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F:\data\FAST\Cost Estimating\Cost Estimating Tools 2018\"/>
    </mc:Choice>
  </mc:AlternateContent>
  <bookViews>
    <workbookView xWindow="5865" yWindow="615" windowWidth="15375" windowHeight="8505"/>
  </bookViews>
  <sheets>
    <sheet name="General" sheetId="17" r:id="rId1"/>
    <sheet name="CAL FIRE Costs Day 1" sheetId="14" r:id="rId2"/>
    <sheet name="Hired Equip-Contract Co Day 1" sheetId="25" r:id="rId3"/>
    <sheet name="Fed-St-Loc ABH Day 1" sheetId="26" r:id="rId4"/>
    <sheet name="CAL FIRE Costs Day 2" sheetId="18" r:id="rId5"/>
    <sheet name="Hired Equip-Contract Co Day 2" sheetId="22" r:id="rId6"/>
    <sheet name="Fed-St-Loc ABH Day 2" sheetId="27" r:id="rId7"/>
    <sheet name="CAL FIRE Costs Day 3" sheetId="19" r:id="rId8"/>
    <sheet name="Hired Equip-Contract Co Day 3" sheetId="23" r:id="rId9"/>
    <sheet name="Fed-St-Loc ABH Day 3" sheetId="28" r:id="rId10"/>
    <sheet name="CAL FIRE Costs Day 4" sheetId="20" r:id="rId11"/>
    <sheet name="Hired Equip-Contract Co Day 4" sheetId="24" r:id="rId12"/>
    <sheet name="Fed-St-Loc ABH Day 4" sheetId="29" r:id="rId13"/>
    <sheet name="CAL FIRE Costs Day 5" sheetId="21" r:id="rId14"/>
    <sheet name="Hired Equip-Contract Co Day 5" sheetId="15" r:id="rId15"/>
    <sheet name="Fed-St-Loc ABH Day 5" sheetId="16" r:id="rId16"/>
    <sheet name="CAL FIRE Costs Day 6" sheetId="31" r:id="rId17"/>
    <sheet name="Hired Equip-Contract Co Day 6" sheetId="32" r:id="rId18"/>
    <sheet name="Fed-St-Loc ABH Day 6" sheetId="33" r:id="rId19"/>
    <sheet name="CAL FIRE Costs Day 7" sheetId="36" r:id="rId20"/>
    <sheet name="Hired Equip-Contract Co Day 7" sheetId="34" r:id="rId21"/>
    <sheet name="Fed-St-Loc ABH Day 7" sheetId="35" r:id="rId22"/>
    <sheet name="CAL FIRE Costs Day 8" sheetId="37" r:id="rId23"/>
    <sheet name="Hired Equip-Contract Co Day 8" sheetId="38" r:id="rId24"/>
    <sheet name="Fed-St-Loc ABH Day 8" sheetId="39" r:id="rId25"/>
    <sheet name="CAL FIRE Costs Day 9" sheetId="40" r:id="rId26"/>
    <sheet name="Hired Equip-Contract Co Day 9" sheetId="41" r:id="rId27"/>
    <sheet name="Fed-St-Loc ABH Day 9" sheetId="42" r:id="rId28"/>
    <sheet name="CAL FIRE Costs Day 10" sheetId="43" r:id="rId29"/>
    <sheet name="Hired Equip-Contract Co Day 10" sheetId="44" r:id="rId30"/>
    <sheet name="Fed-St-Loc ABH Day 10" sheetId="45" r:id="rId31"/>
    <sheet name="CAL FIRE Costs Day 11" sheetId="47" r:id="rId32"/>
    <sheet name="Hired Equip-Contract Co Day 11" sheetId="46" r:id="rId33"/>
    <sheet name="Fed-St-Loc ABH Day 11" sheetId="49" r:id="rId34"/>
    <sheet name="CAL FIRE Costs Day 12" sheetId="50" r:id="rId35"/>
    <sheet name="Hired Equip-Contract Co Day 12" sheetId="51" r:id="rId36"/>
    <sheet name="Fed-St-Loc ABH Day 12" sheetId="52" r:id="rId37"/>
    <sheet name="CAL FIRE Costs Day 13" sheetId="53" r:id="rId38"/>
    <sheet name="Hired Equip-Contract Co Day 13" sheetId="54" r:id="rId39"/>
    <sheet name="Fed-St-Loc ABH Day 13" sheetId="55" r:id="rId40"/>
    <sheet name="CAL FIRE Costs Day 14" sheetId="56" r:id="rId41"/>
    <sheet name="Hired Equip-Contract Co Day 14" sheetId="57" r:id="rId42"/>
    <sheet name="Fed-St-Loc ABH Day 14" sheetId="58" r:id="rId43"/>
    <sheet name="CAL FIRE Summary Days 1-14" sheetId="60" r:id="rId44"/>
    <sheet name="Equip &amp; Cnty Summary Days 1-14" sheetId="61" r:id="rId45"/>
    <sheet name="Fed-St-Loc Summary Days 1-14" sheetId="59" r:id="rId46"/>
    <sheet name="Instructions" sheetId="30" r:id="rId47"/>
  </sheets>
  <definedNames>
    <definedName name="CAL_FIRE_Day_1" localSheetId="28">'CAL FIRE Costs Day 10'!$A$3</definedName>
    <definedName name="CAL_FIRE_Day_1" localSheetId="31">'CAL FIRE Costs Day 11'!$A$3</definedName>
    <definedName name="CAL_FIRE_Day_1" localSheetId="34">'CAL FIRE Costs Day 12'!$A$3</definedName>
    <definedName name="CAL_FIRE_Day_1" localSheetId="37">'CAL FIRE Costs Day 13'!$A$3</definedName>
    <definedName name="CAL_FIRE_Day_1" localSheetId="40">'CAL FIRE Costs Day 14'!$A$3</definedName>
    <definedName name="CAL_FIRE_Day_1" localSheetId="19">'CAL FIRE Costs Day 7'!$A$3</definedName>
    <definedName name="CAL_FIRE_Day_1" localSheetId="22">'CAL FIRE Costs Day 8'!$A$3</definedName>
    <definedName name="CAL_FIRE_Day_1" localSheetId="25">'CAL FIRE Costs Day 9'!$A$3</definedName>
    <definedName name="CAL_FIRE_Day_1">'CAL FIRE Costs Day 1'!$A$3</definedName>
    <definedName name="CAL_FIRE_Day_2">'CAL FIRE Costs Day 2'!$A$3</definedName>
    <definedName name="CAL_FIRE_Day_3">'CAL FIRE Costs Day 3'!$A$3</definedName>
    <definedName name="CAL_FIRE_Day_4">'CAL FIRE Costs Day 4'!$A$3</definedName>
    <definedName name="CAL_FIRE_Day_5">'CAL FIRE Costs Day 5'!$A$3</definedName>
    <definedName name="CAL_FIRE_Day_6">'CAL FIRE Costs Day 6'!$A$3</definedName>
    <definedName name="General">General!#REF!</definedName>
    <definedName name="Incident_Cost_Estimate_Reporting_System_–_12_2013" localSheetId="46">Instructions!$C$2</definedName>
    <definedName name="_xlnm.Print_Area" localSheetId="1">'CAL FIRE Costs Day 1'!$A$1:$H$82</definedName>
    <definedName name="_xlnm.Print_Area" localSheetId="28">'CAL FIRE Costs Day 10'!$A$1:$H$82</definedName>
    <definedName name="_xlnm.Print_Area" localSheetId="31">'CAL FIRE Costs Day 11'!$A$1:$H$82</definedName>
    <definedName name="_xlnm.Print_Area" localSheetId="34">'CAL FIRE Costs Day 12'!$A$1:$H$82</definedName>
    <definedName name="_xlnm.Print_Area" localSheetId="37">'CAL FIRE Costs Day 13'!$A$1:$H$82</definedName>
    <definedName name="_xlnm.Print_Area" localSheetId="40">'CAL FIRE Costs Day 14'!$A$1:$H$82</definedName>
    <definedName name="_xlnm.Print_Area" localSheetId="4">'CAL FIRE Costs Day 2'!$A$1:$H$82</definedName>
    <definedName name="_xlnm.Print_Area" localSheetId="7">'CAL FIRE Costs Day 3'!$A$1:$H$82</definedName>
    <definedName name="_xlnm.Print_Area" localSheetId="10">'CAL FIRE Costs Day 4'!$A$1:$H$82</definedName>
    <definedName name="_xlnm.Print_Area" localSheetId="13">'CAL FIRE Costs Day 5'!$A$1:$H$82</definedName>
    <definedName name="_xlnm.Print_Area" localSheetId="16">'CAL FIRE Costs Day 6'!$A$1:$H$82</definedName>
    <definedName name="_xlnm.Print_Area" localSheetId="19">'CAL FIRE Costs Day 7'!$A$1:$H$82</definedName>
    <definedName name="_xlnm.Print_Area" localSheetId="22">'CAL FIRE Costs Day 8'!$A$1:$H$82</definedName>
    <definedName name="_xlnm.Print_Area" localSheetId="25">'CAL FIRE Costs Day 9'!$A$1:$H$82</definedName>
    <definedName name="_xlnm.Print_Area" localSheetId="3">'Fed-St-Loc ABH Day 1'!$A$1:$F$52</definedName>
    <definedName name="_xlnm.Print_Area" localSheetId="30">'Fed-St-Loc ABH Day 10'!$A$1:$F$49</definedName>
    <definedName name="_xlnm.Print_Area" localSheetId="33">'Fed-St-Loc ABH Day 11'!$A$1:$F$49</definedName>
    <definedName name="_xlnm.Print_Area" localSheetId="36">'Fed-St-Loc ABH Day 12'!$A$1:$F$49</definedName>
    <definedName name="_xlnm.Print_Area" localSheetId="39">'Fed-St-Loc ABH Day 13'!$A$1:$F$49</definedName>
    <definedName name="_xlnm.Print_Area" localSheetId="42">'Fed-St-Loc ABH Day 14'!$A$1:$F$49</definedName>
    <definedName name="_xlnm.Print_Area" localSheetId="6">'Fed-St-Loc ABH Day 2'!$A$1:$F$49</definedName>
    <definedName name="_xlnm.Print_Area" localSheetId="9">'Fed-St-Loc ABH Day 3'!$A$1:$F$49</definedName>
    <definedName name="_xlnm.Print_Area" localSheetId="12">'Fed-St-Loc ABH Day 4'!$A$1:$F$49</definedName>
    <definedName name="_xlnm.Print_Area" localSheetId="15">'Fed-St-Loc ABH Day 5'!$A$1:$F$49</definedName>
    <definedName name="_xlnm.Print_Area" localSheetId="18">'Fed-St-Loc ABH Day 6'!$A$1:$F$49</definedName>
    <definedName name="_xlnm.Print_Area" localSheetId="21">'Fed-St-Loc ABH Day 7'!$A$1:$F$49</definedName>
    <definedName name="_xlnm.Print_Area" localSheetId="24">'Fed-St-Loc ABH Day 8'!$A$1:$F$49</definedName>
    <definedName name="_xlnm.Print_Area" localSheetId="27">'Fed-St-Loc ABH Day 9'!$A$1:$F$49</definedName>
    <definedName name="_xlnm.Print_Area" localSheetId="0">General!$A$4:$D$42</definedName>
    <definedName name="_xlnm.Print_Area" localSheetId="2">'Hired Equip-Contract Co Day 1'!$A$1:$F$76</definedName>
    <definedName name="_xlnm.Print_Area" localSheetId="29">'Hired Equip-Contract Co Day 10'!$A$1:$F$76</definedName>
    <definedName name="_xlnm.Print_Area" localSheetId="32">'Hired Equip-Contract Co Day 11'!$A$1:$F$76</definedName>
    <definedName name="_xlnm.Print_Area" localSheetId="35">'Hired Equip-Contract Co Day 12'!$A$1:$F$76</definedName>
    <definedName name="_xlnm.Print_Area" localSheetId="38">'Hired Equip-Contract Co Day 13'!$A$1:$F$76</definedName>
    <definedName name="_xlnm.Print_Area" localSheetId="41">'Hired Equip-Contract Co Day 14'!$A$1:$F$76</definedName>
    <definedName name="_xlnm.Print_Area" localSheetId="5">'Hired Equip-Contract Co Day 2'!$A$1:$F$76</definedName>
    <definedName name="_xlnm.Print_Area" localSheetId="8">'Hired Equip-Contract Co Day 3'!$A$1:$F$76</definedName>
    <definedName name="_xlnm.Print_Area" localSheetId="11">'Hired Equip-Contract Co Day 4'!$A$1:$F$76</definedName>
    <definedName name="_xlnm.Print_Area" localSheetId="14">'Hired Equip-Contract Co Day 5'!$A$1:$F$76</definedName>
    <definedName name="_xlnm.Print_Area" localSheetId="17">'Hired Equip-Contract Co Day 6'!$A$1:$F$76</definedName>
    <definedName name="_xlnm.Print_Area" localSheetId="20">'Hired Equip-Contract Co Day 7'!$A$1:$F$76</definedName>
    <definedName name="_xlnm.Print_Area" localSheetId="23">'Hired Equip-Contract Co Day 8'!$A$1:$F$76</definedName>
    <definedName name="_xlnm.Print_Area" localSheetId="26">'Hired Equip-Contract Co Day 9'!$A$1:$F$76</definedName>
    <definedName name="_xlnm.Print_Area" localSheetId="46">Instructions!$B$2:$D$35</definedName>
    <definedName name="_xlnm.Print_Titles" localSheetId="1">'CAL FIRE Costs Day 1'!$1:$3</definedName>
    <definedName name="_xlnm.Print_Titles" localSheetId="28">'CAL FIRE Costs Day 10'!$1:$3</definedName>
    <definedName name="_xlnm.Print_Titles" localSheetId="31">'CAL FIRE Costs Day 11'!$1:$3</definedName>
    <definedName name="_xlnm.Print_Titles" localSheetId="34">'CAL FIRE Costs Day 12'!$1:$3</definedName>
    <definedName name="_xlnm.Print_Titles" localSheetId="37">'CAL FIRE Costs Day 13'!$1:$3</definedName>
    <definedName name="_xlnm.Print_Titles" localSheetId="40">'CAL FIRE Costs Day 14'!$1:$3</definedName>
    <definedName name="_xlnm.Print_Titles" localSheetId="4">'CAL FIRE Costs Day 2'!$1:$3</definedName>
    <definedName name="_xlnm.Print_Titles" localSheetId="7">'CAL FIRE Costs Day 3'!$1:$3</definedName>
    <definedName name="_xlnm.Print_Titles" localSheetId="10">'CAL FIRE Costs Day 4'!$1:$3</definedName>
    <definedName name="_xlnm.Print_Titles" localSheetId="13">'CAL FIRE Costs Day 5'!$1:$3</definedName>
    <definedName name="_xlnm.Print_Titles" localSheetId="16">'CAL FIRE Costs Day 6'!$1:$3</definedName>
    <definedName name="_xlnm.Print_Titles" localSheetId="19">'CAL FIRE Costs Day 7'!$1:$3</definedName>
    <definedName name="_xlnm.Print_Titles" localSheetId="22">'CAL FIRE Costs Day 8'!$1:$3</definedName>
    <definedName name="_xlnm.Print_Titles" localSheetId="25">'CAL FIRE Costs Day 9'!$1:$3</definedName>
    <definedName name="_xlnm.Print_Titles" localSheetId="2">'Hired Equip-Contract Co Day 1'!$1:$3</definedName>
    <definedName name="_xlnm.Print_Titles" localSheetId="29">'Hired Equip-Contract Co Day 10'!$1:$3</definedName>
    <definedName name="_xlnm.Print_Titles" localSheetId="32">'Hired Equip-Contract Co Day 11'!$1:$3</definedName>
    <definedName name="_xlnm.Print_Titles" localSheetId="35">'Hired Equip-Contract Co Day 12'!$1:$3</definedName>
    <definedName name="_xlnm.Print_Titles" localSheetId="38">'Hired Equip-Contract Co Day 13'!$1:$3</definedName>
    <definedName name="_xlnm.Print_Titles" localSheetId="41">'Hired Equip-Contract Co Day 14'!$1:$3</definedName>
    <definedName name="_xlnm.Print_Titles" localSheetId="5">'Hired Equip-Contract Co Day 2'!$1:$3</definedName>
    <definedName name="_xlnm.Print_Titles" localSheetId="8">'Hired Equip-Contract Co Day 3'!$1:$3</definedName>
    <definedName name="_xlnm.Print_Titles" localSheetId="11">'Hired Equip-Contract Co Day 4'!$1:$3</definedName>
    <definedName name="_xlnm.Print_Titles" localSheetId="14">'Hired Equip-Contract Co Day 5'!$1:$3</definedName>
    <definedName name="_xlnm.Print_Titles" localSheetId="17">'Hired Equip-Contract Co Day 6'!$1:$3</definedName>
    <definedName name="_xlnm.Print_Titles" localSheetId="20">'Hired Equip-Contract Co Day 7'!$1:$3</definedName>
    <definedName name="_xlnm.Print_Titles" localSheetId="23">'Hired Equip-Contract Co Day 8'!$1:$3</definedName>
    <definedName name="_xlnm.Print_Titles" localSheetId="26">'Hired Equip-Contract Co Day 9'!$1:$3</definedName>
  </definedNames>
  <calcPr calcId="171027"/>
</workbook>
</file>

<file path=xl/calcChain.xml><?xml version="1.0" encoding="utf-8"?>
<calcChain xmlns="http://schemas.openxmlformats.org/spreadsheetml/2006/main">
  <c r="F22" i="59" l="1"/>
  <c r="F21" i="59"/>
  <c r="C19" i="59" l="1"/>
  <c r="C18" i="59"/>
  <c r="C19" i="58"/>
  <c r="C18" i="58"/>
  <c r="C19" i="55"/>
  <c r="C18" i="55"/>
  <c r="C19" i="52"/>
  <c r="C18" i="52"/>
  <c r="C19" i="49"/>
  <c r="C18" i="49"/>
  <c r="C19" i="45"/>
  <c r="C18" i="45"/>
  <c r="C19" i="42"/>
  <c r="C18" i="42"/>
  <c r="C19" i="39"/>
  <c r="C18" i="39"/>
  <c r="C19" i="35"/>
  <c r="C18" i="35"/>
  <c r="C19" i="33"/>
  <c r="C18" i="33"/>
  <c r="C19" i="16"/>
  <c r="C18" i="16"/>
  <c r="C19" i="29"/>
  <c r="C18" i="29"/>
  <c r="C19" i="28"/>
  <c r="C18" i="28"/>
  <c r="C19" i="27"/>
  <c r="C18" i="27"/>
  <c r="F5" i="45" l="1"/>
  <c r="C19" i="26" l="1"/>
  <c r="C18" i="26" l="1"/>
  <c r="F74" i="57" l="1"/>
  <c r="F73" i="57"/>
  <c r="F72" i="57"/>
  <c r="F71" i="57"/>
  <c r="F70" i="57"/>
  <c r="F69" i="57"/>
  <c r="F68" i="57"/>
  <c r="F67" i="57"/>
  <c r="F66" i="57"/>
  <c r="F65" i="57"/>
  <c r="F64" i="57"/>
  <c r="F63" i="57"/>
  <c r="F62" i="57"/>
  <c r="F61" i="57"/>
  <c r="F60" i="57"/>
  <c r="F59" i="57"/>
  <c r="F58" i="57"/>
  <c r="F57" i="57"/>
  <c r="F56" i="57"/>
  <c r="F55" i="57"/>
  <c r="F54" i="57"/>
  <c r="F53" i="57"/>
  <c r="F52" i="57"/>
  <c r="F51" i="57"/>
  <c r="F50" i="57"/>
  <c r="F49" i="57"/>
  <c r="F48" i="57"/>
  <c r="F47" i="57"/>
  <c r="F46" i="57"/>
  <c r="F45" i="57"/>
  <c r="F44" i="57"/>
  <c r="F43" i="57"/>
  <c r="F42" i="57"/>
  <c r="F41" i="57"/>
  <c r="F40" i="57"/>
  <c r="F39" i="57"/>
  <c r="F38" i="57"/>
  <c r="F37" i="57"/>
  <c r="F36" i="57"/>
  <c r="F35" i="57"/>
  <c r="F34" i="57"/>
  <c r="F33" i="57"/>
  <c r="F32" i="57"/>
  <c r="F31" i="57"/>
  <c r="F30" i="57"/>
  <c r="F29" i="57"/>
  <c r="F28" i="57"/>
  <c r="F27" i="57"/>
  <c r="F21" i="57"/>
  <c r="F20" i="57"/>
  <c r="F19" i="57"/>
  <c r="F18" i="57"/>
  <c r="F17" i="57"/>
  <c r="F16" i="57"/>
  <c r="F15" i="57"/>
  <c r="F14" i="57"/>
  <c r="F13" i="57"/>
  <c r="F12" i="57"/>
  <c r="F11" i="57"/>
  <c r="F10" i="57"/>
  <c r="F9" i="57"/>
  <c r="F8" i="57"/>
  <c r="F7" i="57"/>
  <c r="F6" i="57"/>
  <c r="F5" i="57"/>
  <c r="F74" i="54"/>
  <c r="F73" i="54"/>
  <c r="F72" i="54"/>
  <c r="F71" i="54"/>
  <c r="F70" i="54"/>
  <c r="F69" i="54"/>
  <c r="F68" i="54"/>
  <c r="F67" i="54"/>
  <c r="F66" i="54"/>
  <c r="F65" i="54"/>
  <c r="F64" i="54"/>
  <c r="F63" i="54"/>
  <c r="F62" i="54"/>
  <c r="F61" i="54"/>
  <c r="F60" i="54"/>
  <c r="F59" i="54"/>
  <c r="F58" i="54"/>
  <c r="F57" i="54"/>
  <c r="F56" i="54"/>
  <c r="F55" i="54"/>
  <c r="F54" i="54"/>
  <c r="F53" i="54"/>
  <c r="F52" i="54"/>
  <c r="F51" i="54"/>
  <c r="F50" i="54"/>
  <c r="F49" i="54"/>
  <c r="F48" i="54"/>
  <c r="F47" i="54"/>
  <c r="F46" i="54"/>
  <c r="F45" i="54"/>
  <c r="F44" i="54"/>
  <c r="F43" i="54"/>
  <c r="F42" i="54"/>
  <c r="F41" i="54"/>
  <c r="F40" i="54"/>
  <c r="F39" i="54"/>
  <c r="F38" i="54"/>
  <c r="F37" i="54"/>
  <c r="F36" i="54"/>
  <c r="F35" i="54"/>
  <c r="F34" i="54"/>
  <c r="F33" i="54"/>
  <c r="F32" i="54"/>
  <c r="F31" i="54"/>
  <c r="F30" i="54"/>
  <c r="F29" i="54"/>
  <c r="F28" i="54"/>
  <c r="F27" i="54"/>
  <c r="F21" i="54"/>
  <c r="F20" i="54"/>
  <c r="F19" i="54"/>
  <c r="F18" i="54"/>
  <c r="F17" i="54"/>
  <c r="F16" i="54"/>
  <c r="F15" i="54"/>
  <c r="F14" i="54"/>
  <c r="F13" i="54"/>
  <c r="F12" i="54"/>
  <c r="F11" i="54"/>
  <c r="F10" i="54"/>
  <c r="F9" i="54"/>
  <c r="F8" i="54"/>
  <c r="F7" i="54"/>
  <c r="F6" i="54"/>
  <c r="F5" i="54"/>
  <c r="F74" i="51"/>
  <c r="F73" i="51"/>
  <c r="F72" i="51"/>
  <c r="F71" i="51"/>
  <c r="F70" i="51"/>
  <c r="F69" i="51"/>
  <c r="F68" i="51"/>
  <c r="F67" i="51"/>
  <c r="F66" i="51"/>
  <c r="F65" i="51"/>
  <c r="F64" i="51"/>
  <c r="F63" i="51"/>
  <c r="F62" i="51"/>
  <c r="F61" i="51"/>
  <c r="F60" i="51"/>
  <c r="F59" i="51"/>
  <c r="F58" i="51"/>
  <c r="F57" i="51"/>
  <c r="F56" i="51"/>
  <c r="F55" i="51"/>
  <c r="F54" i="51"/>
  <c r="F53" i="51"/>
  <c r="F52" i="51"/>
  <c r="F51" i="51"/>
  <c r="F50" i="51"/>
  <c r="F49" i="51"/>
  <c r="F48" i="51"/>
  <c r="F47" i="51"/>
  <c r="F46" i="51"/>
  <c r="F45" i="51"/>
  <c r="F44" i="51"/>
  <c r="F43" i="51"/>
  <c r="F42" i="51"/>
  <c r="F41" i="51"/>
  <c r="F40" i="51"/>
  <c r="F39" i="51"/>
  <c r="F38" i="51"/>
  <c r="F37" i="51"/>
  <c r="F36" i="51"/>
  <c r="F35" i="51"/>
  <c r="F34" i="51"/>
  <c r="F33" i="51"/>
  <c r="F32" i="51"/>
  <c r="F31" i="51"/>
  <c r="F30" i="51"/>
  <c r="F29" i="51"/>
  <c r="F28" i="51"/>
  <c r="F27" i="51"/>
  <c r="F21" i="51"/>
  <c r="F20" i="51"/>
  <c r="F19" i="51"/>
  <c r="F18" i="51"/>
  <c r="F17" i="51"/>
  <c r="F16" i="51"/>
  <c r="F15" i="51"/>
  <c r="F14" i="51"/>
  <c r="F13" i="51"/>
  <c r="F12" i="51"/>
  <c r="F11" i="51"/>
  <c r="F10" i="51"/>
  <c r="F9" i="51"/>
  <c r="F8" i="51"/>
  <c r="F7" i="51"/>
  <c r="F6" i="51"/>
  <c r="F5" i="51"/>
  <c r="F74" i="46"/>
  <c r="F73" i="46"/>
  <c r="F72" i="46"/>
  <c r="F71" i="46"/>
  <c r="F70" i="46"/>
  <c r="F69" i="46"/>
  <c r="F68" i="46"/>
  <c r="F67" i="46"/>
  <c r="F66" i="46"/>
  <c r="F65" i="46"/>
  <c r="F64" i="46"/>
  <c r="F63" i="46"/>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1" i="46"/>
  <c r="F20" i="46"/>
  <c r="F19" i="46"/>
  <c r="F18" i="46"/>
  <c r="F17" i="46"/>
  <c r="F16" i="46"/>
  <c r="F15" i="46"/>
  <c r="F14" i="46"/>
  <c r="F13" i="46"/>
  <c r="F12" i="46"/>
  <c r="F11" i="46"/>
  <c r="F10" i="46"/>
  <c r="F9" i="46"/>
  <c r="F8" i="46"/>
  <c r="F7" i="46"/>
  <c r="F6" i="46"/>
  <c r="F5" i="46"/>
  <c r="F74" i="44"/>
  <c r="F73" i="44"/>
  <c r="F72" i="44"/>
  <c r="F71" i="44"/>
  <c r="F70" i="44"/>
  <c r="F69" i="44"/>
  <c r="F68" i="44"/>
  <c r="F67" i="44"/>
  <c r="F66" i="44"/>
  <c r="F65" i="44"/>
  <c r="F64" i="44"/>
  <c r="F63" i="44"/>
  <c r="F62" i="44"/>
  <c r="F61" i="44"/>
  <c r="F60" i="44"/>
  <c r="F59" i="44"/>
  <c r="F58" i="44"/>
  <c r="F57" i="44"/>
  <c r="F56" i="44"/>
  <c r="F55" i="44"/>
  <c r="F54" i="44"/>
  <c r="F53" i="44"/>
  <c r="F52" i="44"/>
  <c r="F51" i="44"/>
  <c r="F50" i="44"/>
  <c r="F49" i="44"/>
  <c r="F48" i="44"/>
  <c r="F47" i="44"/>
  <c r="F46" i="44"/>
  <c r="F45" i="44"/>
  <c r="F44" i="44"/>
  <c r="F43" i="44"/>
  <c r="F42" i="44"/>
  <c r="F41" i="44"/>
  <c r="F40" i="44"/>
  <c r="F39" i="44"/>
  <c r="F38" i="44"/>
  <c r="F37" i="44"/>
  <c r="F36" i="44"/>
  <c r="F35" i="44"/>
  <c r="F34" i="44"/>
  <c r="F33" i="44"/>
  <c r="F32" i="44"/>
  <c r="F31" i="44"/>
  <c r="F30" i="44"/>
  <c r="F29" i="44"/>
  <c r="F28" i="44"/>
  <c r="F27" i="44"/>
  <c r="F21" i="44"/>
  <c r="F20" i="44"/>
  <c r="F19" i="44"/>
  <c r="F18" i="44"/>
  <c r="F17" i="44"/>
  <c r="F16" i="44"/>
  <c r="F15" i="44"/>
  <c r="F14" i="44"/>
  <c r="F13" i="44"/>
  <c r="F12" i="44"/>
  <c r="F11" i="44"/>
  <c r="F10" i="44"/>
  <c r="F9" i="44"/>
  <c r="F8" i="44"/>
  <c r="F7" i="44"/>
  <c r="F6" i="44"/>
  <c r="F5" i="44"/>
  <c r="F74" i="41"/>
  <c r="F73" i="41"/>
  <c r="F72" i="41"/>
  <c r="F71" i="41"/>
  <c r="F70" i="41"/>
  <c r="F69" i="41"/>
  <c r="F68" i="41"/>
  <c r="F67" i="41"/>
  <c r="F66" i="41"/>
  <c r="F65" i="41"/>
  <c r="F64" i="41"/>
  <c r="F63" i="41"/>
  <c r="F62" i="41"/>
  <c r="F61" i="41"/>
  <c r="F60" i="41"/>
  <c r="F59" i="41"/>
  <c r="F58" i="41"/>
  <c r="F57" i="41"/>
  <c r="F56" i="41"/>
  <c r="F55" i="41"/>
  <c r="F54" i="41"/>
  <c r="F53" i="41"/>
  <c r="F52" i="41"/>
  <c r="F51" i="41"/>
  <c r="F50" i="41"/>
  <c r="F49" i="41"/>
  <c r="F48" i="41"/>
  <c r="F47" i="41"/>
  <c r="F46" i="41"/>
  <c r="F45" i="41"/>
  <c r="F44" i="41"/>
  <c r="F43" i="41"/>
  <c r="F42" i="41"/>
  <c r="F41" i="41"/>
  <c r="F40" i="41"/>
  <c r="F39" i="41"/>
  <c r="F38" i="41"/>
  <c r="F37" i="41"/>
  <c r="F36" i="41"/>
  <c r="F35" i="41"/>
  <c r="F34" i="41"/>
  <c r="F33" i="41"/>
  <c r="F32" i="41"/>
  <c r="F31" i="41"/>
  <c r="F30" i="41"/>
  <c r="F29" i="41"/>
  <c r="F28" i="41"/>
  <c r="F27" i="41"/>
  <c r="F21" i="41"/>
  <c r="F20" i="41"/>
  <c r="F19" i="41"/>
  <c r="F18" i="41"/>
  <c r="F17" i="41"/>
  <c r="F16" i="41"/>
  <c r="F15" i="41"/>
  <c r="F14" i="41"/>
  <c r="F13" i="41"/>
  <c r="F12" i="41"/>
  <c r="F11" i="41"/>
  <c r="F10" i="41"/>
  <c r="F9" i="41"/>
  <c r="F8" i="41"/>
  <c r="F7" i="41"/>
  <c r="F6" i="41"/>
  <c r="F5" i="41"/>
  <c r="F74" i="38"/>
  <c r="F73" i="38"/>
  <c r="F72" i="38"/>
  <c r="F71" i="38"/>
  <c r="F70" i="38"/>
  <c r="F69" i="38"/>
  <c r="F68" i="38"/>
  <c r="F67" i="38"/>
  <c r="F66" i="38"/>
  <c r="F65" i="38"/>
  <c r="F64" i="38"/>
  <c r="F63" i="38"/>
  <c r="F62" i="38"/>
  <c r="F61" i="38"/>
  <c r="F60" i="38"/>
  <c r="F59" i="38"/>
  <c r="F58" i="38"/>
  <c r="F57" i="38"/>
  <c r="F56" i="38"/>
  <c r="F55" i="38"/>
  <c r="F54" i="38"/>
  <c r="F53" i="38"/>
  <c r="F52" i="38"/>
  <c r="F51" i="38"/>
  <c r="F50" i="38"/>
  <c r="F49" i="38"/>
  <c r="F48" i="38"/>
  <c r="F47" i="38"/>
  <c r="F46" i="38"/>
  <c r="F45" i="38"/>
  <c r="F44" i="38"/>
  <c r="F43" i="38"/>
  <c r="F42" i="38"/>
  <c r="F41" i="38"/>
  <c r="F40" i="38"/>
  <c r="F39" i="38"/>
  <c r="F38" i="38"/>
  <c r="F37" i="38"/>
  <c r="F36" i="38"/>
  <c r="F35" i="38"/>
  <c r="F34" i="38"/>
  <c r="F33" i="38"/>
  <c r="F32" i="38"/>
  <c r="F31" i="38"/>
  <c r="F30" i="38"/>
  <c r="F29" i="38"/>
  <c r="F28" i="38"/>
  <c r="F27" i="38"/>
  <c r="F21" i="38"/>
  <c r="F20" i="38"/>
  <c r="F19" i="38"/>
  <c r="F18" i="38"/>
  <c r="F17" i="38"/>
  <c r="F16" i="38"/>
  <c r="F15" i="38"/>
  <c r="F14" i="38"/>
  <c r="F13" i="38"/>
  <c r="F12" i="38"/>
  <c r="F11" i="38"/>
  <c r="F10" i="38"/>
  <c r="F9" i="38"/>
  <c r="F8" i="38"/>
  <c r="F7" i="38"/>
  <c r="F6" i="38"/>
  <c r="F5" i="38"/>
  <c r="F74" i="34"/>
  <c r="F73" i="34"/>
  <c r="F72" i="34"/>
  <c r="F71" i="34"/>
  <c r="F70" i="34"/>
  <c r="F69" i="34"/>
  <c r="F68" i="34"/>
  <c r="F67" i="34"/>
  <c r="F66" i="34"/>
  <c r="F65" i="34"/>
  <c r="F64" i="34"/>
  <c r="F63" i="34"/>
  <c r="F62" i="34"/>
  <c r="F61" i="34"/>
  <c r="F60" i="34"/>
  <c r="F59" i="34"/>
  <c r="F58" i="34"/>
  <c r="F57" i="34"/>
  <c r="F56" i="34"/>
  <c r="F55" i="34"/>
  <c r="F54" i="34"/>
  <c r="F53" i="34"/>
  <c r="F52" i="34"/>
  <c r="F51" i="34"/>
  <c r="F50" i="34"/>
  <c r="F49" i="34"/>
  <c r="F48" i="34"/>
  <c r="F47" i="34"/>
  <c r="F46" i="34"/>
  <c r="F45" i="34"/>
  <c r="F44" i="34"/>
  <c r="F43" i="34"/>
  <c r="F42" i="34"/>
  <c r="F41" i="34"/>
  <c r="F40" i="34"/>
  <c r="F39" i="34"/>
  <c r="F38" i="34"/>
  <c r="F37" i="34"/>
  <c r="F36" i="34"/>
  <c r="F35" i="34"/>
  <c r="F34" i="34"/>
  <c r="F33" i="34"/>
  <c r="F32" i="34"/>
  <c r="F31" i="34"/>
  <c r="F30" i="34"/>
  <c r="F29" i="34"/>
  <c r="F28" i="34"/>
  <c r="F27" i="34"/>
  <c r="F21" i="34"/>
  <c r="F20" i="34"/>
  <c r="F19" i="34"/>
  <c r="F18" i="34"/>
  <c r="F17" i="34"/>
  <c r="F16" i="34"/>
  <c r="F15" i="34"/>
  <c r="F14" i="34"/>
  <c r="F13" i="34"/>
  <c r="F12" i="34"/>
  <c r="F11" i="34"/>
  <c r="F10" i="34"/>
  <c r="F9" i="34"/>
  <c r="F8" i="34"/>
  <c r="F7" i="34"/>
  <c r="F6" i="34"/>
  <c r="F5" i="34"/>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1" i="32"/>
  <c r="F20" i="32"/>
  <c r="F19" i="32"/>
  <c r="F18" i="32"/>
  <c r="F17" i="32"/>
  <c r="F16" i="32"/>
  <c r="F15" i="32"/>
  <c r="F14" i="32"/>
  <c r="F13" i="32"/>
  <c r="F12" i="32"/>
  <c r="F11" i="32"/>
  <c r="F10" i="32"/>
  <c r="F9" i="32"/>
  <c r="F8" i="32"/>
  <c r="F7" i="32"/>
  <c r="F6" i="32"/>
  <c r="F5" i="32"/>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1" i="15"/>
  <c r="F20" i="15"/>
  <c r="F19" i="15"/>
  <c r="F18" i="15"/>
  <c r="F17" i="15"/>
  <c r="F16" i="15"/>
  <c r="F15" i="15"/>
  <c r="F14" i="15"/>
  <c r="F13" i="15"/>
  <c r="F12" i="15"/>
  <c r="F11" i="15"/>
  <c r="F10" i="15"/>
  <c r="F9" i="15"/>
  <c r="F8" i="15"/>
  <c r="F7" i="15"/>
  <c r="F6" i="15"/>
  <c r="F5" i="15"/>
  <c r="A2" i="15"/>
  <c r="A1" i="15"/>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75" i="24" s="1"/>
  <c r="F21" i="24"/>
  <c r="F20" i="24"/>
  <c r="F19" i="24"/>
  <c r="F18" i="24"/>
  <c r="F17" i="24"/>
  <c r="F16" i="24"/>
  <c r="F15" i="24"/>
  <c r="F14" i="24"/>
  <c r="F13" i="24"/>
  <c r="F12" i="24"/>
  <c r="F11" i="24"/>
  <c r="F10" i="24"/>
  <c r="F9" i="24"/>
  <c r="F8" i="24"/>
  <c r="F7" i="24"/>
  <c r="F6" i="24"/>
  <c r="F25" i="24" s="1"/>
  <c r="F5" i="24"/>
  <c r="A2" i="24"/>
  <c r="A1" i="24"/>
  <c r="F74" i="23"/>
  <c r="F73" i="23"/>
  <c r="F72" i="23"/>
  <c r="F71" i="23"/>
  <c r="F70" i="23"/>
  <c r="F69" i="23"/>
  <c r="F68" i="23"/>
  <c r="F67" i="23"/>
  <c r="F66" i="23"/>
  <c r="F65" i="23"/>
  <c r="F64" i="23"/>
  <c r="F63" i="23"/>
  <c r="F62" i="23"/>
  <c r="F61" i="23"/>
  <c r="F60" i="23"/>
  <c r="F59" i="23"/>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1" i="23"/>
  <c r="F20" i="23"/>
  <c r="F19" i="23"/>
  <c r="F18" i="23"/>
  <c r="F17" i="23"/>
  <c r="F16" i="23"/>
  <c r="F15" i="23"/>
  <c r="F14" i="23"/>
  <c r="F13" i="23"/>
  <c r="F12" i="23"/>
  <c r="F11" i="23"/>
  <c r="F10" i="23"/>
  <c r="F9" i="23"/>
  <c r="F8" i="23"/>
  <c r="F7" i="23"/>
  <c r="F6" i="23"/>
  <c r="F5" i="23"/>
  <c r="A2" i="23"/>
  <c r="A1" i="23"/>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1" i="22"/>
  <c r="F20" i="22"/>
  <c r="F19" i="22"/>
  <c r="F18" i="22"/>
  <c r="F17" i="22"/>
  <c r="F16" i="22"/>
  <c r="F15" i="22"/>
  <c r="F14" i="22"/>
  <c r="F13" i="22"/>
  <c r="F12" i="22"/>
  <c r="F11" i="22"/>
  <c r="F10" i="22"/>
  <c r="F9" i="22"/>
  <c r="F8" i="22"/>
  <c r="F7" i="22"/>
  <c r="F6" i="22"/>
  <c r="F5" i="22"/>
  <c r="A2" i="22"/>
  <c r="A1" i="22"/>
  <c r="F25" i="57" l="1"/>
  <c r="F75" i="57"/>
  <c r="F25" i="44"/>
  <c r="F75" i="34"/>
  <c r="F25" i="23"/>
  <c r="F75" i="22"/>
  <c r="F25" i="22"/>
  <c r="F25" i="54"/>
  <c r="F75" i="54"/>
  <c r="F25" i="51"/>
  <c r="F75" i="51"/>
  <c r="F25" i="46"/>
  <c r="F75" i="46"/>
  <c r="F75" i="44"/>
  <c r="F25" i="41"/>
  <c r="F75" i="41"/>
  <c r="F25" i="38"/>
  <c r="F75" i="38"/>
  <c r="F25" i="34"/>
  <c r="F75" i="32"/>
  <c r="F25" i="32"/>
  <c r="F25" i="15"/>
  <c r="F75" i="15"/>
  <c r="F75" i="23"/>
  <c r="A2" i="60"/>
  <c r="A1" i="60"/>
  <c r="F5" i="60"/>
  <c r="F6" i="60"/>
  <c r="F7" i="60"/>
  <c r="F8" i="60"/>
  <c r="F9" i="60"/>
  <c r="F10" i="60"/>
  <c r="F13" i="60"/>
  <c r="F14" i="60"/>
  <c r="F15" i="60"/>
  <c r="F16" i="60"/>
  <c r="F17" i="60"/>
  <c r="G20" i="60"/>
  <c r="G21" i="60"/>
  <c r="G22" i="60"/>
  <c r="G23" i="60"/>
  <c r="G24" i="60"/>
  <c r="G25" i="60"/>
  <c r="F26" i="60"/>
  <c r="F27" i="60"/>
  <c r="F28" i="60"/>
  <c r="F31" i="60"/>
  <c r="F32" i="60"/>
  <c r="F33" i="60"/>
  <c r="F34" i="60"/>
  <c r="G35" i="60"/>
  <c r="F36" i="60"/>
  <c r="F37" i="60"/>
  <c r="F38" i="60"/>
  <c r="F41" i="60"/>
  <c r="F42" i="60"/>
  <c r="F43" i="60"/>
  <c r="F44" i="60"/>
  <c r="F45" i="60"/>
  <c r="F46" i="60"/>
  <c r="F47" i="60"/>
  <c r="F48" i="60"/>
  <c r="F49" i="60"/>
  <c r="F50" i="60"/>
  <c r="F51" i="60"/>
  <c r="F52" i="60"/>
  <c r="F53" i="60"/>
  <c r="F54" i="60"/>
  <c r="F55" i="60"/>
  <c r="F56" i="60"/>
  <c r="F59" i="60"/>
  <c r="F60" i="60"/>
  <c r="F61" i="60"/>
  <c r="F62" i="60"/>
  <c r="F65" i="60"/>
  <c r="F66" i="60"/>
  <c r="G67" i="60"/>
  <c r="G68" i="60"/>
  <c r="G69" i="60"/>
  <c r="G70" i="60"/>
  <c r="G73" i="60"/>
  <c r="G75" i="60"/>
  <c r="G76" i="60"/>
  <c r="G77" i="60"/>
  <c r="G78" i="60"/>
  <c r="G79" i="56"/>
  <c r="G66" i="56"/>
  <c r="G65" i="56"/>
  <c r="G62" i="56"/>
  <c r="G61" i="56"/>
  <c r="G60" i="56"/>
  <c r="G59" i="56"/>
  <c r="G56" i="56"/>
  <c r="G55" i="56"/>
  <c r="G54" i="56"/>
  <c r="G53" i="56"/>
  <c r="G52" i="56"/>
  <c r="G51" i="56"/>
  <c r="G50" i="56"/>
  <c r="G49" i="56"/>
  <c r="G48" i="56"/>
  <c r="G47" i="56"/>
  <c r="G46" i="56"/>
  <c r="G45" i="56"/>
  <c r="G44" i="56"/>
  <c r="G43" i="56"/>
  <c r="G42" i="56"/>
  <c r="G41" i="56"/>
  <c r="G38" i="56"/>
  <c r="G37" i="56"/>
  <c r="G36" i="56"/>
  <c r="G34" i="56"/>
  <c r="G33" i="56"/>
  <c r="G32" i="56"/>
  <c r="G31" i="56"/>
  <c r="G28" i="56"/>
  <c r="G27" i="56"/>
  <c r="G26" i="56"/>
  <c r="G17" i="56"/>
  <c r="G16" i="56"/>
  <c r="G15" i="56"/>
  <c r="G14" i="56"/>
  <c r="G13" i="56"/>
  <c r="G10" i="56"/>
  <c r="G9" i="56"/>
  <c r="G8" i="56"/>
  <c r="G7" i="56"/>
  <c r="G6" i="56"/>
  <c r="G5" i="56"/>
  <c r="A2" i="56"/>
  <c r="A1" i="56"/>
  <c r="G79" i="53"/>
  <c r="G66" i="53"/>
  <c r="G65" i="53"/>
  <c r="G71" i="53" s="1"/>
  <c r="G62" i="53"/>
  <c r="G61" i="53"/>
  <c r="G60" i="53"/>
  <c r="G59" i="53"/>
  <c r="G56" i="53"/>
  <c r="G55" i="53"/>
  <c r="G54" i="53"/>
  <c r="G53" i="53"/>
  <c r="G52" i="53"/>
  <c r="G51" i="53"/>
  <c r="G50" i="53"/>
  <c r="G49" i="53"/>
  <c r="G48" i="53"/>
  <c r="G47" i="53"/>
  <c r="G46" i="53"/>
  <c r="G45" i="53"/>
  <c r="G44" i="53"/>
  <c r="G43" i="53"/>
  <c r="G42" i="53"/>
  <c r="G41" i="53"/>
  <c r="G38" i="53"/>
  <c r="G37" i="53"/>
  <c r="G36" i="53"/>
  <c r="G34" i="53"/>
  <c r="G33" i="53"/>
  <c r="G32" i="53"/>
  <c r="G31" i="53"/>
  <c r="G28" i="53"/>
  <c r="G27" i="53"/>
  <c r="G26" i="53"/>
  <c r="G17" i="53"/>
  <c r="G16" i="53"/>
  <c r="G15" i="53"/>
  <c r="G14" i="53"/>
  <c r="G13" i="53"/>
  <c r="G10" i="53"/>
  <c r="G9" i="53"/>
  <c r="G8" i="53"/>
  <c r="G7" i="53"/>
  <c r="G6" i="53"/>
  <c r="G5" i="53"/>
  <c r="A2" i="53"/>
  <c r="A1" i="53"/>
  <c r="G79" i="50"/>
  <c r="G66" i="50"/>
  <c r="G65" i="50"/>
  <c r="G71" i="50" s="1"/>
  <c r="G62" i="50"/>
  <c r="G61" i="50"/>
  <c r="G60" i="50"/>
  <c r="G59" i="50"/>
  <c r="G56" i="50"/>
  <c r="G55" i="50"/>
  <c r="G54" i="50"/>
  <c r="G53" i="50"/>
  <c r="G52" i="50"/>
  <c r="G51" i="50"/>
  <c r="G50" i="50"/>
  <c r="G49" i="50"/>
  <c r="G48" i="50"/>
  <c r="G47" i="50"/>
  <c r="G46" i="50"/>
  <c r="G45" i="50"/>
  <c r="G44" i="50"/>
  <c r="G43" i="50"/>
  <c r="G42" i="50"/>
  <c r="G41" i="50"/>
  <c r="G38" i="50"/>
  <c r="G37" i="50"/>
  <c r="G36" i="50"/>
  <c r="G34" i="50"/>
  <c r="G33" i="50"/>
  <c r="G32" i="50"/>
  <c r="G31" i="50"/>
  <c r="G28" i="50"/>
  <c r="G27" i="50"/>
  <c r="G26" i="50"/>
  <c r="G17" i="50"/>
  <c r="G16" i="50"/>
  <c r="G15" i="50"/>
  <c r="G14" i="50"/>
  <c r="G13" i="50"/>
  <c r="G10" i="50"/>
  <c r="G9" i="50"/>
  <c r="G8" i="50"/>
  <c r="G7" i="50"/>
  <c r="G6" i="50"/>
  <c r="G5" i="50"/>
  <c r="A2" i="50"/>
  <c r="A1" i="50"/>
  <c r="G79" i="47"/>
  <c r="G66" i="47"/>
  <c r="G65" i="47"/>
  <c r="G71" i="47" s="1"/>
  <c r="G62" i="47"/>
  <c r="G61" i="47"/>
  <c r="G60" i="47"/>
  <c r="G59" i="47"/>
  <c r="G56" i="47"/>
  <c r="G55" i="47"/>
  <c r="G54" i="47"/>
  <c r="G53" i="47"/>
  <c r="G52" i="47"/>
  <c r="G51" i="47"/>
  <c r="G50" i="47"/>
  <c r="G49" i="47"/>
  <c r="G48" i="47"/>
  <c r="G47" i="47"/>
  <c r="G46" i="47"/>
  <c r="G45" i="47"/>
  <c r="G44" i="47"/>
  <c r="G43" i="47"/>
  <c r="G42" i="47"/>
  <c r="G41" i="47"/>
  <c r="G38" i="47"/>
  <c r="G37" i="47"/>
  <c r="G36" i="47"/>
  <c r="G34" i="47"/>
  <c r="G33" i="47"/>
  <c r="G32" i="47"/>
  <c r="G31" i="47"/>
  <c r="G28" i="47"/>
  <c r="G27" i="47"/>
  <c r="G26" i="47"/>
  <c r="G17" i="47"/>
  <c r="G16" i="47"/>
  <c r="G15" i="47"/>
  <c r="G14" i="47"/>
  <c r="G13" i="47"/>
  <c r="G10" i="47"/>
  <c r="G9" i="47"/>
  <c r="G8" i="47"/>
  <c r="G7" i="47"/>
  <c r="G6" i="47"/>
  <c r="G5" i="47"/>
  <c r="A2" i="47"/>
  <c r="A1" i="47"/>
  <c r="G79" i="43"/>
  <c r="G66" i="43"/>
  <c r="G65" i="43"/>
  <c r="G62" i="43"/>
  <c r="G61" i="43"/>
  <c r="G60" i="43"/>
  <c r="G59" i="43"/>
  <c r="G56" i="43"/>
  <c r="G55" i="43"/>
  <c r="G54" i="43"/>
  <c r="G53" i="43"/>
  <c r="G52" i="43"/>
  <c r="G51" i="43"/>
  <c r="G50" i="43"/>
  <c r="G49" i="43"/>
  <c r="G48" i="43"/>
  <c r="G47" i="43"/>
  <c r="G46" i="43"/>
  <c r="G45" i="43"/>
  <c r="G44" i="43"/>
  <c r="G43" i="43"/>
  <c r="G42" i="43"/>
  <c r="G41" i="43"/>
  <c r="G38" i="43"/>
  <c r="G37" i="43"/>
  <c r="G36" i="43"/>
  <c r="G34" i="43"/>
  <c r="G33" i="43"/>
  <c r="G32" i="43"/>
  <c r="G31" i="43"/>
  <c r="G28" i="43"/>
  <c r="G27" i="43"/>
  <c r="G26" i="43"/>
  <c r="G17" i="43"/>
  <c r="G16" i="43"/>
  <c r="G15" i="43"/>
  <c r="G14" i="43"/>
  <c r="G13" i="43"/>
  <c r="G10" i="43"/>
  <c r="G9" i="43"/>
  <c r="G8" i="43"/>
  <c r="G7" i="43"/>
  <c r="G6" i="43"/>
  <c r="G5" i="43"/>
  <c r="A2" i="43"/>
  <c r="A1" i="43"/>
  <c r="G79" i="40"/>
  <c r="G66" i="40"/>
  <c r="G65" i="40"/>
  <c r="G71" i="40" s="1"/>
  <c r="G62" i="40"/>
  <c r="G61" i="40"/>
  <c r="G60" i="40"/>
  <c r="G59" i="40"/>
  <c r="G56" i="40"/>
  <c r="G55" i="40"/>
  <c r="G54" i="40"/>
  <c r="G53" i="40"/>
  <c r="G52" i="40"/>
  <c r="G51" i="40"/>
  <c r="G50" i="40"/>
  <c r="G49" i="40"/>
  <c r="G48" i="40"/>
  <c r="G47" i="40"/>
  <c r="G46" i="40"/>
  <c r="G45" i="40"/>
  <c r="G44" i="40"/>
  <c r="G43" i="40"/>
  <c r="G42" i="40"/>
  <c r="G41" i="40"/>
  <c r="G38" i="40"/>
  <c r="G37" i="40"/>
  <c r="G36" i="40"/>
  <c r="G34" i="40"/>
  <c r="G33" i="40"/>
  <c r="G32" i="40"/>
  <c r="G31" i="40"/>
  <c r="G28" i="40"/>
  <c r="G27" i="40"/>
  <c r="G26" i="40"/>
  <c r="G17" i="40"/>
  <c r="G16" i="40"/>
  <c r="G15" i="40"/>
  <c r="G14" i="40"/>
  <c r="G13" i="40"/>
  <c r="G10" i="40"/>
  <c r="G9" i="40"/>
  <c r="G8" i="40"/>
  <c r="G7" i="40"/>
  <c r="G6" i="40"/>
  <c r="G5" i="40"/>
  <c r="A2" i="40"/>
  <c r="A1" i="40"/>
  <c r="G79" i="37"/>
  <c r="G66" i="37"/>
  <c r="G65" i="37"/>
  <c r="G62" i="37"/>
  <c r="G61" i="37"/>
  <c r="G60" i="37"/>
  <c r="G59" i="37"/>
  <c r="G56" i="37"/>
  <c r="G55" i="37"/>
  <c r="G54" i="37"/>
  <c r="G53" i="37"/>
  <c r="G52" i="37"/>
  <c r="G51" i="37"/>
  <c r="G50" i="37"/>
  <c r="G49" i="37"/>
  <c r="G48" i="37"/>
  <c r="G47" i="37"/>
  <c r="G46" i="37"/>
  <c r="G45" i="37"/>
  <c r="G44" i="37"/>
  <c r="G43" i="37"/>
  <c r="G42" i="37"/>
  <c r="G41" i="37"/>
  <c r="G38" i="37"/>
  <c r="G37" i="37"/>
  <c r="G36" i="37"/>
  <c r="G34" i="37"/>
  <c r="G33" i="37"/>
  <c r="G32" i="37"/>
  <c r="G31" i="37"/>
  <c r="G28" i="37"/>
  <c r="G27" i="37"/>
  <c r="G26" i="37"/>
  <c r="G17" i="37"/>
  <c r="G16" i="37"/>
  <c r="G15" i="37"/>
  <c r="G14" i="37"/>
  <c r="G13" i="37"/>
  <c r="G10" i="37"/>
  <c r="G9" i="37"/>
  <c r="G8" i="37"/>
  <c r="G7" i="37"/>
  <c r="G6" i="37"/>
  <c r="G5" i="37"/>
  <c r="A2" i="37"/>
  <c r="A1" i="37"/>
  <c r="G79" i="36"/>
  <c r="G66" i="36"/>
  <c r="G65" i="36"/>
  <c r="G71" i="36" s="1"/>
  <c r="G62" i="36"/>
  <c r="G61" i="36"/>
  <c r="G60" i="36"/>
  <c r="G59" i="36"/>
  <c r="G56" i="36"/>
  <c r="G55" i="36"/>
  <c r="G54" i="36"/>
  <c r="G53" i="36"/>
  <c r="G52" i="36"/>
  <c r="G51" i="36"/>
  <c r="G50" i="36"/>
  <c r="G49" i="36"/>
  <c r="G48" i="36"/>
  <c r="G47" i="36"/>
  <c r="G46" i="36"/>
  <c r="G45" i="36"/>
  <c r="G44" i="36"/>
  <c r="G43" i="36"/>
  <c r="G42" i="36"/>
  <c r="G41" i="36"/>
  <c r="G38" i="36"/>
  <c r="G37" i="36"/>
  <c r="G36" i="36"/>
  <c r="G34" i="36"/>
  <c r="G33" i="36"/>
  <c r="G32" i="36"/>
  <c r="G31" i="36"/>
  <c r="G28" i="36"/>
  <c r="G27" i="36"/>
  <c r="G26" i="36"/>
  <c r="G17" i="36"/>
  <c r="G16" i="36"/>
  <c r="G15" i="36"/>
  <c r="G14" i="36"/>
  <c r="G13" i="36"/>
  <c r="G10" i="36"/>
  <c r="G9" i="36"/>
  <c r="G8" i="36"/>
  <c r="G7" i="36"/>
  <c r="G6" i="36"/>
  <c r="G5" i="36"/>
  <c r="A2" i="36"/>
  <c r="A1" i="36"/>
  <c r="G79" i="31"/>
  <c r="G66" i="31"/>
  <c r="G71" i="31" s="1"/>
  <c r="G65" i="31"/>
  <c r="G62" i="31"/>
  <c r="G61" i="31"/>
  <c r="G60" i="31"/>
  <c r="G59" i="31"/>
  <c r="G56" i="31"/>
  <c r="G55" i="31"/>
  <c r="G54" i="31"/>
  <c r="G53" i="31"/>
  <c r="G52" i="31"/>
  <c r="G51" i="31"/>
  <c r="G50" i="31"/>
  <c r="G49" i="31"/>
  <c r="G48" i="31"/>
  <c r="G47" i="31"/>
  <c r="G46" i="31"/>
  <c r="G45" i="31"/>
  <c r="G44" i="31"/>
  <c r="G43" i="31"/>
  <c r="G42" i="31"/>
  <c r="G41" i="31"/>
  <c r="G38" i="31"/>
  <c r="G37" i="31"/>
  <c r="G36" i="31"/>
  <c r="G34" i="31"/>
  <c r="G33" i="31"/>
  <c r="G32" i="31"/>
  <c r="G31" i="31"/>
  <c r="G28" i="31"/>
  <c r="G27" i="31"/>
  <c r="G26" i="31"/>
  <c r="G17" i="31"/>
  <c r="G16" i="31"/>
  <c r="G15" i="31"/>
  <c r="G14" i="31"/>
  <c r="G13" i="31"/>
  <c r="G10" i="31"/>
  <c r="G9" i="31"/>
  <c r="G8" i="31"/>
  <c r="G7" i="31"/>
  <c r="G6" i="31"/>
  <c r="G5" i="31"/>
  <c r="A2" i="31"/>
  <c r="A1" i="31"/>
  <c r="G79" i="21"/>
  <c r="G66" i="21"/>
  <c r="G65" i="21"/>
  <c r="G71" i="21" s="1"/>
  <c r="G62" i="21"/>
  <c r="G61" i="21"/>
  <c r="G60" i="21"/>
  <c r="G59" i="21"/>
  <c r="G56" i="21"/>
  <c r="G55" i="21"/>
  <c r="G54" i="21"/>
  <c r="G53" i="21"/>
  <c r="G52" i="21"/>
  <c r="G51" i="21"/>
  <c r="G50" i="21"/>
  <c r="G49" i="21"/>
  <c r="G48" i="21"/>
  <c r="G47" i="21"/>
  <c r="G46" i="21"/>
  <c r="G45" i="21"/>
  <c r="G44" i="21"/>
  <c r="G43" i="21"/>
  <c r="G42" i="21"/>
  <c r="G41" i="21"/>
  <c r="G38" i="21"/>
  <c r="G37" i="21"/>
  <c r="G36" i="21"/>
  <c r="G34" i="21"/>
  <c r="G33" i="21"/>
  <c r="G32" i="21"/>
  <c r="G31" i="21"/>
  <c r="G28" i="21"/>
  <c r="G27" i="21"/>
  <c r="G26" i="21"/>
  <c r="G17" i="21"/>
  <c r="G16" i="21"/>
  <c r="G15" i="21"/>
  <c r="G14" i="21"/>
  <c r="G13" i="21"/>
  <c r="G10" i="21"/>
  <c r="G9" i="21"/>
  <c r="G8" i="21"/>
  <c r="G7" i="21"/>
  <c r="G6" i="21"/>
  <c r="G5" i="21"/>
  <c r="A2" i="21"/>
  <c r="A1" i="21"/>
  <c r="H42" i="20"/>
  <c r="G42" i="20"/>
  <c r="G79" i="20"/>
  <c r="G66" i="20"/>
  <c r="G65" i="20"/>
  <c r="G62" i="20"/>
  <c r="G61" i="20"/>
  <c r="G60" i="20"/>
  <c r="G59" i="20"/>
  <c r="G56" i="20"/>
  <c r="G55" i="20"/>
  <c r="G54" i="20"/>
  <c r="G53" i="20"/>
  <c r="G52" i="20"/>
  <c r="G51" i="20"/>
  <c r="G50" i="20"/>
  <c r="G49" i="20"/>
  <c r="G48" i="20"/>
  <c r="G47" i="20"/>
  <c r="G46" i="20"/>
  <c r="G45" i="20"/>
  <c r="G44" i="20"/>
  <c r="G43" i="20"/>
  <c r="G41" i="20"/>
  <c r="G38" i="20"/>
  <c r="G37" i="20"/>
  <c r="G36" i="20"/>
  <c r="G34" i="20"/>
  <c r="G33" i="20"/>
  <c r="G32" i="20"/>
  <c r="G31" i="20"/>
  <c r="G28" i="20"/>
  <c r="G27" i="20"/>
  <c r="G26" i="20"/>
  <c r="G17" i="20"/>
  <c r="G16" i="20"/>
  <c r="G15" i="20"/>
  <c r="G14" i="20"/>
  <c r="G13" i="20"/>
  <c r="G10" i="20"/>
  <c r="G9" i="20"/>
  <c r="G8" i="20"/>
  <c r="G7" i="20"/>
  <c r="G6" i="20"/>
  <c r="G5" i="20"/>
  <c r="A2" i="20"/>
  <c r="A1" i="20"/>
  <c r="G79" i="19"/>
  <c r="G66" i="19"/>
  <c r="G65" i="19"/>
  <c r="G62" i="19"/>
  <c r="G61" i="19"/>
  <c r="G60" i="19"/>
  <c r="G59" i="19"/>
  <c r="G56" i="19"/>
  <c r="G55" i="19"/>
  <c r="G54" i="19"/>
  <c r="G53" i="19"/>
  <c r="G52" i="19"/>
  <c r="G51" i="19"/>
  <c r="G50" i="19"/>
  <c r="G49" i="19"/>
  <c r="G48" i="19"/>
  <c r="G47" i="19"/>
  <c r="G46" i="19"/>
  <c r="G45" i="19"/>
  <c r="G44" i="19"/>
  <c r="G43" i="19"/>
  <c r="G42" i="19"/>
  <c r="G41" i="19"/>
  <c r="G38" i="19"/>
  <c r="G37" i="19"/>
  <c r="G36" i="19"/>
  <c r="G34" i="19"/>
  <c r="G33" i="19"/>
  <c r="G32" i="19"/>
  <c r="G31" i="19"/>
  <c r="G28" i="19"/>
  <c r="G27" i="19"/>
  <c r="G26" i="19"/>
  <c r="G17" i="19"/>
  <c r="G16" i="19"/>
  <c r="G15" i="19"/>
  <c r="G14" i="19"/>
  <c r="G13" i="19"/>
  <c r="G10" i="19"/>
  <c r="G9" i="19"/>
  <c r="G8" i="19"/>
  <c r="G7" i="19"/>
  <c r="G6" i="19"/>
  <c r="G5" i="19"/>
  <c r="A2" i="19"/>
  <c r="A1" i="19"/>
  <c r="G79" i="18"/>
  <c r="G66" i="18"/>
  <c r="G65" i="18"/>
  <c r="G62" i="18"/>
  <c r="G61" i="18"/>
  <c r="G60" i="18"/>
  <c r="G59" i="18"/>
  <c r="G56" i="18"/>
  <c r="G55" i="18"/>
  <c r="G54" i="18"/>
  <c r="G53" i="18"/>
  <c r="G52" i="18"/>
  <c r="G51" i="18"/>
  <c r="G50" i="18"/>
  <c r="G49" i="18"/>
  <c r="G48" i="18"/>
  <c r="G47" i="18"/>
  <c r="G46" i="18"/>
  <c r="G45" i="18"/>
  <c r="G44" i="18"/>
  <c r="G43" i="18"/>
  <c r="G42" i="18"/>
  <c r="G41" i="18"/>
  <c r="G38" i="18"/>
  <c r="G37" i="18"/>
  <c r="G36" i="18"/>
  <c r="G34" i="18"/>
  <c r="G33" i="18"/>
  <c r="G32" i="18"/>
  <c r="G31" i="18"/>
  <c r="G28" i="18"/>
  <c r="G27" i="18"/>
  <c r="G26" i="18"/>
  <c r="G17" i="18"/>
  <c r="G16" i="18"/>
  <c r="G15" i="18"/>
  <c r="G14" i="18"/>
  <c r="G13" i="18"/>
  <c r="G10" i="18"/>
  <c r="G9" i="18"/>
  <c r="G8" i="18"/>
  <c r="G7" i="18"/>
  <c r="G6" i="18"/>
  <c r="G5" i="18"/>
  <c r="A2" i="18"/>
  <c r="A1" i="18"/>
  <c r="G29" i="56" l="1"/>
  <c r="G29" i="50"/>
  <c r="G18" i="40"/>
  <c r="G29" i="40"/>
  <c r="G18" i="36"/>
  <c r="G39" i="36"/>
  <c r="G29" i="21"/>
  <c r="G57" i="20"/>
  <c r="G79" i="60"/>
  <c r="G39" i="53"/>
  <c r="G39" i="50"/>
  <c r="G11" i="47"/>
  <c r="G81" i="47" s="1"/>
  <c r="G18" i="37"/>
  <c r="G39" i="31"/>
  <c r="G29" i="31"/>
  <c r="G39" i="21"/>
  <c r="G39" i="18"/>
  <c r="G29" i="18"/>
  <c r="G18" i="18"/>
  <c r="G39" i="56"/>
  <c r="G57" i="56"/>
  <c r="G63" i="56"/>
  <c r="G18" i="56"/>
  <c r="G71" i="56"/>
  <c r="G11" i="56"/>
  <c r="G57" i="53"/>
  <c r="G63" i="53"/>
  <c r="G18" i="53"/>
  <c r="G29" i="53"/>
  <c r="G11" i="53"/>
  <c r="G18" i="50"/>
  <c r="G63" i="50"/>
  <c r="G57" i="50"/>
  <c r="G11" i="50"/>
  <c r="G57" i="47"/>
  <c r="G63" i="47"/>
  <c r="G39" i="47"/>
  <c r="G18" i="47"/>
  <c r="G29" i="47"/>
  <c r="G18" i="43"/>
  <c r="G29" i="43"/>
  <c r="G71" i="43"/>
  <c r="G11" i="43"/>
  <c r="G39" i="43"/>
  <c r="G57" i="43"/>
  <c r="G63" i="43"/>
  <c r="G65" i="60"/>
  <c r="G11" i="40"/>
  <c r="G57" i="40"/>
  <c r="G63" i="40"/>
  <c r="G39" i="40"/>
  <c r="G57" i="37"/>
  <c r="G63" i="37"/>
  <c r="G71" i="37"/>
  <c r="G39" i="37"/>
  <c r="G29" i="37"/>
  <c r="G11" i="36"/>
  <c r="G29" i="36"/>
  <c r="G57" i="36"/>
  <c r="G63" i="36"/>
  <c r="G18" i="31"/>
  <c r="G61" i="60"/>
  <c r="G57" i="31"/>
  <c r="G63" i="31"/>
  <c r="G57" i="21"/>
  <c r="G63" i="21"/>
  <c r="G18" i="21"/>
  <c r="G11" i="21"/>
  <c r="G18" i="20"/>
  <c r="G39" i="20"/>
  <c r="G41" i="60"/>
  <c r="G11" i="20"/>
  <c r="G29" i="20"/>
  <c r="G63" i="20"/>
  <c r="G71" i="20"/>
  <c r="G29" i="19"/>
  <c r="G62" i="60"/>
  <c r="G18" i="19"/>
  <c r="G39" i="19"/>
  <c r="G66" i="60"/>
  <c r="G11" i="19"/>
  <c r="G60" i="60"/>
  <c r="G57" i="19"/>
  <c r="G63" i="19"/>
  <c r="G71" i="19"/>
  <c r="G59" i="60"/>
  <c r="G11" i="18"/>
  <c r="G57" i="18"/>
  <c r="G63" i="18"/>
  <c r="G71" i="18"/>
  <c r="G11" i="37"/>
  <c r="G11" i="31"/>
  <c r="G81" i="43" l="1"/>
  <c r="G81" i="40"/>
  <c r="G71" i="60"/>
  <c r="G81" i="31"/>
  <c r="G81" i="21"/>
  <c r="G81" i="56"/>
  <c r="G81" i="53"/>
  <c r="G81" i="50"/>
  <c r="G81" i="37"/>
  <c r="G81" i="36"/>
  <c r="G81" i="20"/>
  <c r="G81" i="18"/>
  <c r="G63" i="60"/>
  <c r="G81" i="19"/>
  <c r="F46" i="58"/>
  <c r="F45" i="58"/>
  <c r="F44" i="58"/>
  <c r="F43" i="58"/>
  <c r="F42" i="58"/>
  <c r="F41" i="58"/>
  <c r="F40" i="58"/>
  <c r="F39" i="58"/>
  <c r="F38" i="58"/>
  <c r="F36" i="58"/>
  <c r="F35" i="58"/>
  <c r="F34" i="58"/>
  <c r="F33" i="58"/>
  <c r="F32" i="58"/>
  <c r="F31" i="58"/>
  <c r="F30" i="58"/>
  <c r="F22" i="58"/>
  <c r="F21" i="58"/>
  <c r="F20" i="58"/>
  <c r="F19" i="58"/>
  <c r="F18" i="58"/>
  <c r="F17" i="58"/>
  <c r="F16" i="58"/>
  <c r="F11" i="58"/>
  <c r="F10" i="58"/>
  <c r="F9" i="58"/>
  <c r="F8" i="58"/>
  <c r="F7" i="58"/>
  <c r="F6" i="58"/>
  <c r="F5" i="58"/>
  <c r="F46" i="55"/>
  <c r="F45" i="55"/>
  <c r="F44" i="55"/>
  <c r="F43" i="55"/>
  <c r="F42" i="55"/>
  <c r="F41" i="55"/>
  <c r="F40" i="55"/>
  <c r="F39" i="55"/>
  <c r="F38" i="55"/>
  <c r="F36" i="55"/>
  <c r="F35" i="55"/>
  <c r="F34" i="55"/>
  <c r="F33" i="55"/>
  <c r="F32" i="55"/>
  <c r="F31" i="55"/>
  <c r="F30" i="55"/>
  <c r="F22" i="55"/>
  <c r="F21" i="55"/>
  <c r="F20" i="55"/>
  <c r="F19" i="55"/>
  <c r="F18" i="55"/>
  <c r="F17" i="55"/>
  <c r="F16" i="55"/>
  <c r="F11" i="55"/>
  <c r="F10" i="55"/>
  <c r="F9" i="55"/>
  <c r="F8" i="55"/>
  <c r="F7" i="55"/>
  <c r="F6" i="55"/>
  <c r="F5" i="55"/>
  <c r="F46" i="52"/>
  <c r="F45" i="52"/>
  <c r="F44" i="52"/>
  <c r="F43" i="52"/>
  <c r="F42" i="52"/>
  <c r="F41" i="52"/>
  <c r="F40" i="52"/>
  <c r="F39" i="52"/>
  <c r="F38" i="52"/>
  <c r="F36" i="52"/>
  <c r="F35" i="52"/>
  <c r="F34" i="52"/>
  <c r="F33" i="52"/>
  <c r="F32" i="52"/>
  <c r="F31" i="52"/>
  <c r="F30" i="52"/>
  <c r="F22" i="52"/>
  <c r="F21" i="52"/>
  <c r="F20" i="52"/>
  <c r="F19" i="52"/>
  <c r="F18" i="52"/>
  <c r="F17" i="52"/>
  <c r="F16" i="52"/>
  <c r="F11" i="52"/>
  <c r="F10" i="52"/>
  <c r="F9" i="52"/>
  <c r="F8" i="52"/>
  <c r="F7" i="52"/>
  <c r="F6" i="52"/>
  <c r="F5" i="52"/>
  <c r="F46" i="49"/>
  <c r="F45" i="49"/>
  <c r="F44" i="49"/>
  <c r="F43" i="49"/>
  <c r="F42" i="49"/>
  <c r="F41" i="49"/>
  <c r="F40" i="49"/>
  <c r="F39" i="49"/>
  <c r="F38" i="49"/>
  <c r="F36" i="49"/>
  <c r="F35" i="49"/>
  <c r="F34" i="49"/>
  <c r="F33" i="49"/>
  <c r="F32" i="49"/>
  <c r="F31" i="49"/>
  <c r="F30" i="49"/>
  <c r="F22" i="49"/>
  <c r="F21" i="49"/>
  <c r="F20" i="49"/>
  <c r="F19" i="49"/>
  <c r="F18" i="49"/>
  <c r="F17" i="49"/>
  <c r="F16" i="49"/>
  <c r="F11" i="49"/>
  <c r="F10" i="49"/>
  <c r="F9" i="49"/>
  <c r="F8" i="49"/>
  <c r="F7" i="49"/>
  <c r="F6" i="49"/>
  <c r="F5" i="49"/>
  <c r="F46" i="45"/>
  <c r="F45" i="45"/>
  <c r="F44" i="45"/>
  <c r="F43" i="45"/>
  <c r="F42" i="45"/>
  <c r="F41" i="45"/>
  <c r="F40" i="45"/>
  <c r="F39" i="45"/>
  <c r="F38" i="45"/>
  <c r="F36" i="45"/>
  <c r="F35" i="45"/>
  <c r="F34" i="45"/>
  <c r="F33" i="45"/>
  <c r="F32" i="45"/>
  <c r="F31" i="45"/>
  <c r="F30" i="45"/>
  <c r="F22" i="45"/>
  <c r="F21" i="45"/>
  <c r="F20" i="45"/>
  <c r="F19" i="45"/>
  <c r="F18" i="45"/>
  <c r="F17" i="45"/>
  <c r="F16" i="45"/>
  <c r="F11" i="45"/>
  <c r="F10" i="45"/>
  <c r="F9" i="45"/>
  <c r="F8" i="45"/>
  <c r="F7" i="45"/>
  <c r="F6" i="45"/>
  <c r="F46" i="42"/>
  <c r="F45" i="42"/>
  <c r="F44" i="42"/>
  <c r="F43" i="42"/>
  <c r="F42" i="42"/>
  <c r="F41" i="42"/>
  <c r="F40" i="42"/>
  <c r="F39" i="42"/>
  <c r="F38" i="42"/>
  <c r="F36" i="42"/>
  <c r="F35" i="42"/>
  <c r="F34" i="42"/>
  <c r="F33" i="42"/>
  <c r="F32" i="42"/>
  <c r="F31" i="42"/>
  <c r="F30" i="42"/>
  <c r="F22" i="42"/>
  <c r="F21" i="42"/>
  <c r="F20" i="42"/>
  <c r="F19" i="42"/>
  <c r="F18" i="42"/>
  <c r="F17" i="42"/>
  <c r="F16" i="42"/>
  <c r="F11" i="42"/>
  <c r="F10" i="42"/>
  <c r="F9" i="42"/>
  <c r="F8" i="42"/>
  <c r="F7" i="42"/>
  <c r="F6" i="42"/>
  <c r="F5" i="42"/>
  <c r="F46" i="39"/>
  <c r="F45" i="39"/>
  <c r="F44" i="39"/>
  <c r="F43" i="39"/>
  <c r="F42" i="39"/>
  <c r="F41" i="39"/>
  <c r="F40" i="39"/>
  <c r="F39" i="39"/>
  <c r="F38" i="39"/>
  <c r="F36" i="39"/>
  <c r="F35" i="39"/>
  <c r="F34" i="39"/>
  <c r="F33" i="39"/>
  <c r="F32" i="39"/>
  <c r="F31" i="39"/>
  <c r="F30" i="39"/>
  <c r="F22" i="39"/>
  <c r="F21" i="39"/>
  <c r="F20" i="39"/>
  <c r="F19" i="39"/>
  <c r="F18" i="39"/>
  <c r="F17" i="39"/>
  <c r="F16" i="39"/>
  <c r="F11" i="39"/>
  <c r="F10" i="39"/>
  <c r="F9" i="39"/>
  <c r="F8" i="39"/>
  <c r="F7" i="39"/>
  <c r="F6" i="39"/>
  <c r="F5" i="39"/>
  <c r="F46" i="35"/>
  <c r="F45" i="35"/>
  <c r="F44" i="35"/>
  <c r="F43" i="35"/>
  <c r="F42" i="35"/>
  <c r="F41" i="35"/>
  <c r="F40" i="35"/>
  <c r="F39" i="35"/>
  <c r="F38" i="35"/>
  <c r="F36" i="35"/>
  <c r="F35" i="35"/>
  <c r="F34" i="35"/>
  <c r="F33" i="35"/>
  <c r="F32" i="35"/>
  <c r="F31" i="35"/>
  <c r="F30" i="35"/>
  <c r="F22" i="35"/>
  <c r="F21" i="35"/>
  <c r="F20" i="35"/>
  <c r="F19" i="35"/>
  <c r="F18" i="35"/>
  <c r="F17" i="35"/>
  <c r="F16" i="35"/>
  <c r="F11" i="35"/>
  <c r="F10" i="35"/>
  <c r="F9" i="35"/>
  <c r="F8" i="35"/>
  <c r="F7" i="35"/>
  <c r="F6" i="35"/>
  <c r="F5" i="35"/>
  <c r="F46" i="33"/>
  <c r="F45" i="33"/>
  <c r="F44" i="33"/>
  <c r="F43" i="33"/>
  <c r="F42" i="33"/>
  <c r="F41" i="33"/>
  <c r="F40" i="33"/>
  <c r="F39" i="33"/>
  <c r="F38" i="33"/>
  <c r="F36" i="33"/>
  <c r="F35" i="33"/>
  <c r="F34" i="33"/>
  <c r="F33" i="33"/>
  <c r="F32" i="33"/>
  <c r="F31" i="33"/>
  <c r="F30" i="33"/>
  <c r="F22" i="33"/>
  <c r="F21" i="33"/>
  <c r="F20" i="33"/>
  <c r="F19" i="33"/>
  <c r="F18" i="33"/>
  <c r="F17" i="33"/>
  <c r="F16" i="33"/>
  <c r="F11" i="33"/>
  <c r="F10" i="33"/>
  <c r="F9" i="33"/>
  <c r="F8" i="33"/>
  <c r="F7" i="33"/>
  <c r="F6" i="33"/>
  <c r="F5" i="33"/>
  <c r="F46" i="16"/>
  <c r="F45" i="16"/>
  <c r="F44" i="16"/>
  <c r="F43" i="16"/>
  <c r="F42" i="16"/>
  <c r="F41" i="16"/>
  <c r="F40" i="16"/>
  <c r="F39" i="16"/>
  <c r="F38" i="16"/>
  <c r="F36" i="16"/>
  <c r="F35" i="16"/>
  <c r="F34" i="16"/>
  <c r="F33" i="16"/>
  <c r="F32" i="16"/>
  <c r="F31" i="16"/>
  <c r="F30" i="16"/>
  <c r="F22" i="16"/>
  <c r="F21" i="16"/>
  <c r="F20" i="16"/>
  <c r="F19" i="16"/>
  <c r="F18" i="16"/>
  <c r="F17" i="16"/>
  <c r="F16" i="16"/>
  <c r="F11" i="16"/>
  <c r="F10" i="16"/>
  <c r="F9" i="16"/>
  <c r="F8" i="16"/>
  <c r="F7" i="16"/>
  <c r="F6" i="16"/>
  <c r="F5" i="16"/>
  <c r="F46" i="29"/>
  <c r="F45" i="29"/>
  <c r="F44" i="29"/>
  <c r="F43" i="29"/>
  <c r="F42" i="29"/>
  <c r="F41" i="29"/>
  <c r="F40" i="29"/>
  <c r="F39" i="29"/>
  <c r="F38" i="29"/>
  <c r="F36" i="29"/>
  <c r="F35" i="29"/>
  <c r="F34" i="29"/>
  <c r="F33" i="29"/>
  <c r="F32" i="29"/>
  <c r="F31" i="29"/>
  <c r="F30" i="29"/>
  <c r="F22" i="29"/>
  <c r="F21" i="29"/>
  <c r="F20" i="29"/>
  <c r="F19" i="29"/>
  <c r="F18" i="29"/>
  <c r="F17" i="29"/>
  <c r="F16" i="29"/>
  <c r="F11" i="29"/>
  <c r="F10" i="29"/>
  <c r="F9" i="29"/>
  <c r="F8" i="29"/>
  <c r="F7" i="29"/>
  <c r="F6" i="29"/>
  <c r="F5" i="29"/>
  <c r="H71" i="56"/>
  <c r="H62" i="56"/>
  <c r="H61" i="56"/>
  <c r="H60" i="56"/>
  <c r="H54" i="56"/>
  <c r="H53" i="56"/>
  <c r="H52" i="56"/>
  <c r="H51" i="56"/>
  <c r="H50" i="56"/>
  <c r="H49" i="56"/>
  <c r="H48" i="56"/>
  <c r="H47" i="56"/>
  <c r="H46" i="56"/>
  <c r="H45" i="56"/>
  <c r="H44" i="56"/>
  <c r="H43" i="56"/>
  <c r="H42" i="56"/>
  <c r="H41" i="56"/>
  <c r="H38" i="56"/>
  <c r="H37" i="56"/>
  <c r="H36" i="56"/>
  <c r="H34" i="56"/>
  <c r="H33" i="56"/>
  <c r="H32" i="56"/>
  <c r="H31" i="56"/>
  <c r="H28" i="56"/>
  <c r="H26" i="56"/>
  <c r="H17" i="56"/>
  <c r="H16" i="56"/>
  <c r="H15" i="56"/>
  <c r="H14" i="56"/>
  <c r="H13" i="56"/>
  <c r="H10" i="56"/>
  <c r="H9" i="56"/>
  <c r="H8" i="56"/>
  <c r="H7" i="56"/>
  <c r="H6" i="56"/>
  <c r="H5" i="56"/>
  <c r="H71" i="53"/>
  <c r="H62" i="53"/>
  <c r="H61" i="53"/>
  <c r="H60" i="53"/>
  <c r="H54" i="53"/>
  <c r="H53" i="53"/>
  <c r="H52" i="53"/>
  <c r="H51" i="53"/>
  <c r="H50" i="53"/>
  <c r="H49" i="53"/>
  <c r="H48" i="53"/>
  <c r="H47" i="53"/>
  <c r="H46" i="53"/>
  <c r="H45" i="53"/>
  <c r="H44" i="53"/>
  <c r="H43" i="53"/>
  <c r="H42" i="53"/>
  <c r="H41" i="53"/>
  <c r="H38" i="53"/>
  <c r="H37" i="53"/>
  <c r="H36" i="53"/>
  <c r="H34" i="53"/>
  <c r="H33" i="53"/>
  <c r="H32" i="53"/>
  <c r="H31" i="53"/>
  <c r="H28" i="53"/>
  <c r="H26" i="53"/>
  <c r="H17" i="53"/>
  <c r="H16" i="53"/>
  <c r="H15" i="53"/>
  <c r="H14" i="53"/>
  <c r="H13" i="53"/>
  <c r="H10" i="53"/>
  <c r="H9" i="53"/>
  <c r="H8" i="53"/>
  <c r="H7" i="53"/>
  <c r="H6" i="53"/>
  <c r="H5" i="53"/>
  <c r="H71" i="50"/>
  <c r="H62" i="50"/>
  <c r="H61" i="50"/>
  <c r="H60" i="50"/>
  <c r="H54" i="50"/>
  <c r="H53" i="50"/>
  <c r="H52" i="50"/>
  <c r="H51" i="50"/>
  <c r="H50" i="50"/>
  <c r="H49" i="50"/>
  <c r="H48" i="50"/>
  <c r="H47" i="50"/>
  <c r="H46" i="50"/>
  <c r="H45" i="50"/>
  <c r="H44" i="50"/>
  <c r="H43" i="50"/>
  <c r="H42" i="50"/>
  <c r="H41" i="50"/>
  <c r="H38" i="50"/>
  <c r="H37" i="50"/>
  <c r="H36" i="50"/>
  <c r="H34" i="50"/>
  <c r="H33" i="50"/>
  <c r="H32" i="50"/>
  <c r="H31" i="50"/>
  <c r="H28" i="50"/>
  <c r="H26" i="50"/>
  <c r="H17" i="50"/>
  <c r="H16" i="50"/>
  <c r="H15" i="50"/>
  <c r="H14" i="50"/>
  <c r="H13" i="50"/>
  <c r="H10" i="50"/>
  <c r="H9" i="50"/>
  <c r="H8" i="50"/>
  <c r="H7" i="50"/>
  <c r="H6" i="50"/>
  <c r="H5" i="50"/>
  <c r="H71" i="47"/>
  <c r="H62" i="47"/>
  <c r="H61" i="47"/>
  <c r="H60" i="47"/>
  <c r="H54" i="47"/>
  <c r="H53" i="47"/>
  <c r="H52" i="47"/>
  <c r="H51" i="47"/>
  <c r="H50" i="47"/>
  <c r="H49" i="47"/>
  <c r="H48" i="47"/>
  <c r="H47" i="47"/>
  <c r="H46" i="47"/>
  <c r="H45" i="47"/>
  <c r="H44" i="47"/>
  <c r="H43" i="47"/>
  <c r="H42" i="47"/>
  <c r="H41" i="47"/>
  <c r="H38" i="47"/>
  <c r="H37" i="47"/>
  <c r="H36" i="47"/>
  <c r="H34" i="47"/>
  <c r="H33" i="47"/>
  <c r="H32" i="47"/>
  <c r="H31" i="47"/>
  <c r="H28" i="47"/>
  <c r="H26" i="47"/>
  <c r="H17" i="47"/>
  <c r="H16" i="47"/>
  <c r="H15" i="47"/>
  <c r="H14" i="47"/>
  <c r="H13" i="47"/>
  <c r="H10" i="47"/>
  <c r="H9" i="47"/>
  <c r="H8" i="47"/>
  <c r="H7" i="47"/>
  <c r="H6" i="47"/>
  <c r="H5" i="47"/>
  <c r="H71" i="43"/>
  <c r="H62" i="43"/>
  <c r="H61" i="43"/>
  <c r="H60" i="43"/>
  <c r="H54" i="43"/>
  <c r="H53" i="43"/>
  <c r="H52" i="43"/>
  <c r="H51" i="43"/>
  <c r="H50" i="43"/>
  <c r="H49" i="43"/>
  <c r="H48" i="43"/>
  <c r="H47" i="43"/>
  <c r="H46" i="43"/>
  <c r="H45" i="43"/>
  <c r="H44" i="43"/>
  <c r="H43" i="43"/>
  <c r="H42" i="43"/>
  <c r="H41" i="43"/>
  <c r="H38" i="43"/>
  <c r="H37" i="43"/>
  <c r="H36" i="43"/>
  <c r="H34" i="43"/>
  <c r="H33" i="43"/>
  <c r="H32" i="43"/>
  <c r="H31" i="43"/>
  <c r="H28" i="43"/>
  <c r="H26" i="43"/>
  <c r="H17" i="43"/>
  <c r="H16" i="43"/>
  <c r="H15" i="43"/>
  <c r="H14" i="43"/>
  <c r="H13" i="43"/>
  <c r="H10" i="43"/>
  <c r="H9" i="43"/>
  <c r="H8" i="43"/>
  <c r="H7" i="43"/>
  <c r="H6" i="43"/>
  <c r="H5" i="43"/>
  <c r="H71" i="40"/>
  <c r="H62" i="40"/>
  <c r="H61" i="40"/>
  <c r="H60" i="40"/>
  <c r="H54" i="40"/>
  <c r="H53" i="40"/>
  <c r="H52" i="40"/>
  <c r="H51" i="40"/>
  <c r="H50" i="40"/>
  <c r="H49" i="40"/>
  <c r="H48" i="40"/>
  <c r="H47" i="40"/>
  <c r="H46" i="40"/>
  <c r="H45" i="40"/>
  <c r="H44" i="40"/>
  <c r="H43" i="40"/>
  <c r="H42" i="40"/>
  <c r="H41" i="40"/>
  <c r="H38" i="40"/>
  <c r="H37" i="40"/>
  <c r="H36" i="40"/>
  <c r="H34" i="40"/>
  <c r="H33" i="40"/>
  <c r="H32" i="40"/>
  <c r="H31" i="40"/>
  <c r="H28" i="40"/>
  <c r="H26" i="40"/>
  <c r="H17" i="40"/>
  <c r="H16" i="40"/>
  <c r="H15" i="40"/>
  <c r="H14" i="40"/>
  <c r="H13" i="40"/>
  <c r="H10" i="40"/>
  <c r="H9" i="40"/>
  <c r="H8" i="40"/>
  <c r="H7" i="40"/>
  <c r="H6" i="40"/>
  <c r="H5" i="40"/>
  <c r="H71" i="37"/>
  <c r="H62" i="37"/>
  <c r="H61" i="37"/>
  <c r="H60" i="37"/>
  <c r="H54" i="37"/>
  <c r="H53" i="37"/>
  <c r="H52" i="37"/>
  <c r="H51" i="37"/>
  <c r="H50" i="37"/>
  <c r="H49" i="37"/>
  <c r="H48" i="37"/>
  <c r="H47" i="37"/>
  <c r="H46" i="37"/>
  <c r="H45" i="37"/>
  <c r="H44" i="37"/>
  <c r="H43" i="37"/>
  <c r="H42" i="37"/>
  <c r="H41" i="37"/>
  <c r="H38" i="37"/>
  <c r="H37" i="37"/>
  <c r="H36" i="37"/>
  <c r="H34" i="37"/>
  <c r="H33" i="37"/>
  <c r="H32" i="37"/>
  <c r="H31" i="37"/>
  <c r="H28" i="37"/>
  <c r="H26" i="37"/>
  <c r="H17" i="37"/>
  <c r="H16" i="37"/>
  <c r="H15" i="37"/>
  <c r="H14" i="37"/>
  <c r="H13" i="37"/>
  <c r="H10" i="37"/>
  <c r="H9" i="37"/>
  <c r="H8" i="37"/>
  <c r="H7" i="37"/>
  <c r="H6" i="37"/>
  <c r="H5" i="37"/>
  <c r="H71" i="36"/>
  <c r="H62" i="36"/>
  <c r="H61" i="36"/>
  <c r="H60" i="36"/>
  <c r="H54" i="36"/>
  <c r="H53" i="36"/>
  <c r="H52" i="36"/>
  <c r="H51" i="36"/>
  <c r="H50" i="36"/>
  <c r="H49" i="36"/>
  <c r="H48" i="36"/>
  <c r="H47" i="36"/>
  <c r="H46" i="36"/>
  <c r="H45" i="36"/>
  <c r="H44" i="36"/>
  <c r="H43" i="36"/>
  <c r="H42" i="36"/>
  <c r="H41" i="36"/>
  <c r="H38" i="36"/>
  <c r="H37" i="36"/>
  <c r="H36" i="36"/>
  <c r="H34" i="36"/>
  <c r="H33" i="36"/>
  <c r="H32" i="36"/>
  <c r="H31" i="36"/>
  <c r="H28" i="36"/>
  <c r="H26" i="36"/>
  <c r="H17" i="36"/>
  <c r="H16" i="36"/>
  <c r="H15" i="36"/>
  <c r="H14" i="36"/>
  <c r="H13" i="36"/>
  <c r="H10" i="36"/>
  <c r="H9" i="36"/>
  <c r="H8" i="36"/>
  <c r="H7" i="36"/>
  <c r="H6" i="36"/>
  <c r="H5" i="36"/>
  <c r="H71" i="31"/>
  <c r="H62" i="31"/>
  <c r="H61" i="31"/>
  <c r="H60" i="31"/>
  <c r="H54" i="31"/>
  <c r="H53" i="31"/>
  <c r="H52" i="31"/>
  <c r="H51" i="31"/>
  <c r="H50" i="31"/>
  <c r="H49" i="31"/>
  <c r="H48" i="31"/>
  <c r="H47" i="31"/>
  <c r="H46" i="31"/>
  <c r="H45" i="31"/>
  <c r="H44" i="31"/>
  <c r="H43" i="31"/>
  <c r="H42" i="31"/>
  <c r="H41" i="31"/>
  <c r="H38" i="31"/>
  <c r="H37" i="31"/>
  <c r="H36" i="31"/>
  <c r="H34" i="31"/>
  <c r="H33" i="31"/>
  <c r="H32" i="31"/>
  <c r="H31" i="31"/>
  <c r="H28" i="31"/>
  <c r="H26" i="31"/>
  <c r="H17" i="31"/>
  <c r="H16" i="31"/>
  <c r="H15" i="31"/>
  <c r="H14" i="31"/>
  <c r="H13" i="31"/>
  <c r="H10" i="31"/>
  <c r="H9" i="31"/>
  <c r="H8" i="31"/>
  <c r="H7" i="31"/>
  <c r="H6" i="31"/>
  <c r="H5" i="31"/>
  <c r="H71" i="21"/>
  <c r="H62" i="21"/>
  <c r="H61" i="21"/>
  <c r="H60" i="21"/>
  <c r="H54" i="21"/>
  <c r="H53" i="21"/>
  <c r="H52" i="21"/>
  <c r="H51" i="21"/>
  <c r="H50" i="21"/>
  <c r="H49" i="21"/>
  <c r="H48" i="21"/>
  <c r="H47" i="21"/>
  <c r="H46" i="21"/>
  <c r="H45" i="21"/>
  <c r="H44" i="21"/>
  <c r="H43" i="21"/>
  <c r="H42" i="21"/>
  <c r="H41" i="21"/>
  <c r="H38" i="21"/>
  <c r="H37" i="21"/>
  <c r="H36" i="21"/>
  <c r="H34" i="21"/>
  <c r="H33" i="21"/>
  <c r="H32" i="21"/>
  <c r="H31" i="21"/>
  <c r="H28" i="21"/>
  <c r="H26" i="21"/>
  <c r="H17" i="21"/>
  <c r="H16" i="21"/>
  <c r="H15" i="21"/>
  <c r="H14" i="21"/>
  <c r="H13" i="21"/>
  <c r="H10" i="21"/>
  <c r="H9" i="21"/>
  <c r="H8" i="21"/>
  <c r="H7" i="21"/>
  <c r="H6" i="21"/>
  <c r="H5" i="21"/>
  <c r="F73" i="25"/>
  <c r="F51" i="55" l="1"/>
  <c r="F14" i="45"/>
  <c r="F14" i="58"/>
  <c r="F14" i="52"/>
  <c r="F27" i="49"/>
  <c r="F51" i="49"/>
  <c r="F51" i="42"/>
  <c r="F14" i="39"/>
  <c r="F51" i="35"/>
  <c r="F14" i="33"/>
  <c r="F51" i="16"/>
  <c r="F14" i="29"/>
  <c r="H11" i="53"/>
  <c r="H39" i="50"/>
  <c r="H63" i="43"/>
  <c r="H29" i="43"/>
  <c r="H18" i="36"/>
  <c r="H63" i="36"/>
  <c r="H63" i="21"/>
  <c r="H39" i="56"/>
  <c r="H57" i="56"/>
  <c r="H29" i="53"/>
  <c r="H39" i="53"/>
  <c r="H18" i="53"/>
  <c r="H63" i="53"/>
  <c r="H57" i="50"/>
  <c r="H63" i="47"/>
  <c r="H39" i="37"/>
  <c r="H63" i="37"/>
  <c r="H11" i="36"/>
  <c r="H57" i="36"/>
  <c r="H29" i="36"/>
  <c r="H29" i="40"/>
  <c r="H29" i="50"/>
  <c r="F27" i="35"/>
  <c r="H63" i="31"/>
  <c r="H11" i="40"/>
  <c r="H63" i="40"/>
  <c r="H63" i="50"/>
  <c r="H11" i="56"/>
  <c r="H81" i="56" s="1"/>
  <c r="H18" i="56"/>
  <c r="H63" i="56"/>
  <c r="F27" i="29"/>
  <c r="F27" i="33"/>
  <c r="F27" i="39"/>
  <c r="F27" i="45"/>
  <c r="F27" i="52"/>
  <c r="F27" i="58"/>
  <c r="F27" i="16"/>
  <c r="F27" i="42"/>
  <c r="F14" i="49"/>
  <c r="F27" i="55"/>
  <c r="H57" i="31"/>
  <c r="H29" i="37"/>
  <c r="H57" i="40"/>
  <c r="H39" i="43"/>
  <c r="H29" i="47"/>
  <c r="H57" i="47"/>
  <c r="F51" i="29"/>
  <c r="F14" i="16"/>
  <c r="F51" i="33"/>
  <c r="F14" i="35"/>
  <c r="F51" i="39"/>
  <c r="F14" i="42"/>
  <c r="F51" i="45"/>
  <c r="F51" i="52"/>
  <c r="F14" i="55"/>
  <c r="F51" i="58"/>
  <c r="H29" i="56"/>
  <c r="H57" i="53"/>
  <c r="H11" i="50"/>
  <c r="H18" i="50"/>
  <c r="H11" i="47"/>
  <c r="H18" i="47"/>
  <c r="H39" i="47"/>
  <c r="H11" i="43"/>
  <c r="H18" i="43"/>
  <c r="H57" i="43"/>
  <c r="H18" i="40"/>
  <c r="H39" i="40"/>
  <c r="H11" i="37"/>
  <c r="H18" i="37"/>
  <c r="H57" i="37"/>
  <c r="H39" i="36"/>
  <c r="H29" i="31"/>
  <c r="H11" i="31"/>
  <c r="H18" i="31"/>
  <c r="H11" i="21"/>
  <c r="H18" i="21"/>
  <c r="H57" i="21"/>
  <c r="H39" i="31"/>
  <c r="H39" i="21"/>
  <c r="H29" i="21"/>
  <c r="F30" i="28"/>
  <c r="H81" i="31" l="1"/>
  <c r="H81" i="53"/>
  <c r="H81" i="40"/>
  <c r="H81" i="36"/>
  <c r="H81" i="37"/>
  <c r="H81" i="21"/>
  <c r="H81" i="43"/>
  <c r="H81" i="50"/>
  <c r="H81" i="47"/>
  <c r="G6" i="14"/>
  <c r="G6" i="60" s="1"/>
  <c r="F14" i="25"/>
  <c r="F22" i="61" l="1"/>
  <c r="F23" i="61"/>
  <c r="F24" i="61"/>
  <c r="E5" i="59" l="1"/>
  <c r="C39" i="17" l="1"/>
  <c r="C38" i="17"/>
  <c r="C37" i="17"/>
  <c r="C36" i="17"/>
  <c r="C35" i="17"/>
  <c r="C34" i="17"/>
  <c r="C33" i="17"/>
  <c r="C32" i="17"/>
  <c r="C31" i="17"/>
  <c r="C30" i="17"/>
  <c r="C29" i="17"/>
  <c r="C28" i="17"/>
  <c r="C27" i="17"/>
  <c r="C26" i="17"/>
  <c r="E46" i="59" l="1"/>
  <c r="E45" i="59"/>
  <c r="E44" i="59"/>
  <c r="E43" i="59"/>
  <c r="E42" i="59"/>
  <c r="E41" i="59"/>
  <c r="E31" i="59"/>
  <c r="E32" i="59"/>
  <c r="E33" i="59"/>
  <c r="E34" i="59"/>
  <c r="E35" i="59"/>
  <c r="E36" i="59"/>
  <c r="E30" i="59"/>
  <c r="E17" i="59"/>
  <c r="E18" i="59"/>
  <c r="E19" i="59"/>
  <c r="E20" i="59"/>
  <c r="E21" i="59"/>
  <c r="E22" i="59"/>
  <c r="E6" i="59"/>
  <c r="E7" i="59"/>
  <c r="E8" i="59"/>
  <c r="E9" i="59"/>
  <c r="E10" i="59"/>
  <c r="E11" i="59"/>
  <c r="E40" i="59"/>
  <c r="E39" i="59"/>
  <c r="E38" i="59"/>
  <c r="E16" i="59"/>
  <c r="E74" i="61" l="1"/>
  <c r="E73" i="61"/>
  <c r="E72" i="61"/>
  <c r="E71" i="61"/>
  <c r="E70" i="61"/>
  <c r="E69" i="61"/>
  <c r="E68" i="61"/>
  <c r="E67" i="61"/>
  <c r="E66" i="61"/>
  <c r="E65" i="61"/>
  <c r="E64" i="61"/>
  <c r="E63" i="61"/>
  <c r="E62" i="61"/>
  <c r="E61" i="61"/>
  <c r="E60" i="61"/>
  <c r="E59" i="61"/>
  <c r="E58" i="61"/>
  <c r="E57" i="61"/>
  <c r="E56" i="61"/>
  <c r="E55" i="61"/>
  <c r="E54" i="61"/>
  <c r="E53" i="61"/>
  <c r="E52" i="61"/>
  <c r="E51" i="61"/>
  <c r="E50" i="61"/>
  <c r="E49" i="61"/>
  <c r="E48" i="61"/>
  <c r="E47" i="61"/>
  <c r="E46" i="61"/>
  <c r="E45" i="61"/>
  <c r="E44" i="61"/>
  <c r="E43" i="61"/>
  <c r="E42" i="61"/>
  <c r="E41" i="61"/>
  <c r="E40" i="61"/>
  <c r="E39" i="61"/>
  <c r="E38" i="61"/>
  <c r="E37" i="61"/>
  <c r="E36" i="61"/>
  <c r="E35" i="61"/>
  <c r="E34" i="61"/>
  <c r="E33" i="61"/>
  <c r="E32" i="61"/>
  <c r="E31" i="61"/>
  <c r="E30" i="61"/>
  <c r="E29" i="61"/>
  <c r="E28" i="61"/>
  <c r="E27" i="61"/>
  <c r="E6" i="61"/>
  <c r="E7" i="61"/>
  <c r="E8" i="61"/>
  <c r="E9" i="61"/>
  <c r="E10" i="61"/>
  <c r="E11" i="61"/>
  <c r="E12" i="61"/>
  <c r="E13" i="61"/>
  <c r="E14" i="61"/>
  <c r="E15" i="61"/>
  <c r="E16" i="61"/>
  <c r="E17" i="61"/>
  <c r="E18" i="61"/>
  <c r="E19" i="61"/>
  <c r="E20" i="61"/>
  <c r="E21" i="61"/>
  <c r="E5" i="61"/>
  <c r="D40" i="17" l="1"/>
  <c r="F24" i="59" l="1"/>
  <c r="F23" i="59"/>
  <c r="A2" i="61"/>
  <c r="A1" i="61"/>
  <c r="H71" i="60"/>
  <c r="A2" i="59"/>
  <c r="A1" i="59"/>
  <c r="D38" i="17" l="1"/>
  <c r="D37" i="17"/>
  <c r="D36" i="17"/>
  <c r="D35" i="17"/>
  <c r="D33" i="17"/>
  <c r="D32" i="17"/>
  <c r="F70" i="25"/>
  <c r="F70" i="61" s="1"/>
  <c r="F55" i="25"/>
  <c r="F55" i="61" s="1"/>
  <c r="F47" i="25"/>
  <c r="F47" i="61" s="1"/>
  <c r="F39" i="25"/>
  <c r="F39" i="61" s="1"/>
  <c r="F71" i="25"/>
  <c r="F71" i="61" s="1"/>
  <c r="F66" i="25"/>
  <c r="F66" i="61" s="1"/>
  <c r="F54" i="25"/>
  <c r="F54" i="61" s="1"/>
  <c r="F32" i="25"/>
  <c r="F32" i="61" s="1"/>
  <c r="F41" i="25"/>
  <c r="F41" i="61" s="1"/>
  <c r="F40" i="25"/>
  <c r="F40" i="61" s="1"/>
  <c r="F46" i="28"/>
  <c r="F45" i="28"/>
  <c r="F44" i="28"/>
  <c r="F43" i="28"/>
  <c r="F42" i="28"/>
  <c r="F41" i="28"/>
  <c r="F40" i="28"/>
  <c r="F39" i="28"/>
  <c r="F38" i="28"/>
  <c r="F36" i="28"/>
  <c r="F35" i="28"/>
  <c r="F34" i="28"/>
  <c r="F33" i="28"/>
  <c r="F32" i="28"/>
  <c r="F31" i="28"/>
  <c r="F46" i="27"/>
  <c r="F45" i="27"/>
  <c r="F44" i="27"/>
  <c r="F43" i="27"/>
  <c r="F42" i="27"/>
  <c r="F41" i="27"/>
  <c r="F40" i="27"/>
  <c r="F39" i="27"/>
  <c r="F38" i="27"/>
  <c r="F36" i="27"/>
  <c r="F35" i="27"/>
  <c r="F34" i="27"/>
  <c r="F33" i="27"/>
  <c r="F32" i="27"/>
  <c r="F31" i="27"/>
  <c r="F30" i="27"/>
  <c r="F42" i="26"/>
  <c r="F42" i="59" s="1"/>
  <c r="F35" i="26"/>
  <c r="F31" i="26"/>
  <c r="F41" i="26"/>
  <c r="F40" i="26"/>
  <c r="F39" i="26"/>
  <c r="A5" i="17"/>
  <c r="F11" i="28"/>
  <c r="F10" i="28"/>
  <c r="F9" i="28"/>
  <c r="F8" i="28"/>
  <c r="F7" i="28"/>
  <c r="F6" i="28"/>
  <c r="F5" i="28"/>
  <c r="F11" i="27"/>
  <c r="F10" i="27"/>
  <c r="F9" i="27"/>
  <c r="F8" i="27"/>
  <c r="F7" i="27"/>
  <c r="F6" i="27"/>
  <c r="F5" i="27"/>
  <c r="F11" i="26"/>
  <c r="F10" i="26"/>
  <c r="F9" i="26"/>
  <c r="F8" i="26"/>
  <c r="F7" i="26"/>
  <c r="F6" i="26"/>
  <c r="F5" i="26"/>
  <c r="H36" i="18"/>
  <c r="H36" i="19"/>
  <c r="H36" i="20"/>
  <c r="A23" i="17"/>
  <c r="A1" i="14"/>
  <c r="B33" i="17"/>
  <c r="A2" i="58"/>
  <c r="A1" i="58"/>
  <c r="A2" i="57"/>
  <c r="A1" i="57"/>
  <c r="A2" i="55"/>
  <c r="A1" i="55"/>
  <c r="A2" i="54"/>
  <c r="A1" i="54"/>
  <c r="A2" i="52"/>
  <c r="A1" i="52"/>
  <c r="A2" i="51"/>
  <c r="A1" i="51"/>
  <c r="A2" i="49"/>
  <c r="A1" i="49"/>
  <c r="A2" i="46"/>
  <c r="A1" i="46"/>
  <c r="A2" i="45"/>
  <c r="A1" i="45"/>
  <c r="A2" i="44"/>
  <c r="A1" i="44"/>
  <c r="A2" i="42"/>
  <c r="A1" i="42"/>
  <c r="A2" i="41"/>
  <c r="A1" i="41"/>
  <c r="D34" i="17"/>
  <c r="A2" i="39"/>
  <c r="A1" i="39"/>
  <c r="A2" i="38"/>
  <c r="A1" i="38"/>
  <c r="A2" i="35"/>
  <c r="A1" i="35"/>
  <c r="A2" i="34"/>
  <c r="A1" i="34"/>
  <c r="A2" i="33"/>
  <c r="A1" i="33"/>
  <c r="A2" i="32"/>
  <c r="A1" i="32"/>
  <c r="I3" i="18"/>
  <c r="H34" i="14"/>
  <c r="G34" i="14"/>
  <c r="G34" i="60" s="1"/>
  <c r="H34" i="18"/>
  <c r="H34" i="19"/>
  <c r="H34" i="20"/>
  <c r="F13" i="25"/>
  <c r="F22" i="28"/>
  <c r="F21" i="28"/>
  <c r="F20" i="28"/>
  <c r="F19" i="28"/>
  <c r="F18" i="28"/>
  <c r="F17" i="28"/>
  <c r="F16" i="28"/>
  <c r="F27" i="28" s="1"/>
  <c r="F22" i="27"/>
  <c r="F21" i="27"/>
  <c r="F20" i="27"/>
  <c r="F19" i="27"/>
  <c r="F18" i="27"/>
  <c r="F17" i="27"/>
  <c r="F16" i="27"/>
  <c r="H71" i="19"/>
  <c r="H62" i="19"/>
  <c r="H61" i="19"/>
  <c r="H60" i="19"/>
  <c r="H54" i="19"/>
  <c r="H53" i="19"/>
  <c r="H52" i="19"/>
  <c r="H51" i="19"/>
  <c r="H50" i="19"/>
  <c r="H49" i="19"/>
  <c r="H48" i="19"/>
  <c r="H47" i="19"/>
  <c r="H46" i="19"/>
  <c r="H45" i="19"/>
  <c r="H44" i="19"/>
  <c r="H43" i="19"/>
  <c r="H42" i="19"/>
  <c r="H41" i="19"/>
  <c r="H38" i="19"/>
  <c r="H37" i="19"/>
  <c r="H33" i="19"/>
  <c r="H32" i="19"/>
  <c r="H31" i="19"/>
  <c r="H28" i="19"/>
  <c r="H26" i="19"/>
  <c r="H17" i="19"/>
  <c r="H16" i="19"/>
  <c r="H15" i="19"/>
  <c r="H14" i="19"/>
  <c r="H13" i="19"/>
  <c r="H10" i="19"/>
  <c r="H9" i="19"/>
  <c r="H8" i="19"/>
  <c r="H7" i="19"/>
  <c r="H6" i="19"/>
  <c r="H5" i="19"/>
  <c r="H71" i="20"/>
  <c r="H62" i="20"/>
  <c r="H61" i="20"/>
  <c r="H60" i="20"/>
  <c r="H63" i="20" s="1"/>
  <c r="H54" i="20"/>
  <c r="H53" i="20"/>
  <c r="H52" i="20"/>
  <c r="H51" i="20"/>
  <c r="H50" i="20"/>
  <c r="H49" i="20"/>
  <c r="H48" i="20"/>
  <c r="H47" i="20"/>
  <c r="H46" i="20"/>
  <c r="H45" i="20"/>
  <c r="H44" i="20"/>
  <c r="H43" i="20"/>
  <c r="H41" i="20"/>
  <c r="H38" i="20"/>
  <c r="H37" i="20"/>
  <c r="H33" i="20"/>
  <c r="H32" i="20"/>
  <c r="H31" i="20"/>
  <c r="H28" i="20"/>
  <c r="H26" i="20"/>
  <c r="H17" i="20"/>
  <c r="H16" i="20"/>
  <c r="H15" i="20"/>
  <c r="H14" i="20"/>
  <c r="H13" i="20"/>
  <c r="H10" i="20"/>
  <c r="H9" i="20"/>
  <c r="H8" i="20"/>
  <c r="H7" i="20"/>
  <c r="H6" i="20"/>
  <c r="H5" i="20"/>
  <c r="H71" i="18"/>
  <c r="H62" i="18"/>
  <c r="H61" i="18"/>
  <c r="H60" i="18"/>
  <c r="H54" i="18"/>
  <c r="H53" i="18"/>
  <c r="H52" i="18"/>
  <c r="H51" i="18"/>
  <c r="H50" i="18"/>
  <c r="H49" i="18"/>
  <c r="H48" i="18"/>
  <c r="H47" i="18"/>
  <c r="H46" i="18"/>
  <c r="H45" i="18"/>
  <c r="H44" i="18"/>
  <c r="H43" i="18"/>
  <c r="H42" i="18"/>
  <c r="H41" i="18"/>
  <c r="H38" i="18"/>
  <c r="H37" i="18"/>
  <c r="H33" i="18"/>
  <c r="H32" i="18"/>
  <c r="H31" i="18"/>
  <c r="H28" i="18"/>
  <c r="H26" i="18"/>
  <c r="H17" i="18"/>
  <c r="H16" i="18"/>
  <c r="H15" i="18"/>
  <c r="H14" i="18"/>
  <c r="H13" i="18"/>
  <c r="H10" i="18"/>
  <c r="H9" i="18"/>
  <c r="H8" i="18"/>
  <c r="H7" i="18"/>
  <c r="H6" i="18"/>
  <c r="H5" i="18"/>
  <c r="A2" i="29"/>
  <c r="A1" i="29"/>
  <c r="A2" i="28"/>
  <c r="A1" i="28"/>
  <c r="A2" i="27"/>
  <c r="A1" i="27"/>
  <c r="F46" i="26"/>
  <c r="F46" i="59" s="1"/>
  <c r="F45" i="26"/>
  <c r="F44" i="26"/>
  <c r="F44" i="59" s="1"/>
  <c r="F43" i="26"/>
  <c r="F38" i="26"/>
  <c r="F38" i="59" s="1"/>
  <c r="F36" i="26"/>
  <c r="F34" i="26"/>
  <c r="F33" i="26"/>
  <c r="F32" i="26"/>
  <c r="F30" i="26"/>
  <c r="F22" i="26"/>
  <c r="F21" i="26"/>
  <c r="F20" i="26"/>
  <c r="F19" i="26"/>
  <c r="F18" i="26"/>
  <c r="F17" i="26"/>
  <c r="F16" i="26"/>
  <c r="A2" i="26"/>
  <c r="A1" i="26"/>
  <c r="F74" i="25"/>
  <c r="F74" i="61" s="1"/>
  <c r="F72" i="25"/>
  <c r="F72" i="61" s="1"/>
  <c r="F69" i="25"/>
  <c r="F69" i="61" s="1"/>
  <c r="F68" i="25"/>
  <c r="F68" i="61" s="1"/>
  <c r="F67" i="25"/>
  <c r="F67" i="61" s="1"/>
  <c r="F65" i="25"/>
  <c r="F65" i="61" s="1"/>
  <c r="F64" i="25"/>
  <c r="F64" i="61" s="1"/>
  <c r="F63" i="25"/>
  <c r="F63" i="61" s="1"/>
  <c r="F62" i="25"/>
  <c r="F62" i="61" s="1"/>
  <c r="F61" i="25"/>
  <c r="F61" i="61" s="1"/>
  <c r="F60" i="25"/>
  <c r="F60" i="61" s="1"/>
  <c r="F59" i="25"/>
  <c r="F59" i="61" s="1"/>
  <c r="F58" i="25"/>
  <c r="F58" i="61" s="1"/>
  <c r="F57" i="25"/>
  <c r="F57" i="61" s="1"/>
  <c r="F56" i="25"/>
  <c r="F56" i="61" s="1"/>
  <c r="F53" i="25"/>
  <c r="F53" i="61" s="1"/>
  <c r="F52" i="25"/>
  <c r="F52" i="61" s="1"/>
  <c r="F51" i="25"/>
  <c r="F51" i="61" s="1"/>
  <c r="F50" i="25"/>
  <c r="F50" i="61" s="1"/>
  <c r="F49" i="25"/>
  <c r="F49" i="61" s="1"/>
  <c r="F48" i="25"/>
  <c r="F48" i="61" s="1"/>
  <c r="F46" i="25"/>
  <c r="F46" i="61" s="1"/>
  <c r="F45" i="25"/>
  <c r="F45" i="61" s="1"/>
  <c r="F44" i="25"/>
  <c r="F44" i="61" s="1"/>
  <c r="F43" i="25"/>
  <c r="F43" i="61" s="1"/>
  <c r="F42" i="25"/>
  <c r="F42" i="61" s="1"/>
  <c r="F38" i="25"/>
  <c r="F38" i="61" s="1"/>
  <c r="F37" i="25"/>
  <c r="F37" i="61" s="1"/>
  <c r="F36" i="25"/>
  <c r="F36" i="61" s="1"/>
  <c r="F35" i="25"/>
  <c r="F35" i="61" s="1"/>
  <c r="F34" i="25"/>
  <c r="F34" i="61" s="1"/>
  <c r="F33" i="25"/>
  <c r="F33" i="61" s="1"/>
  <c r="F31" i="25"/>
  <c r="F31" i="61" s="1"/>
  <c r="F30" i="25"/>
  <c r="F30" i="61" s="1"/>
  <c r="F29" i="25"/>
  <c r="F29" i="61" s="1"/>
  <c r="F28" i="25"/>
  <c r="F28" i="61" s="1"/>
  <c r="F27" i="25"/>
  <c r="F21" i="25"/>
  <c r="F21" i="61" s="1"/>
  <c r="F20" i="25"/>
  <c r="F20" i="61" s="1"/>
  <c r="F19" i="25"/>
  <c r="F19" i="61" s="1"/>
  <c r="F18" i="25"/>
  <c r="F18" i="61" s="1"/>
  <c r="F17" i="25"/>
  <c r="F17" i="61" s="1"/>
  <c r="F16" i="25"/>
  <c r="F16" i="61" s="1"/>
  <c r="F15" i="25"/>
  <c r="F15" i="61" s="1"/>
  <c r="F12" i="25"/>
  <c r="F12" i="61" s="1"/>
  <c r="F11" i="25"/>
  <c r="F11" i="61" s="1"/>
  <c r="F10" i="25"/>
  <c r="F10" i="61" s="1"/>
  <c r="F9" i="25"/>
  <c r="F9" i="61" s="1"/>
  <c r="F8" i="25"/>
  <c r="F8" i="61" s="1"/>
  <c r="F7" i="25"/>
  <c r="F7" i="61" s="1"/>
  <c r="F6" i="25"/>
  <c r="F6" i="61" s="1"/>
  <c r="F5" i="25"/>
  <c r="A2" i="25"/>
  <c r="A1" i="25"/>
  <c r="G79" i="14"/>
  <c r="B34" i="17" s="1"/>
  <c r="H17" i="14"/>
  <c r="G17" i="14"/>
  <c r="G17" i="60" s="1"/>
  <c r="H15" i="14"/>
  <c r="G15" i="14"/>
  <c r="G15" i="60" s="1"/>
  <c r="H71" i="14"/>
  <c r="H54" i="14"/>
  <c r="H52" i="14"/>
  <c r="H51" i="14"/>
  <c r="H47" i="14"/>
  <c r="G54" i="14"/>
  <c r="G54" i="60" s="1"/>
  <c r="G51" i="14"/>
  <c r="G51" i="60" s="1"/>
  <c r="H62" i="14"/>
  <c r="H61" i="14"/>
  <c r="H60" i="14"/>
  <c r="H53" i="14"/>
  <c r="H50" i="14"/>
  <c r="H49" i="14"/>
  <c r="H48" i="14"/>
  <c r="H46" i="14"/>
  <c r="H45" i="14"/>
  <c r="H44" i="14"/>
  <c r="H43" i="14"/>
  <c r="H42" i="14"/>
  <c r="H41" i="14"/>
  <c r="H38" i="14"/>
  <c r="H37" i="14"/>
  <c r="H36" i="14"/>
  <c r="H33" i="14"/>
  <c r="H32" i="14"/>
  <c r="H31" i="14"/>
  <c r="H28" i="14"/>
  <c r="H26" i="14"/>
  <c r="H16" i="14"/>
  <c r="H14" i="14"/>
  <c r="H13" i="14"/>
  <c r="H10" i="14"/>
  <c r="H9" i="14"/>
  <c r="H8" i="14"/>
  <c r="H7" i="14"/>
  <c r="H5" i="14"/>
  <c r="H6" i="14"/>
  <c r="G66" i="14"/>
  <c r="G65" i="14"/>
  <c r="G62" i="14"/>
  <c r="G61" i="14"/>
  <c r="G60" i="14"/>
  <c r="G59" i="14"/>
  <c r="G56" i="14"/>
  <c r="G56" i="60" s="1"/>
  <c r="G55" i="14"/>
  <c r="G55" i="60" s="1"/>
  <c r="G53" i="14"/>
  <c r="G53" i="60" s="1"/>
  <c r="G50" i="14"/>
  <c r="G50" i="60" s="1"/>
  <c r="G49" i="14"/>
  <c r="G49" i="60" s="1"/>
  <c r="G48" i="14"/>
  <c r="G48" i="60" s="1"/>
  <c r="G46" i="14"/>
  <c r="G46" i="60" s="1"/>
  <c r="G45" i="14"/>
  <c r="G45" i="60" s="1"/>
  <c r="G44" i="14"/>
  <c r="G44" i="60" s="1"/>
  <c r="G43" i="14"/>
  <c r="G43" i="60" s="1"/>
  <c r="G42" i="14"/>
  <c r="G42" i="60" s="1"/>
  <c r="G41" i="14"/>
  <c r="G38" i="14"/>
  <c r="G38" i="60" s="1"/>
  <c r="G37" i="14"/>
  <c r="G37" i="60" s="1"/>
  <c r="G36" i="14"/>
  <c r="G36" i="60" s="1"/>
  <c r="G33" i="14"/>
  <c r="G33" i="60" s="1"/>
  <c r="G32" i="14"/>
  <c r="G32" i="60" s="1"/>
  <c r="G31" i="14"/>
  <c r="G31" i="60" s="1"/>
  <c r="G28" i="14"/>
  <c r="G28" i="60" s="1"/>
  <c r="G27" i="14"/>
  <c r="G27" i="60" s="1"/>
  <c r="G26" i="14"/>
  <c r="G26" i="60" s="1"/>
  <c r="G16" i="14"/>
  <c r="G16" i="60" s="1"/>
  <c r="G14" i="14"/>
  <c r="G14" i="60" s="1"/>
  <c r="G13" i="14"/>
  <c r="G13" i="60" s="1"/>
  <c r="G10" i="14"/>
  <c r="G10" i="60" s="1"/>
  <c r="G9" i="14"/>
  <c r="G9" i="60" s="1"/>
  <c r="G8" i="14"/>
  <c r="G8" i="60" s="1"/>
  <c r="G7" i="14"/>
  <c r="G7" i="60" s="1"/>
  <c r="G5" i="14"/>
  <c r="G5" i="60" s="1"/>
  <c r="G52" i="14"/>
  <c r="G52" i="60" s="1"/>
  <c r="G47" i="14"/>
  <c r="G47" i="60" s="1"/>
  <c r="H63" i="14"/>
  <c r="A2" i="16"/>
  <c r="A1" i="16"/>
  <c r="A2" i="14"/>
  <c r="D30" i="17"/>
  <c r="H45" i="60" l="1"/>
  <c r="H62" i="60"/>
  <c r="F34" i="59"/>
  <c r="F14" i="28"/>
  <c r="F31" i="59"/>
  <c r="F51" i="28"/>
  <c r="F43" i="59"/>
  <c r="F30" i="59"/>
  <c r="F14" i="27"/>
  <c r="F16" i="59"/>
  <c r="F39" i="59"/>
  <c r="F36" i="59"/>
  <c r="F45" i="59"/>
  <c r="F8" i="59"/>
  <c r="F20" i="59"/>
  <c r="F32" i="59"/>
  <c r="F18" i="59"/>
  <c r="F40" i="59"/>
  <c r="F51" i="27"/>
  <c r="F17" i="59"/>
  <c r="F33" i="59"/>
  <c r="F27" i="27"/>
  <c r="F5" i="59"/>
  <c r="F9" i="59"/>
  <c r="F35" i="59"/>
  <c r="F14" i="26"/>
  <c r="H39" i="20"/>
  <c r="H33" i="60"/>
  <c r="H57" i="19"/>
  <c r="H7" i="60"/>
  <c r="H13" i="60"/>
  <c r="H39" i="19"/>
  <c r="H63" i="19"/>
  <c r="H29" i="19"/>
  <c r="H18" i="19"/>
  <c r="H42" i="60"/>
  <c r="H63" i="18"/>
  <c r="F27" i="26"/>
  <c r="G18" i="60"/>
  <c r="G57" i="60"/>
  <c r="G39" i="60"/>
  <c r="G29" i="60"/>
  <c r="G11" i="60"/>
  <c r="F75" i="25"/>
  <c r="B36" i="17" s="1"/>
  <c r="F25" i="25"/>
  <c r="B35" i="17" s="1"/>
  <c r="H57" i="20"/>
  <c r="H37" i="60"/>
  <c r="H18" i="20"/>
  <c r="H32" i="60"/>
  <c r="H61" i="60"/>
  <c r="H53" i="60"/>
  <c r="H14" i="60"/>
  <c r="H28" i="60"/>
  <c r="H36" i="60"/>
  <c r="H52" i="60"/>
  <c r="H51" i="60"/>
  <c r="F27" i="61"/>
  <c r="H11" i="19"/>
  <c r="H16" i="60"/>
  <c r="H60" i="60"/>
  <c r="H29" i="20"/>
  <c r="F13" i="61"/>
  <c r="F6" i="59"/>
  <c r="F10" i="59"/>
  <c r="F41" i="59"/>
  <c r="F73" i="61"/>
  <c r="F14" i="61"/>
  <c r="F7" i="59"/>
  <c r="F11" i="59"/>
  <c r="H11" i="20"/>
  <c r="H48" i="60"/>
  <c r="H54" i="60"/>
  <c r="H38" i="60"/>
  <c r="H44" i="60"/>
  <c r="H17" i="60"/>
  <c r="H50" i="60"/>
  <c r="H49" i="60"/>
  <c r="H47" i="60"/>
  <c r="H46" i="60"/>
  <c r="H43" i="60"/>
  <c r="H57" i="18"/>
  <c r="H41" i="60"/>
  <c r="H34" i="60"/>
  <c r="H39" i="18"/>
  <c r="H29" i="18"/>
  <c r="H15" i="60"/>
  <c r="H18" i="18"/>
  <c r="H10" i="60"/>
  <c r="H9" i="60"/>
  <c r="H8" i="60"/>
  <c r="H6" i="60"/>
  <c r="H11" i="18"/>
  <c r="H26" i="60"/>
  <c r="H31" i="60"/>
  <c r="G18" i="14"/>
  <c r="B27" i="17" s="1"/>
  <c r="H11" i="14"/>
  <c r="H5" i="60"/>
  <c r="G11" i="14"/>
  <c r="F5" i="61"/>
  <c r="F51" i="26"/>
  <c r="G29" i="14"/>
  <c r="B28" i="17" s="1"/>
  <c r="G71" i="14"/>
  <c r="B32" i="17" s="1"/>
  <c r="G63" i="14"/>
  <c r="B31" i="17" s="1"/>
  <c r="H57" i="14"/>
  <c r="G57" i="14"/>
  <c r="G39" i="14"/>
  <c r="H39" i="14"/>
  <c r="H29" i="14"/>
  <c r="H18" i="14"/>
  <c r="D31" i="17"/>
  <c r="D39" i="17"/>
  <c r="H81" i="19" l="1"/>
  <c r="B38" i="17"/>
  <c r="B37" i="17"/>
  <c r="D28" i="17"/>
  <c r="B39" i="17"/>
  <c r="F51" i="59"/>
  <c r="F27" i="59"/>
  <c r="F14" i="59"/>
  <c r="G81" i="60"/>
  <c r="F25" i="61"/>
  <c r="G25" i="61" s="1"/>
  <c r="F75" i="61"/>
  <c r="G75" i="61" s="1"/>
  <c r="H29" i="60"/>
  <c r="H81" i="20"/>
  <c r="D29" i="17" s="1"/>
  <c r="H63" i="60"/>
  <c r="H18" i="60"/>
  <c r="B30" i="17"/>
  <c r="H57" i="60"/>
  <c r="H39" i="60"/>
  <c r="B29" i="17"/>
  <c r="H81" i="18"/>
  <c r="H11" i="60"/>
  <c r="B26" i="17"/>
  <c r="H81" i="14"/>
  <c r="G81" i="14"/>
  <c r="G27" i="59" l="1"/>
  <c r="G14" i="59"/>
  <c r="G51" i="59"/>
  <c r="I81" i="60"/>
  <c r="H81" i="60"/>
  <c r="B40" i="17"/>
  <c r="B41" i="17"/>
  <c r="D27" i="17"/>
  <c r="D26" i="17"/>
  <c r="B42" i="17" l="1"/>
  <c r="J81" i="60"/>
</calcChain>
</file>

<file path=xl/comments1.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10.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11.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12.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13.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14.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15.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16.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17.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18.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19.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2.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0.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1.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22.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3.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24.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5.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26.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7.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28.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29.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3.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30.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4.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5.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6.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7.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comments8.xml><?xml version="1.0" encoding="utf-8"?>
<comments xmlns="http://schemas.openxmlformats.org/spreadsheetml/2006/main">
  <authors>
    <author>Peak, David</author>
  </authors>
  <commentList>
    <comment ref="A16" authorId="0" shapeId="0">
      <text>
        <r>
          <rPr>
            <sz val="9"/>
            <color indexed="81"/>
            <rFont val="Tahoma"/>
            <family val="2"/>
          </rPr>
          <t>(12)-Corpsmembers,
Supervisor, Vehicle</t>
        </r>
      </text>
    </comment>
    <comment ref="A18" authorId="0" shapeId="0">
      <text>
        <r>
          <rPr>
            <b/>
            <sz val="9"/>
            <color indexed="81"/>
            <rFont val="Tahoma"/>
            <family val="2"/>
          </rPr>
          <t>Peak, David:</t>
        </r>
        <r>
          <rPr>
            <sz val="9"/>
            <color indexed="81"/>
            <rFont val="Tahoma"/>
            <family val="2"/>
          </rPr>
          <t xml:space="preserve">
Average of a Sgt or Lieutenant, vehicle daily rate</t>
        </r>
      </text>
    </comment>
    <comment ref="A19" authorId="0" shapeId="0">
      <text>
        <r>
          <rPr>
            <b/>
            <sz val="9"/>
            <color indexed="81"/>
            <rFont val="Tahoma"/>
            <family val="2"/>
          </rPr>
          <t>Peak, David:</t>
        </r>
        <r>
          <rPr>
            <sz val="9"/>
            <color indexed="81"/>
            <rFont val="Tahoma"/>
            <family val="2"/>
          </rPr>
          <t xml:space="preserve">
Average of a Sgt or Lieutenant, vehicle daily rate</t>
        </r>
      </text>
    </comment>
  </commentList>
</comments>
</file>

<file path=xl/comments9.xml><?xml version="1.0" encoding="utf-8"?>
<comments xmlns="http://schemas.openxmlformats.org/spreadsheetml/2006/main">
  <authors>
    <author>Peak, David</author>
  </authors>
  <commentList>
    <comment ref="A5" authorId="0" shapeId="0">
      <text>
        <r>
          <rPr>
            <sz val="9"/>
            <color indexed="81"/>
            <rFont val="Tahoma"/>
            <family val="2"/>
          </rPr>
          <t>FAE, (2)-FF1, 
FTH engine</t>
        </r>
      </text>
    </comment>
    <comment ref="A6" authorId="0" shapeId="0">
      <text>
        <r>
          <rPr>
            <sz val="9"/>
            <color indexed="81"/>
            <rFont val="Tahoma"/>
            <family val="2"/>
          </rPr>
          <t>BC, (1)-FC-A, 
(4)-FAE, (10)-FF1, 
(5)-engines, PU</t>
        </r>
      </text>
    </comment>
    <comment ref="A7" authorId="0" shapeId="0">
      <text>
        <r>
          <rPr>
            <sz val="9"/>
            <color indexed="81"/>
            <rFont val="Tahoma"/>
            <family val="2"/>
          </rPr>
          <t>FC-A, (2)-FF1, 
FTH engine</t>
        </r>
      </text>
    </comment>
    <comment ref="A8" authorId="0" shapeId="0">
      <text>
        <r>
          <rPr>
            <sz val="9"/>
            <color indexed="81"/>
            <rFont val="Tahoma"/>
            <family val="2"/>
          </rPr>
          <t>BC, (2)-FC-A, (3)-FAE, (15)-FF1, 
(5)-engines, PU</t>
        </r>
      </text>
    </comment>
    <comment ref="A9" authorId="0" shapeId="0">
      <text>
        <r>
          <rPr>
            <sz val="9"/>
            <color indexed="81"/>
            <rFont val="Tahoma"/>
            <family val="2"/>
          </rPr>
          <t>HFEO,Dozer, 
Truck and Trailer</t>
        </r>
      </text>
    </comment>
    <comment ref="A10" authorId="0" shapeId="0">
      <text>
        <r>
          <rPr>
            <sz val="9"/>
            <color indexed="81"/>
            <rFont val="Tahoma"/>
            <family val="2"/>
          </rPr>
          <t>(3)- HFEO,  
(2)-Dozers, PU, 
(2)-Truck and Trailer, (1)-Dozer Support Unit</t>
        </r>
      </text>
    </comment>
    <comment ref="A13" authorId="0" shapeId="0">
      <text>
        <r>
          <rPr>
            <sz val="9"/>
            <color indexed="81"/>
            <rFont val="Tahoma"/>
            <family val="2"/>
          </rPr>
          <t>FC-B, Correction Officer, 
(16)-Inmates, 
ECT, CDCR PU</t>
        </r>
      </text>
    </comment>
    <comment ref="A14" authorId="0" shapeId="0">
      <text>
        <r>
          <rPr>
            <sz val="9"/>
            <color indexed="81"/>
            <rFont val="Tahoma"/>
            <family val="2"/>
          </rPr>
          <t>(2)-Correction Officer, 1 Sgt. Or LT(all 3 need to add cover behind)
(3)-FC-B, (32)-Inmates, 
(2)-ECT, (3)-PU</t>
        </r>
      </text>
    </comment>
    <comment ref="A15" authorId="0" shapeId="0">
      <text>
        <r>
          <rPr>
            <sz val="9"/>
            <color indexed="81"/>
            <rFont val="Tahoma"/>
            <family val="2"/>
          </rPr>
          <t>FC-A, (16)-FF1, ECT</t>
        </r>
      </text>
    </comment>
    <comment ref="A16" authorId="0" shapeId="0">
      <text>
        <r>
          <rPr>
            <sz val="9"/>
            <color indexed="81"/>
            <rFont val="Tahoma"/>
            <family val="2"/>
          </rPr>
          <t>(15)-Corpsmembers,
CCC Supervisor, FC-B, ECT, CCC vehicle</t>
        </r>
      </text>
    </comment>
    <comment ref="A17" authorId="0" shapeId="0">
      <text>
        <r>
          <rPr>
            <sz val="9"/>
            <color indexed="81"/>
            <rFont val="Tahoma"/>
            <family val="2"/>
          </rPr>
          <t>(15)-Corpsmembers,
CCC Supervisor, FC-B, ECT, CCC vehicle</t>
        </r>
      </text>
    </comment>
    <comment ref="A26" authorId="0" shapeId="0">
      <text>
        <r>
          <rPr>
            <b/>
            <sz val="9"/>
            <color indexed="81"/>
            <rFont val="Tahoma"/>
            <family val="2"/>
          </rPr>
          <t>Peak, David:</t>
        </r>
        <r>
          <rPr>
            <sz val="9"/>
            <color indexed="81"/>
            <rFont val="Tahoma"/>
            <family val="2"/>
          </rPr>
          <t xml:space="preserve">
OV-10 with pilot, FC-A</t>
        </r>
      </text>
    </comment>
    <comment ref="A27" authorId="0" shapeId="0">
      <text>
        <r>
          <rPr>
            <sz val="9"/>
            <color indexed="81"/>
            <rFont val="Tahoma"/>
            <family val="2"/>
          </rPr>
          <t>Tanker with pilot</t>
        </r>
      </text>
    </comment>
    <comment ref="A28" authorId="0" shapeId="0">
      <text>
        <r>
          <rPr>
            <sz val="9"/>
            <color indexed="81"/>
            <rFont val="Tahoma"/>
            <family val="2"/>
          </rPr>
          <t>Helicopter with pilot</t>
        </r>
      </text>
    </comment>
    <comment ref="A31" authorId="0" shapeId="0">
      <text>
        <r>
          <rPr>
            <sz val="9"/>
            <color indexed="81"/>
            <rFont val="Tahoma"/>
            <family val="2"/>
          </rPr>
          <t>(2)-FC-A, FAE, (6)-FF1, Helitender, Van</t>
        </r>
      </text>
    </comment>
    <comment ref="A32" authorId="0" shapeId="0">
      <text>
        <r>
          <rPr>
            <sz val="9"/>
            <color indexed="81"/>
            <rFont val="Tahoma"/>
            <family val="2"/>
          </rPr>
          <t>FC-A, FAE, (3)-FF1, Helitender, Van</t>
        </r>
      </text>
    </comment>
    <comment ref="A33" authorId="0" shapeId="0">
      <text>
        <r>
          <rPr>
            <sz val="9"/>
            <color indexed="81"/>
            <rFont val="Tahoma"/>
            <family val="2"/>
          </rPr>
          <t>(3)-FC-A, Van,
Mobile Comm. Center</t>
        </r>
      </text>
    </comment>
    <comment ref="A34" authorId="0" shapeId="0">
      <text>
        <r>
          <rPr>
            <sz val="9"/>
            <color indexed="81"/>
            <rFont val="Tahoma"/>
            <family val="2"/>
          </rPr>
          <t>(2)-FC-B, (2)-CDC CO, (16)-Inmates, MKU, TRLR, ECT, STK,
(2)-CDC PU</t>
        </r>
      </text>
    </comment>
    <comment ref="A36" authorId="0" shapeId="0">
      <text>
        <r>
          <rPr>
            <sz val="9"/>
            <color indexed="81"/>
            <rFont val="Tahoma"/>
            <family val="2"/>
          </rPr>
          <t>FC-B, CDC CO, 
(8)-Inmates, STU, STK, Van, CDCR PU</t>
        </r>
      </text>
    </comment>
    <comment ref="A37" authorId="0" shapeId="0">
      <text>
        <r>
          <rPr>
            <b/>
            <sz val="9"/>
            <color indexed="81"/>
            <rFont val="Tahoma"/>
            <family val="2"/>
          </rPr>
          <t>Peak, David:</t>
        </r>
        <r>
          <rPr>
            <sz val="9"/>
            <color indexed="81"/>
            <rFont val="Tahoma"/>
            <family val="2"/>
          </rPr>
          <t xml:space="preserve">
Stakeside Truck, driver</t>
        </r>
      </text>
    </comment>
    <comment ref="A38" authorId="0" shapeId="0">
      <text>
        <r>
          <rPr>
            <sz val="9"/>
            <color indexed="81"/>
            <rFont val="Tahoma"/>
            <family val="2"/>
          </rPr>
          <t>FAE and water truck</t>
        </r>
      </text>
    </comment>
    <comment ref="A53" authorId="0" shapeId="0">
      <text>
        <r>
          <rPr>
            <sz val="9"/>
            <color indexed="81"/>
            <rFont val="Tahoma"/>
            <family val="2"/>
          </rPr>
          <t>Average of mixed BU 08 classifications</t>
        </r>
      </text>
    </comment>
    <comment ref="A54" authorId="0" shapeId="0">
      <text>
        <r>
          <rPr>
            <sz val="9"/>
            <color indexed="81"/>
            <rFont val="Tahoma"/>
            <family val="2"/>
          </rPr>
          <t>Average of miscellaneous personnel and office classifications</t>
        </r>
      </text>
    </comment>
    <comment ref="A65" authorId="0" shapeId="0">
      <text>
        <r>
          <rPr>
            <sz val="9"/>
            <color indexed="81"/>
            <rFont val="Tahoma"/>
            <family val="2"/>
          </rPr>
          <t xml:space="preserve">Average cost of food, showers, laundry, latrines, handwash units,
incidentals
</t>
        </r>
      </text>
    </comment>
  </commentList>
</comments>
</file>

<file path=xl/sharedStrings.xml><?xml version="1.0" encoding="utf-8"?>
<sst xmlns="http://schemas.openxmlformats.org/spreadsheetml/2006/main" count="6659" uniqueCount="411">
  <si>
    <t>Incident Name:</t>
  </si>
  <si>
    <t>Incident Start Date:</t>
  </si>
  <si>
    <t>Count</t>
  </si>
  <si>
    <t>Steam Table</t>
  </si>
  <si>
    <t>PCA Code:</t>
  </si>
  <si>
    <t/>
  </si>
  <si>
    <t>Added Costs</t>
  </si>
  <si>
    <t>Base Costs</t>
  </si>
  <si>
    <t>Per Day</t>
  </si>
  <si>
    <t>Dozer</t>
  </si>
  <si>
    <t>Retardant/Suppression Agents</t>
  </si>
  <si>
    <t>Helitack Crew (Type 2)</t>
  </si>
  <si>
    <t>Helitack Crew (Type 3)</t>
  </si>
  <si>
    <t>Mobile Communication Center</t>
  </si>
  <si>
    <t>Assistant Chief/Forester II</t>
  </si>
  <si>
    <t>Battalion Chief</t>
  </si>
  <si>
    <t>Fire Apparatus Engineer</t>
  </si>
  <si>
    <t>Fire Captain - A</t>
  </si>
  <si>
    <t>Fire Captain - B</t>
  </si>
  <si>
    <t>Fire Fighter I</t>
  </si>
  <si>
    <t>Fire Fighter II</t>
  </si>
  <si>
    <t>Forester I</t>
  </si>
  <si>
    <t>Forestry Logistics Officer</t>
  </si>
  <si>
    <t>Office Technician</t>
  </si>
  <si>
    <t>Personnel Specialist</t>
  </si>
  <si>
    <t>CDF.</t>
  </si>
  <si>
    <t>CDF</t>
  </si>
  <si>
    <t>HE</t>
  </si>
  <si>
    <t>EW</t>
  </si>
  <si>
    <t>Personal Vehicle</t>
  </si>
  <si>
    <t>persons</t>
  </si>
  <si>
    <t>rooms</t>
  </si>
  <si>
    <t>Misc-FW</t>
  </si>
  <si>
    <t>Misc-RW</t>
  </si>
  <si>
    <t>Misc-RET</t>
  </si>
  <si>
    <t>Misc</t>
  </si>
  <si>
    <t>Agency</t>
  </si>
  <si>
    <t>Dozer and Transport</t>
  </si>
  <si>
    <t>Engine Type 3</t>
  </si>
  <si>
    <t>Water Tender</t>
  </si>
  <si>
    <t>Backhoe</t>
  </si>
  <si>
    <t>Brush Chipper Module</t>
  </si>
  <si>
    <t>Excavators</t>
  </si>
  <si>
    <t>Fuel Tender</t>
  </si>
  <si>
    <t>Generator</t>
  </si>
  <si>
    <t>Grader</t>
  </si>
  <si>
    <t>Pickup Truck</t>
  </si>
  <si>
    <t>Refrigerator Truck</t>
  </si>
  <si>
    <t>Stakeside</t>
  </si>
  <si>
    <t>Transport/Tractor</t>
  </si>
  <si>
    <t>Water Tender - Fire Line</t>
  </si>
  <si>
    <t>Water Truck-Potable/Grey</t>
  </si>
  <si>
    <t>CC</t>
  </si>
  <si>
    <t>Kern Co. Engine</t>
  </si>
  <si>
    <t>Kern Co. Engine STRIKE TEAM</t>
  </si>
  <si>
    <t>Kern Co. Overhead</t>
  </si>
  <si>
    <t>Kern Co. Water Tender</t>
  </si>
  <si>
    <t>LAC Engine STRIKE TEAM</t>
  </si>
  <si>
    <t>Marin Co. Engine</t>
  </si>
  <si>
    <t>Marin Co. Engine STRIKE TEAM</t>
  </si>
  <si>
    <t>Marin Co. Overhead</t>
  </si>
  <si>
    <t>Marin Co. Water Tender</t>
  </si>
  <si>
    <t>Orange Co. Engine</t>
  </si>
  <si>
    <t>Orange Co. Overhead</t>
  </si>
  <si>
    <t>Orange Co. Water Tender</t>
  </si>
  <si>
    <t>SBC Engine STRIKE TEAM</t>
  </si>
  <si>
    <t>Ventura Co. Dozer w/Transport</t>
  </si>
  <si>
    <t>Ventura Co. Engine</t>
  </si>
  <si>
    <t>Ventura Co. Overhead</t>
  </si>
  <si>
    <t>Ventura Co. Water Tender</t>
  </si>
  <si>
    <r>
      <t xml:space="preserve">  HIRED EQUIPMENT</t>
    </r>
    <r>
      <rPr>
        <b/>
        <i/>
        <sz val="10"/>
        <color indexed="18"/>
        <rFont val="Arial"/>
        <family val="2"/>
      </rPr>
      <t/>
    </r>
  </si>
  <si>
    <t>Misc-HE</t>
  </si>
  <si>
    <t>Misc-LOC</t>
  </si>
  <si>
    <t>FED</t>
  </si>
  <si>
    <t>Federal Overhead</t>
  </si>
  <si>
    <t xml:space="preserve">  Federal Resources as ABH</t>
  </si>
  <si>
    <t>Misc-Fed</t>
  </si>
  <si>
    <t xml:space="preserve">  Other State Agencies as ABH</t>
  </si>
  <si>
    <t>CCC Camp Crew</t>
  </si>
  <si>
    <t>CCC</t>
  </si>
  <si>
    <t>CCC Overhead</t>
  </si>
  <si>
    <t>CDC</t>
  </si>
  <si>
    <t>CYA Overhead</t>
  </si>
  <si>
    <t>DOT Dozer</t>
  </si>
  <si>
    <t>DOT</t>
  </si>
  <si>
    <t>DOT Transport w/Trailer</t>
  </si>
  <si>
    <t xml:space="preserve">  Local Agencies as ABH</t>
  </si>
  <si>
    <t>California National Guard</t>
  </si>
  <si>
    <t>Misc-CNG</t>
  </si>
  <si>
    <t>Misc-OSA</t>
  </si>
  <si>
    <t>Other Agencies Overhead</t>
  </si>
  <si>
    <t>OA</t>
  </si>
  <si>
    <t>Comments:</t>
  </si>
  <si>
    <r>
      <t xml:space="preserve">Fixed Wing from </t>
    </r>
    <r>
      <rPr>
        <b/>
        <sz val="10"/>
        <color indexed="8"/>
        <rFont val="Arial"/>
        <family val="2"/>
      </rPr>
      <t>AIMS</t>
    </r>
    <r>
      <rPr>
        <sz val="10"/>
        <color indexed="8"/>
        <rFont val="Arial"/>
        <family val="2"/>
      </rPr>
      <t xml:space="preserve"> Reports</t>
    </r>
  </si>
  <si>
    <r>
      <t xml:space="preserve">  C</t>
    </r>
    <r>
      <rPr>
        <b/>
        <sz val="10"/>
        <color indexed="8"/>
        <rFont val="Arial"/>
        <family val="2"/>
      </rPr>
      <t>ONTRACT COUNTIES</t>
    </r>
    <r>
      <rPr>
        <b/>
        <u/>
        <sz val="10"/>
        <color indexed="18"/>
        <rFont val="Arial"/>
        <family val="2"/>
      </rPr>
      <t/>
    </r>
  </si>
  <si>
    <t>Personnel Support Costs</t>
  </si>
  <si>
    <t>Primary Incident No:</t>
  </si>
  <si>
    <t>Responsible Agencies:</t>
  </si>
  <si>
    <t>Incident End Date:</t>
  </si>
  <si>
    <t>Yes</t>
  </si>
  <si>
    <t>No</t>
  </si>
  <si>
    <t>Yes_No</t>
  </si>
  <si>
    <t>PCA_Names</t>
  </si>
  <si>
    <t>Move Up and Cover</t>
  </si>
  <si>
    <t>00900 - Emergency Fund - General</t>
  </si>
  <si>
    <t>00901 - Marin County Emergency Fund</t>
  </si>
  <si>
    <t>00902 - Kern County Emergency Fund</t>
  </si>
  <si>
    <t>00904 - L.A. County Emergency Fund</t>
  </si>
  <si>
    <t>00905 - Orange County Emergency Fund</t>
  </si>
  <si>
    <t>00906 - Ventura County Emergency Fund</t>
  </si>
  <si>
    <t>00907 - Move Up and Cover</t>
  </si>
  <si>
    <t>03153 - Flood control-Mud slides</t>
  </si>
  <si>
    <t>02350 - CAL FIRE General Fund</t>
  </si>
  <si>
    <t>Incident Type:</t>
  </si>
  <si>
    <t>Types</t>
  </si>
  <si>
    <t>Wildland Fire</t>
  </si>
  <si>
    <t>Special Staffing</t>
  </si>
  <si>
    <t>Flood Control</t>
  </si>
  <si>
    <t>Other</t>
  </si>
  <si>
    <t>00908 - Special Staffing</t>
  </si>
  <si>
    <t>Finance Section Chief:</t>
  </si>
  <si>
    <t>Cost Estimator's Name:</t>
  </si>
  <si>
    <t xml:space="preserve">  CAL FIRE OVERHEAD PERSONNEL</t>
  </si>
  <si>
    <t>Additional Incident No's:</t>
  </si>
  <si>
    <t>Cost Share Agreement?:</t>
  </si>
  <si>
    <t>Date(s):</t>
  </si>
  <si>
    <t>Cost=&gt;</t>
  </si>
  <si>
    <r>
      <t xml:space="preserve">Rotary Wing from </t>
    </r>
    <r>
      <rPr>
        <b/>
        <sz val="10"/>
        <color indexed="8"/>
        <rFont val="Arial"/>
        <family val="2"/>
      </rPr>
      <t>AIMS or HeliBase</t>
    </r>
  </si>
  <si>
    <t>These lines contain the validation lists.</t>
  </si>
  <si>
    <t>00903 - Santa Barbara Co. E-Fund</t>
  </si>
  <si>
    <t>Incident Cost Estimate Overview</t>
  </si>
  <si>
    <t>CAL FIRE Ground Attack</t>
  </si>
  <si>
    <t>Air Attack: FW/RW/CWN/CNG</t>
  </si>
  <si>
    <t>Resource Type</t>
  </si>
  <si>
    <t>CAL FIRE Support Resources</t>
  </si>
  <si>
    <t>Hired Equipment</t>
  </si>
  <si>
    <t>Final Report?:</t>
  </si>
  <si>
    <t>Final</t>
  </si>
  <si>
    <t>Engine 3.0 STRIKE TEAMS</t>
  </si>
  <si>
    <t>Engine 4.0 STRIKE TEAMS</t>
  </si>
  <si>
    <t>Dozer STRIKE TEAMS</t>
  </si>
  <si>
    <t>Engines 4.0</t>
  </si>
  <si>
    <t>Engines 3.0</t>
  </si>
  <si>
    <t>Dozers</t>
  </si>
  <si>
    <t>CDCR Hand Crews</t>
  </si>
  <si>
    <t>CDCR Hand Crew STRIKE TEAMS</t>
  </si>
  <si>
    <t>FF1 Hand Crews</t>
  </si>
  <si>
    <t>Incident Cost Estimate Summary</t>
  </si>
  <si>
    <t>Estimated CAL FIRE Base Costs</t>
  </si>
  <si>
    <t>GROUND ATTACK</t>
  </si>
  <si>
    <r>
      <t xml:space="preserve">AIR ATTACK                                                </t>
    </r>
    <r>
      <rPr>
        <b/>
        <sz val="10"/>
        <color rgb="FF0000FF"/>
        <rFont val="Arial"/>
        <family val="2"/>
      </rPr>
      <t>whenever possible, u</t>
    </r>
    <r>
      <rPr>
        <b/>
        <sz val="10"/>
        <color indexed="12"/>
        <rFont val="Arial"/>
        <family val="2"/>
      </rPr>
      <t>se actual costs from AIMS.</t>
    </r>
  </si>
  <si>
    <t>CAL FIRE SUPPORT with Personnel</t>
  </si>
  <si>
    <t>Stakeside Truck</t>
  </si>
  <si>
    <t>CAL FIRE Overhead Personnel</t>
  </si>
  <si>
    <t>California National Guard Air Operations</t>
  </si>
  <si>
    <t>Emergency Workers I-III</t>
  </si>
  <si>
    <t>Emergency Workers IV + up</t>
  </si>
  <si>
    <t>OH Personnel Transportation</t>
  </si>
  <si>
    <t>Facility Rental</t>
  </si>
  <si>
    <t>FACILITY RENTAL</t>
  </si>
  <si>
    <t xml:space="preserve"> Total costs paid by CAL FIRE on this sheet:</t>
  </si>
  <si>
    <t>Day No.(s):</t>
  </si>
  <si>
    <t>Contract Counties</t>
  </si>
  <si>
    <t>OES &amp; Local Government ABH</t>
  </si>
  <si>
    <t>Federal Assistance ABH</t>
  </si>
  <si>
    <t>Federal Resources as Assistance by Hire Total =&gt;</t>
  </si>
  <si>
    <t>Hand Crews Total =&gt;</t>
  </si>
  <si>
    <t>Air Attack Total =&gt;</t>
  </si>
  <si>
    <t>CAL FIRE Ground Attack Total =&gt;</t>
  </si>
  <si>
    <t>CAL FIRE Support Resources Total =&gt;</t>
  </si>
  <si>
    <t>CAL FIRE Overhead Personnel Total =&gt;</t>
  </si>
  <si>
    <t>Overhead Personnel Transportation Total =&gt;</t>
  </si>
  <si>
    <t>Personnel Support Costs Total =&gt;</t>
  </si>
  <si>
    <t>Hired Equipment Total =&gt;</t>
  </si>
  <si>
    <t>Contract Counties Total =&gt;</t>
  </si>
  <si>
    <t>CDCR Overhead</t>
  </si>
  <si>
    <t>Other State Agencies Total =&gt;</t>
  </si>
  <si>
    <t>Local Agency Personnel and Equipment Total =&gt;</t>
  </si>
  <si>
    <t>Other State Agencies ABH</t>
  </si>
  <si>
    <t>Estimated E-Fund Total</t>
  </si>
  <si>
    <t>FINAL REPORT</t>
  </si>
  <si>
    <t>MISCELLANEOUS</t>
  </si>
  <si>
    <t>SUPPORT COSTS</t>
  </si>
  <si>
    <t>OH PERSONNEL TRANSPORTATION</t>
  </si>
  <si>
    <t>Miscellaneous Total =&gt;</t>
  </si>
  <si>
    <t>Miscellaneous</t>
  </si>
  <si>
    <t>CAL FIRE Resources Day 1</t>
  </si>
  <si>
    <t>Day 3</t>
  </si>
  <si>
    <t>Day 2</t>
  </si>
  <si>
    <t xml:space="preserve"> Day 1</t>
  </si>
  <si>
    <t>Day 4</t>
  </si>
  <si>
    <t>Day 5</t>
  </si>
  <si>
    <t>Day 1</t>
  </si>
  <si>
    <t>Hired Equipment and                      Contract Counties Day 1</t>
  </si>
  <si>
    <t>Federal, State, and Local Resources as ABH Day 1</t>
  </si>
  <si>
    <t>Federal, State, and Local Resources as ABH Day 2</t>
  </si>
  <si>
    <t>Federal, State, and Local Resources as ABH Day 3</t>
  </si>
  <si>
    <t>Federal, State, and Local Resources as ABH Day 4</t>
  </si>
  <si>
    <t>Federal, State, and Local Resources as ABH Day  5</t>
  </si>
  <si>
    <t>Added</t>
  </si>
  <si>
    <t>Base</t>
  </si>
  <si>
    <t>00900</t>
  </si>
  <si>
    <t>(describe additional costs)</t>
  </si>
  <si>
    <t>Estimator's Cell Phone:</t>
  </si>
  <si>
    <t>Estimator's Alternate Phone:</t>
  </si>
  <si>
    <t xml:space="preserve">  (describe additional costs)</t>
  </si>
  <si>
    <t>Rental Cars</t>
  </si>
  <si>
    <t>Tents, Generators, Trash pick up</t>
  </si>
  <si>
    <t>Water Truck</t>
  </si>
  <si>
    <t>Daily report - Not yet final</t>
  </si>
  <si>
    <t>MKU Support(additional rentals for feeding)</t>
  </si>
  <si>
    <t>Finance Section Chief Phone:</t>
  </si>
  <si>
    <t>Estimated Total Costs</t>
  </si>
  <si>
    <r>
      <t xml:space="preserve"> </t>
    </r>
    <r>
      <rPr>
        <b/>
        <sz val="10"/>
        <rFont val="Arial"/>
        <family val="2"/>
      </rPr>
      <t>First</t>
    </r>
    <r>
      <rPr>
        <sz val="10"/>
        <rFont val="Arial"/>
        <family val="2"/>
      </rPr>
      <t xml:space="preserve">, copy this workbook to another file named "FireName.xlsx" </t>
    </r>
  </si>
  <si>
    <t>Total Estimated Charges</t>
  </si>
  <si>
    <t>Day- Dates</t>
  </si>
  <si>
    <t>CAL FIRE Costs Day 1</t>
  </si>
  <si>
    <t>CAL FIRE Costs Day 2</t>
  </si>
  <si>
    <t>CAL FIRE Costs Day 3</t>
  </si>
  <si>
    <t>CAL FIRE Costs Day 5</t>
  </si>
  <si>
    <t>CAL FIRE Costs Day 4</t>
  </si>
  <si>
    <t>CAL FIRE Costs Day 6</t>
  </si>
  <si>
    <t xml:space="preserve"> Day 6</t>
  </si>
  <si>
    <t>Go to General Summary</t>
  </si>
  <si>
    <t>CAL FIRE Costs Day 7</t>
  </si>
  <si>
    <t>Day 7</t>
  </si>
  <si>
    <t>Federal, State, and Local Resources as ABH Day 7</t>
  </si>
  <si>
    <t>Got to General Summary</t>
  </si>
  <si>
    <t>Day 8</t>
  </si>
  <si>
    <t>Hired Equipment and                      Contract Counties Day 8</t>
  </si>
  <si>
    <t>Federal, State, and Local Resources as ABH Day 8</t>
  </si>
  <si>
    <t xml:space="preserve"> Day 8</t>
  </si>
  <si>
    <t>Day 9</t>
  </si>
  <si>
    <t>Federal, State, and Local Resources as ABH Day 9</t>
  </si>
  <si>
    <t>Hired Equipment and                      Contract Counties Day 9</t>
  </si>
  <si>
    <t xml:space="preserve"> Day 9</t>
  </si>
  <si>
    <t>Day 10</t>
  </si>
  <si>
    <t>Federal, State, and Local Resources as ABH Day 10</t>
  </si>
  <si>
    <t>Hired Equipment and                      Contract Counties Day 10</t>
  </si>
  <si>
    <t xml:space="preserve"> Day 10</t>
  </si>
  <si>
    <t xml:space="preserve"> Day 11</t>
  </si>
  <si>
    <t>Day 11</t>
  </si>
  <si>
    <t>Hired Equipment and                      Contract Counties Day 11</t>
  </si>
  <si>
    <t>Federal, State, and Local Resources as ABH Day 11</t>
  </si>
  <si>
    <t>Hired Equipment and                      Contract Counties Day 12</t>
  </si>
  <si>
    <t>Day 12</t>
  </si>
  <si>
    <t xml:space="preserve"> Day 12</t>
  </si>
  <si>
    <t>Day 13</t>
  </si>
  <si>
    <t>Federal, State, and Local Resources as ABH Day 13</t>
  </si>
  <si>
    <t>Hired Equipment and                      Contract Counties Day 13</t>
  </si>
  <si>
    <t xml:space="preserve"> Day 13</t>
  </si>
  <si>
    <t>Day 14</t>
  </si>
  <si>
    <t>Federal, State, and Local Resources as ABH Day 14</t>
  </si>
  <si>
    <t>Hired Equipment and                      Contract Counties Day 14</t>
  </si>
  <si>
    <t xml:space="preserve"> Day 14</t>
  </si>
  <si>
    <t>Federal, State, and Local Resources as ABH Day 12</t>
  </si>
  <si>
    <t>Hired Equipment and                      Contract Counties Day 6</t>
  </si>
  <si>
    <t>Day 6</t>
  </si>
  <si>
    <t>Federal, State, and Local Resources as ABH Day 6</t>
  </si>
  <si>
    <t xml:space="preserve"> Day 7</t>
  </si>
  <si>
    <t>Hired Equipment and                      Contract Counties Day 7</t>
  </si>
  <si>
    <t>CAL FIRE Costs Day 8</t>
  </si>
  <si>
    <t>CAL FIRE Costs Day 9</t>
  </si>
  <si>
    <t>CAL FIRE Costs Day 10</t>
  </si>
  <si>
    <t>CAL FIRE Costs Day 11</t>
  </si>
  <si>
    <t>CAL FIRE Costs Day 12</t>
  </si>
  <si>
    <t>CAL FIRE Costs Day 13</t>
  </si>
  <si>
    <t>CAL FIRE Costs Day 14</t>
  </si>
  <si>
    <t>Click below to enter resources for each day.</t>
  </si>
  <si>
    <t>Click here for instructions and additional help.</t>
  </si>
  <si>
    <t>Total Costs</t>
  </si>
  <si>
    <t>Estimated Daily Costs</t>
  </si>
  <si>
    <t>to the E-Fund To-date</t>
  </si>
  <si>
    <t>Acres    To-date:</t>
  </si>
  <si>
    <t>CDCR/CCC/CDF Handcrews</t>
  </si>
  <si>
    <r>
      <t xml:space="preserve">Complete appropriate worksheets (see </t>
    </r>
    <r>
      <rPr>
        <b/>
        <sz val="10"/>
        <color rgb="FFFFC000"/>
        <rFont val="Arial"/>
        <family val="2"/>
      </rPr>
      <t>orange</t>
    </r>
    <r>
      <rPr>
        <sz val="10"/>
        <rFont val="Arial"/>
        <family val="2"/>
      </rPr>
      <t xml:space="preserve"> and </t>
    </r>
    <r>
      <rPr>
        <b/>
        <sz val="10"/>
        <color rgb="FF92D050"/>
        <rFont val="Arial"/>
        <family val="2"/>
      </rPr>
      <t>green</t>
    </r>
    <r>
      <rPr>
        <sz val="10"/>
        <rFont val="Arial"/>
        <family val="2"/>
      </rPr>
      <t xml:space="preserve"> tabs below), save the file,                                                then attach this workbook to an e-mail addressed to </t>
    </r>
    <r>
      <rPr>
        <b/>
        <sz val="10"/>
        <rFont val="Arial"/>
        <family val="2"/>
      </rPr>
      <t>CostEstimates@fire.ca.gov.</t>
    </r>
    <r>
      <rPr>
        <sz val="10"/>
        <rFont val="Arial"/>
        <family val="2"/>
      </rPr>
      <t xml:space="preserve">     E-mail daily.</t>
    </r>
  </si>
  <si>
    <t>(Base costs are salaries and equipment</t>
  </si>
  <si>
    <t>costs from the CAL FIRE general fund.)</t>
  </si>
  <si>
    <t>FMAG Applied for?:</t>
  </si>
  <si>
    <t>Amounts combine both personnel and equipment</t>
  </si>
  <si>
    <t>Enter resources in                         whole day increments</t>
  </si>
  <si>
    <t>Enter resources in whole day increments</t>
  </si>
  <si>
    <t>Amounts combine estimated cost of both personnel and equipment</t>
  </si>
  <si>
    <t xml:space="preserve">Comments:  </t>
  </si>
  <si>
    <t xml:space="preserve"> </t>
  </si>
  <si>
    <t>Engine Strike Team</t>
  </si>
  <si>
    <r>
      <rPr>
        <b/>
        <sz val="10"/>
        <rFont val="Arial"/>
        <family val="2"/>
      </rPr>
      <t>(3)</t>
    </r>
    <r>
      <rPr>
        <sz val="10"/>
        <rFont val="Times New Roman"/>
        <family val="1"/>
      </rPr>
      <t xml:space="preserve">  </t>
    </r>
    <r>
      <rPr>
        <sz val="10"/>
        <rFont val="Arial"/>
        <family val="2"/>
      </rPr>
      <t xml:space="preserve"> Complete information about the incident on top half of the “General” worksheet.</t>
    </r>
  </si>
  <si>
    <r>
      <t>·</t>
    </r>
    <r>
      <rPr>
        <sz val="10"/>
        <rFont val="Times New Roman"/>
        <family val="1"/>
      </rPr>
      <t>    </t>
    </r>
    <r>
      <rPr>
        <sz val="10"/>
        <rFont val="Arial"/>
        <family val="2"/>
      </rPr>
      <t>Resources beyond those identified on the high dispatch response plan as initial attack are committed to a fire incident.</t>
    </r>
  </si>
  <si>
    <r>
      <t>·</t>
    </r>
    <r>
      <rPr>
        <sz val="10"/>
        <rFont val="Times New Roman"/>
        <family val="1"/>
      </rPr>
      <t>    </t>
    </r>
    <r>
      <rPr>
        <sz val="10"/>
        <rFont val="Arial"/>
        <family val="2"/>
      </rPr>
      <t>Resources are committed into the second burning period.</t>
    </r>
  </si>
  <si>
    <r>
      <t>·</t>
    </r>
    <r>
      <rPr>
        <sz val="10"/>
        <rFont val="Times New Roman"/>
        <family val="1"/>
      </rPr>
      <t>    </t>
    </r>
    <r>
      <rPr>
        <sz val="10"/>
        <rFont val="Arial"/>
        <family val="2"/>
      </rPr>
      <t>CAL FIRE resources respond as assistance by hire.</t>
    </r>
  </si>
  <si>
    <r>
      <t>·</t>
    </r>
    <r>
      <rPr>
        <sz val="10"/>
        <rFont val="Times New Roman"/>
        <family val="1"/>
      </rPr>
      <t>    </t>
    </r>
    <r>
      <rPr>
        <sz val="10"/>
        <rFont val="Arial"/>
        <family val="2"/>
      </rPr>
      <t>A Mobilization Center is activated.</t>
    </r>
  </si>
  <si>
    <r>
      <t>·</t>
    </r>
    <r>
      <rPr>
        <sz val="10"/>
        <rFont val="Times New Roman"/>
        <family val="1"/>
      </rPr>
      <t>    </t>
    </r>
    <r>
      <rPr>
        <sz val="10"/>
        <rFont val="Arial"/>
        <family val="2"/>
      </rPr>
      <t>CAL FIRE resources are pre-positioned outside of their home Unit</t>
    </r>
  </si>
  <si>
    <r>
      <t>·</t>
    </r>
    <r>
      <rPr>
        <sz val="10"/>
        <rFont val="Times New Roman"/>
        <family val="1"/>
      </rPr>
      <t>    </t>
    </r>
    <r>
      <rPr>
        <sz val="10"/>
        <rFont val="Arial"/>
        <family val="2"/>
      </rPr>
      <t>Special staffing requires the resources of other agencies.</t>
    </r>
  </si>
  <si>
    <r>
      <rPr>
        <b/>
        <sz val="10"/>
        <rFont val="Arial"/>
        <family val="2"/>
      </rPr>
      <t>c)</t>
    </r>
    <r>
      <rPr>
        <sz val="10"/>
        <rFont val="Times New Roman"/>
        <family val="1"/>
      </rPr>
      <t>    </t>
    </r>
    <r>
      <rPr>
        <sz val="10"/>
        <rFont val="Arial"/>
        <family val="2"/>
      </rPr>
      <t>It’s OK to combine several day’s resources onto one set of worksheets if that is easier for you.  Just make a note in the “Comments” block to explain that “Resources are combined onto one day.”</t>
    </r>
  </si>
  <si>
    <r>
      <rPr>
        <b/>
        <sz val="10"/>
        <rFont val="Arial"/>
        <family val="2"/>
      </rPr>
      <t>a)</t>
    </r>
    <r>
      <rPr>
        <sz val="10"/>
        <rFont val="Times New Roman"/>
        <family val="1"/>
      </rPr>
      <t xml:space="preserve">    </t>
    </r>
    <r>
      <rPr>
        <sz val="10"/>
        <rFont val="Arial"/>
        <family val="2"/>
      </rPr>
      <t>Record resource counts in whole day increments (no half days).</t>
    </r>
  </si>
  <si>
    <r>
      <t>Sending Cost Estimate Reports</t>
    </r>
    <r>
      <rPr>
        <b/>
        <sz val="12"/>
        <rFont val="Arial"/>
        <family val="2"/>
      </rPr>
      <t>:</t>
    </r>
  </si>
  <si>
    <r>
      <rPr>
        <b/>
        <sz val="10"/>
        <rFont val="Arial"/>
        <family val="2"/>
      </rPr>
      <t>c)</t>
    </r>
    <r>
      <rPr>
        <sz val="10"/>
        <rFont val="Times New Roman"/>
        <family val="1"/>
      </rPr>
      <t xml:space="preserve">    </t>
    </r>
    <r>
      <rPr>
        <sz val="10"/>
        <rFont val="Arial"/>
        <family val="2"/>
      </rPr>
      <t>Any other e-mail provider may also be used.</t>
    </r>
  </si>
  <si>
    <r>
      <rPr>
        <b/>
        <sz val="10"/>
        <rFont val="Arial"/>
        <family val="2"/>
      </rPr>
      <t>(3)</t>
    </r>
    <r>
      <rPr>
        <sz val="10"/>
        <rFont val="Times New Roman"/>
        <family val="1"/>
      </rPr>
      <t xml:space="preserve">  </t>
    </r>
    <r>
      <rPr>
        <sz val="10"/>
        <rFont val="Arial"/>
        <family val="2"/>
      </rPr>
      <t>On other incidents, either mail reports daily, or mail the combined final report as soon as possible after the end of the incident.</t>
    </r>
  </si>
  <si>
    <r>
      <t>Cost Estimates for wildland fires are required when</t>
    </r>
    <r>
      <rPr>
        <b/>
        <sz val="12"/>
        <rFont val="Arial"/>
        <family val="2"/>
      </rPr>
      <t xml:space="preserve">:                  </t>
    </r>
    <r>
      <rPr>
        <b/>
        <sz val="10"/>
        <rFont val="Arial"/>
        <family val="2"/>
      </rPr>
      <t>Handbook 3861.3.2.1</t>
    </r>
  </si>
  <si>
    <r>
      <t>Completing a Cost Estimate Report</t>
    </r>
    <r>
      <rPr>
        <b/>
        <sz val="12"/>
        <rFont val="Arial"/>
        <family val="2"/>
      </rPr>
      <t xml:space="preserve">:                                        </t>
    </r>
    <r>
      <rPr>
        <b/>
        <sz val="10"/>
        <rFont val="Arial"/>
        <family val="2"/>
      </rPr>
      <t>Handbook Section 3861</t>
    </r>
  </si>
  <si>
    <r>
      <rPr>
        <b/>
        <sz val="10"/>
        <rFont val="Arial"/>
        <family val="2"/>
      </rPr>
      <t>(4)</t>
    </r>
    <r>
      <rPr>
        <sz val="10"/>
        <rFont val="Times New Roman"/>
        <family val="1"/>
      </rPr>
      <t xml:space="preserve">   </t>
    </r>
    <r>
      <rPr>
        <sz val="10"/>
        <rFont val="Arial"/>
        <family val="2"/>
      </rPr>
      <t>Then enter resource counts or cost amounts to the following worksheets: [</t>
    </r>
    <r>
      <rPr>
        <b/>
        <sz val="10"/>
        <color rgb="FF00B050"/>
        <rFont val="Arial"/>
        <family val="2"/>
      </rPr>
      <t>CAL FIRE Resources</t>
    </r>
    <r>
      <rPr>
        <sz val="10"/>
        <rFont val="Arial"/>
        <family val="2"/>
      </rPr>
      <t>], [</t>
    </r>
    <r>
      <rPr>
        <b/>
        <sz val="10"/>
        <color rgb="FF00B050"/>
        <rFont val="Arial"/>
        <family val="2"/>
      </rPr>
      <t>Hired Equip and Contract Co.</t>
    </r>
    <r>
      <rPr>
        <sz val="10"/>
        <rFont val="Arial"/>
        <family val="2"/>
      </rPr>
      <t>], and [</t>
    </r>
    <r>
      <rPr>
        <b/>
        <sz val="10"/>
        <color rgb="FF00B050"/>
        <rFont val="Arial"/>
        <family val="2"/>
      </rPr>
      <t>Fed-St-Loc ABH</t>
    </r>
    <r>
      <rPr>
        <sz val="10"/>
        <rFont val="Arial"/>
        <family val="2"/>
      </rPr>
      <t>].</t>
    </r>
  </si>
  <si>
    <r>
      <rPr>
        <b/>
        <sz val="10"/>
        <rFont val="Arial"/>
        <family val="2"/>
      </rPr>
      <t>(2)</t>
    </r>
    <r>
      <rPr>
        <sz val="10"/>
        <rFont val="Times New Roman"/>
        <family val="1"/>
      </rPr>
      <t xml:space="preserve">  </t>
    </r>
    <r>
      <rPr>
        <sz val="10"/>
        <rFont val="Arial"/>
        <family val="2"/>
      </rPr>
      <t xml:space="preserve"> Click the green [File] menu tab at the top-left of the screen, then [Save As] the original workbook to a new one with the name of the incident, so that you don’t lose your original blank workbook.                                    (If you need a new blank, you can always get a copy from the the CALFIREweb or Transfer server.)</t>
    </r>
  </si>
  <si>
    <r>
      <rPr>
        <b/>
        <sz val="10"/>
        <rFont val="Arial"/>
        <family val="2"/>
      </rPr>
      <t>(1)</t>
    </r>
    <r>
      <rPr>
        <sz val="10"/>
        <rFont val="Arial"/>
        <family val="2"/>
      </rPr>
      <t xml:space="preserve">  Attach the daily or final report to an e-mail, addressed to </t>
    </r>
    <r>
      <rPr>
        <b/>
        <u/>
        <sz val="10"/>
        <color rgb="FF0000FF"/>
        <rFont val="Arial"/>
        <family val="2"/>
      </rPr>
      <t>CostEstimates@fire.ca.gov</t>
    </r>
    <r>
      <rPr>
        <sz val="10"/>
        <rFont val="Arial"/>
        <family val="2"/>
      </rPr>
      <t>.</t>
    </r>
  </si>
  <si>
    <r>
      <rPr>
        <b/>
        <sz val="10"/>
        <rFont val="Arial"/>
        <family val="2"/>
      </rPr>
      <t>b)</t>
    </r>
    <r>
      <rPr>
        <sz val="10"/>
        <rFont val="Arial"/>
        <family val="2"/>
      </rPr>
      <t>   or use webmail at</t>
    </r>
    <r>
      <rPr>
        <sz val="10"/>
        <color rgb="FF0000FF"/>
        <rFont val="Arial"/>
        <family val="2"/>
      </rPr>
      <t xml:space="preserve"> </t>
    </r>
    <r>
      <rPr>
        <u/>
        <sz val="10"/>
        <color rgb="FF0000FF"/>
        <rFont val="Arial"/>
        <family val="2"/>
      </rPr>
      <t>https://mail.ces.ca.gov</t>
    </r>
    <r>
      <rPr>
        <sz val="10"/>
        <rFont val="Arial"/>
        <family val="2"/>
      </rPr>
      <t xml:space="preserve">  </t>
    </r>
  </si>
  <si>
    <r>
      <rPr>
        <b/>
        <sz val="10"/>
        <rFont val="Arial"/>
        <family val="2"/>
      </rPr>
      <t>a)</t>
    </r>
    <r>
      <rPr>
        <sz val="10"/>
        <rFont val="Arial"/>
        <family val="2"/>
      </rPr>
      <t xml:space="preserve">   You can also use the </t>
    </r>
    <r>
      <rPr>
        <u/>
        <sz val="10"/>
        <color rgb="FF0000FF"/>
        <rFont val="Arial"/>
        <family val="2"/>
      </rPr>
      <t>Cost Estimates@CALFIRE</t>
    </r>
    <r>
      <rPr>
        <sz val="10"/>
        <rFont val="Arial"/>
        <family val="2"/>
      </rPr>
      <t xml:space="preserve"> address if you are logged onto the CAL FIRE network</t>
    </r>
  </si>
  <si>
    <t>Faller Module</t>
  </si>
  <si>
    <t>California Department of Forestry and Fire Protection</t>
  </si>
  <si>
    <t xml:space="preserve">             so the blank one is available for future incidents.</t>
  </si>
  <si>
    <t>FIRELINE HAND CREWS</t>
  </si>
  <si>
    <t>Hotels-Motels</t>
  </si>
  <si>
    <t>Very Large Air Tanker</t>
  </si>
  <si>
    <t>CWN Rotary Wing</t>
  </si>
  <si>
    <r>
      <t xml:space="preserve">Air Tactical  (if no AIMS)    </t>
    </r>
    <r>
      <rPr>
        <b/>
        <sz val="10"/>
        <rFont val="Arial"/>
        <family val="2"/>
      </rPr>
      <t>(No. of hours)</t>
    </r>
  </si>
  <si>
    <r>
      <t xml:space="preserve">Air Tanker    (if no AIMS)   </t>
    </r>
    <r>
      <rPr>
        <b/>
        <sz val="10"/>
        <rFont val="Arial"/>
        <family val="2"/>
      </rPr>
      <t>(No. of hours)</t>
    </r>
  </si>
  <si>
    <r>
      <t xml:space="preserve">CAL FIRE RW (if no AIMS) </t>
    </r>
    <r>
      <rPr>
        <b/>
        <sz val="10"/>
        <rFont val="Arial"/>
        <family val="2"/>
      </rPr>
      <t>(No. of hours)</t>
    </r>
  </si>
  <si>
    <t>(Daily total OK. Cost by type is optional.)</t>
  </si>
  <si>
    <t>Mobile Kitchen Unit(22 people/6 Vehicles)</t>
  </si>
  <si>
    <r>
      <rPr>
        <b/>
        <sz val="10"/>
        <rFont val="Arial"/>
        <family val="2"/>
      </rPr>
      <t>(2)</t>
    </r>
    <r>
      <rPr>
        <sz val="10"/>
        <rFont val="Times New Roman"/>
        <family val="1"/>
      </rPr>
      <t xml:space="preserve">  </t>
    </r>
    <r>
      <rPr>
        <sz val="10"/>
        <rFont val="Arial"/>
        <family val="2"/>
      </rPr>
      <t xml:space="preserve"> On larger incidents, Cost Estimate Reports must be e-mailed daily.</t>
    </r>
  </si>
  <si>
    <r>
      <rPr>
        <b/>
        <sz val="10"/>
        <rFont val="Arial"/>
        <family val="2"/>
      </rPr>
      <t>(4)</t>
    </r>
    <r>
      <rPr>
        <sz val="10"/>
        <rFont val="Times New Roman"/>
        <family val="1"/>
      </rPr>
      <t xml:space="preserve">  </t>
    </r>
    <r>
      <rPr>
        <sz val="10"/>
        <rFont val="Arial"/>
        <family val="2"/>
      </rPr>
      <t xml:space="preserve"> Make sure that any Cost Share Agreement is also e-mailed when it is completed.</t>
    </r>
  </si>
  <si>
    <r>
      <rPr>
        <b/>
        <sz val="10"/>
        <rFont val="Arial"/>
        <family val="2"/>
      </rPr>
      <t>b)</t>
    </r>
    <r>
      <rPr>
        <sz val="10"/>
        <rFont val="Times New Roman"/>
        <family val="1"/>
      </rPr>
      <t xml:space="preserve">    </t>
    </r>
    <r>
      <rPr>
        <sz val="10"/>
        <rFont val="Arial"/>
        <family val="2"/>
      </rPr>
      <t xml:space="preserve">You can insert rows within each group if you have additional resource types not already listed. </t>
    </r>
  </si>
  <si>
    <r>
      <rPr>
        <b/>
        <sz val="10"/>
        <rFont val="Arial"/>
        <family val="2"/>
      </rPr>
      <t>d)</t>
    </r>
    <r>
      <rPr>
        <sz val="10"/>
        <rFont val="Times New Roman"/>
        <family val="1"/>
      </rPr>
      <t xml:space="preserve">    </t>
    </r>
    <r>
      <rPr>
        <sz val="10"/>
        <rFont val="Arial"/>
        <family val="2"/>
      </rPr>
      <t>You can project costs during demob, to include costs after you leave the incident.                   For example, if on the last day you are reporting, you can report 3 engines patrolling for 3 days, as 9 engines.  Five overhead personnel completing documentation for five days, count as 25 overhead.  Be sure to enter a comment explaining that these are projected costs.</t>
    </r>
  </si>
  <si>
    <r>
      <rPr>
        <b/>
        <sz val="10"/>
        <rFont val="Arial"/>
        <family val="2"/>
      </rPr>
      <t>e)</t>
    </r>
    <r>
      <rPr>
        <sz val="10"/>
        <rFont val="Times New Roman"/>
        <family val="1"/>
      </rPr>
      <t>   </t>
    </r>
    <r>
      <rPr>
        <sz val="10"/>
        <rFont val="Arial"/>
        <family val="2"/>
      </rPr>
      <t xml:space="preserve"> Final Report:  Be sure to indicate on the [General] worksheet the ending day and “Final Report]” when you close out the estimate.</t>
    </r>
  </si>
  <si>
    <r>
      <rPr>
        <b/>
        <sz val="10"/>
        <rFont val="Arial"/>
        <family val="2"/>
      </rPr>
      <t>(1)</t>
    </r>
    <r>
      <rPr>
        <sz val="10"/>
        <rFont val="Times New Roman"/>
        <family val="1"/>
      </rPr>
      <t>    Click on</t>
    </r>
    <r>
      <rPr>
        <sz val="10"/>
        <rFont val="Arial"/>
        <family val="2"/>
      </rPr>
      <t xml:space="preserve"> the link below to go to the Incident Identification page:  </t>
    </r>
  </si>
  <si>
    <t>OES estimates are local personnel costs w/o equipment charges.)</t>
  </si>
  <si>
    <t>Local Gov't estimates include personnel and equipment charges.)</t>
  </si>
  <si>
    <t>LG Dozer</t>
  </si>
  <si>
    <t>LG Hand Crew</t>
  </si>
  <si>
    <t>LG Water Tender</t>
  </si>
  <si>
    <t>LG Overhead</t>
  </si>
  <si>
    <t>Kern Co. Helitack Support</t>
  </si>
  <si>
    <t>Kern Co. FF Hand Crew</t>
  </si>
  <si>
    <t>Marin Co. FF Hand Crew</t>
  </si>
  <si>
    <t>Orange Co. Engine STRIKE TEAM</t>
  </si>
  <si>
    <t>Orange Co. FF Hand Crew</t>
  </si>
  <si>
    <t>SBC Engine</t>
  </si>
  <si>
    <t>LAC Engine</t>
  </si>
  <si>
    <t>LAC FF Hand Crew</t>
  </si>
  <si>
    <t>LAC Water Tender</t>
  </si>
  <si>
    <t>LAC CDCR Crew</t>
  </si>
  <si>
    <t>LAC Helitack Support</t>
  </si>
  <si>
    <t>LAC Overhead</t>
  </si>
  <si>
    <t>SBC FF Hand Crew</t>
  </si>
  <si>
    <t>SBC Water Tender</t>
  </si>
  <si>
    <t>SBC Overhead</t>
  </si>
  <si>
    <t>SBC Helitack Support</t>
  </si>
  <si>
    <t>Ventura Co. Engine STRIKE TEAM</t>
  </si>
  <si>
    <t>Ventura Co. FF Hand Crew</t>
  </si>
  <si>
    <t>Ventura Co. Helitack Support</t>
  </si>
  <si>
    <t>Kern Co. Dozer w/Transport/BDSU</t>
  </si>
  <si>
    <t>LAC Dozer w/Transport/BDSU</t>
  </si>
  <si>
    <t>Marin Co. Dozer w/Transport/BDSU</t>
  </si>
  <si>
    <t>Orange Co. Dozer w/Transport/BDSU</t>
  </si>
  <si>
    <t>Orange Co. Helitack Fuel Tender</t>
  </si>
  <si>
    <t>Estimated Added Costs</t>
  </si>
  <si>
    <t>Estimated                Added Costs</t>
  </si>
  <si>
    <t>SBC Dozer w/Transport/BDSU</t>
  </si>
  <si>
    <t>Personnel Support Costs-food, latrines, etc.</t>
  </si>
  <si>
    <t>CAL FIRE Pickups</t>
  </si>
  <si>
    <t>CAL FIRE Sedans</t>
  </si>
  <si>
    <t>CAL FIRE Vans</t>
  </si>
  <si>
    <t>RENTAL Cars and Personal Vehicles</t>
  </si>
  <si>
    <r>
      <t xml:space="preserve">Safety Personnel - </t>
    </r>
    <r>
      <rPr>
        <sz val="10"/>
        <rFont val="Arial"/>
        <family val="2"/>
      </rPr>
      <t>(various classifications)</t>
    </r>
  </si>
  <si>
    <r>
      <t xml:space="preserve">Misc. Personnel - </t>
    </r>
    <r>
      <rPr>
        <sz val="10"/>
        <rFont val="Arial"/>
        <family val="2"/>
      </rPr>
      <t>(various classifications)</t>
    </r>
  </si>
  <si>
    <t xml:space="preserve">                                        Link to the General page</t>
  </si>
  <si>
    <t>Total Days 1-14</t>
  </si>
  <si>
    <t>Total</t>
  </si>
  <si>
    <t>Days 1-14</t>
  </si>
  <si>
    <t>Totals Days 1-14</t>
  </si>
  <si>
    <r>
      <t xml:space="preserve">If you have questions, call Lori Wells at Sacramento HQ/Administration and Incident Support Unit at </t>
    </r>
    <r>
      <rPr>
        <b/>
        <sz val="10"/>
        <rFont val="Arial"/>
        <family val="2"/>
      </rPr>
      <t>916-653-1266</t>
    </r>
    <r>
      <rPr>
        <sz val="10"/>
        <rFont val="Arial"/>
        <family val="2"/>
      </rPr>
      <t xml:space="preserve">.    You can e-mail me at  </t>
    </r>
    <r>
      <rPr>
        <u/>
        <sz val="10"/>
        <color rgb="FF0000FF"/>
        <rFont val="Arial"/>
        <family val="2"/>
      </rPr>
      <t>Lori.Wells@fire.ca.gov</t>
    </r>
    <r>
      <rPr>
        <sz val="10"/>
        <rFont val="Arial"/>
        <family val="2"/>
      </rPr>
      <t>.   Questions and suggestions for improvement are welcome.</t>
    </r>
  </si>
  <si>
    <t>.</t>
  </si>
  <si>
    <t>Hired Equipment and                      Contract Counties Days 1 thru 14</t>
  </si>
  <si>
    <t>Federal, State, and Local Resources as ABH Days 1 thru 14</t>
  </si>
  <si>
    <t>Math Check</t>
  </si>
  <si>
    <t>Math check Add Costs</t>
  </si>
  <si>
    <t>Math Check Base Costs</t>
  </si>
  <si>
    <r>
      <rPr>
        <b/>
        <sz val="10"/>
        <rFont val="Arial"/>
        <family val="2"/>
      </rPr>
      <t>f)</t>
    </r>
    <r>
      <rPr>
        <sz val="10"/>
        <rFont val="Arial"/>
        <family val="2"/>
      </rPr>
      <t xml:space="preserve">    For incidents exceeding 14 days, special sets of worksheets have been designed to record resources and costs for the extra days.  Contact the Sac HQ Administration and Incident Support Unit at 916-653-1266  or </t>
    </r>
    <r>
      <rPr>
        <u/>
        <sz val="10"/>
        <color rgb="FF0000FF"/>
        <rFont val="Arial"/>
        <family val="2"/>
      </rPr>
      <t>CostEstimates@CALFIRE</t>
    </r>
    <r>
      <rPr>
        <sz val="10"/>
        <rFont val="Arial"/>
        <family val="2"/>
      </rPr>
      <t xml:space="preserve"> for the continuation workbooks.</t>
    </r>
  </si>
  <si>
    <t>Refrigerator Trailer</t>
  </si>
  <si>
    <t xml:space="preserve">Regional Admin Officer II, Resources </t>
  </si>
  <si>
    <t>Incident Cost Estimate Reporting – 2017</t>
  </si>
  <si>
    <t>CAL FIRE Resources Day 2</t>
  </si>
  <si>
    <t>Hired Equipment and                      Contract Counties Day 2</t>
  </si>
  <si>
    <t>CAL FIRE Resources Day 3</t>
  </si>
  <si>
    <t>Hired Equipment and                      Contract Counties Day 3</t>
  </si>
  <si>
    <t>CAL FIRE Resources Day 4</t>
  </si>
  <si>
    <t>Hired Equipment and                      Contract Counties Day 4</t>
  </si>
  <si>
    <t>CAL FIRE Resources Day 5</t>
  </si>
  <si>
    <t>Hired Equipment and                      Contract Counties Day 5</t>
  </si>
  <si>
    <t>CAL FIRE Resources Day 6</t>
  </si>
  <si>
    <t>CAL FIRE Resources Day 7</t>
  </si>
  <si>
    <t>CAL FIRE Resources Day 8</t>
  </si>
  <si>
    <t>CAL FIRE Resources Day 9</t>
  </si>
  <si>
    <t>CAL FIRE Resources Day 10</t>
  </si>
  <si>
    <t>CAL FIRE Resources Day 11</t>
  </si>
  <si>
    <t>CAL FIRE Resources Day 12</t>
  </si>
  <si>
    <t>CAL FIRE Resources Day 13</t>
  </si>
  <si>
    <t>CAL FIRE Resources Day 14</t>
  </si>
  <si>
    <t>CAL FIRE Resources Days 1-14</t>
  </si>
  <si>
    <t xml:space="preserve">CCC Type 1 &amp; 2 Hand Crew </t>
  </si>
  <si>
    <t>Handcrew Type 1-10 person crew</t>
  </si>
  <si>
    <t>Handcrew Type 1-20 person crew</t>
  </si>
  <si>
    <t>LG Type 3 Engine</t>
  </si>
  <si>
    <t>LG Type 3 Engine Strike Team</t>
  </si>
  <si>
    <t>LG Type 1 &amp; 2 Engine</t>
  </si>
  <si>
    <t>LG Type 1 &amp; 2 Engine Strike Team</t>
  </si>
  <si>
    <t>LG Quick Attack Type 7 Engine</t>
  </si>
  <si>
    <t>OES Type 3 Engine</t>
  </si>
  <si>
    <t>OES Type 3 Strike Team</t>
  </si>
  <si>
    <t>OES Type 1 &amp; 2 Engine</t>
  </si>
  <si>
    <t>OES Type 1 &amp; 2 Engine Strike Tm</t>
  </si>
  <si>
    <t>OES Overhead</t>
  </si>
  <si>
    <t>Cost Estimate Version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</si>
</sst>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4" formatCode="_(&quot;$&quot;* #,##0_);_(&quot;$&quot;* \(#,##0\);_(&quot;$&quot;* &quot;-&quot;??_);_(@_)"/>
  </numFmts>
  <fonts count="48" x14ac:knownFonts="1">
    <font>
      <sz val="10"/>
      <name val="Arial"/>
    </font>
    <font>
      <sz val="10"/>
      <name val="Arial"/>
      <family val="2"/>
    </font>
    <font>
      <b/>
      <sz val="10"/>
      <name val="Arial"/>
      <family val="2"/>
    </font>
    <font>
      <sz val="10"/>
      <name val="ARIAL"/>
      <family val="2"/>
    </font>
    <font>
      <b/>
      <sz val="8"/>
      <name val="Arial"/>
      <family val="2"/>
    </font>
    <font>
      <b/>
      <sz val="12"/>
      <name val="Arial"/>
      <family val="2"/>
    </font>
    <font>
      <sz val="12"/>
      <name val="Arial"/>
      <family val="2"/>
    </font>
    <font>
      <b/>
      <sz val="10"/>
      <color indexed="18"/>
      <name val="Arial"/>
      <family val="2"/>
    </font>
    <font>
      <b/>
      <sz val="8"/>
      <color indexed="18"/>
      <name val="Arial"/>
      <family val="2"/>
    </font>
    <font>
      <sz val="8"/>
      <color indexed="8"/>
      <name val="Arial"/>
      <family val="2"/>
    </font>
    <font>
      <b/>
      <sz val="10"/>
      <color indexed="12"/>
      <name val="Arial"/>
      <family val="2"/>
    </font>
    <font>
      <sz val="8"/>
      <name val="Arial"/>
      <family val="2"/>
    </font>
    <font>
      <sz val="10"/>
      <name val="MS Sans Serif"/>
      <family val="2"/>
    </font>
    <font>
      <sz val="10"/>
      <color indexed="8"/>
      <name val="Arial"/>
      <family val="2"/>
    </font>
    <font>
      <b/>
      <i/>
      <sz val="10"/>
      <color indexed="18"/>
      <name val="Arial"/>
      <family val="2"/>
    </font>
    <font>
      <b/>
      <sz val="12"/>
      <color indexed="12"/>
      <name val="Arial"/>
      <family val="2"/>
    </font>
    <font>
      <b/>
      <sz val="10"/>
      <color indexed="8"/>
      <name val="Arial"/>
      <family val="2"/>
    </font>
    <font>
      <i/>
      <sz val="8"/>
      <name val="Arial"/>
      <family val="2"/>
    </font>
    <font>
      <sz val="8"/>
      <name val="Arial"/>
      <family val="2"/>
    </font>
    <font>
      <b/>
      <i/>
      <u/>
      <sz val="8"/>
      <color indexed="18"/>
      <name val="Arial"/>
      <family val="2"/>
    </font>
    <font>
      <b/>
      <u/>
      <sz val="10"/>
      <color indexed="18"/>
      <name val="Arial"/>
      <family val="2"/>
    </font>
    <font>
      <b/>
      <sz val="12"/>
      <color indexed="8"/>
      <name val="Calibri"/>
      <family val="2"/>
    </font>
    <font>
      <b/>
      <u/>
      <sz val="14"/>
      <name val="Arial"/>
      <family val="2"/>
    </font>
    <font>
      <sz val="12"/>
      <color indexed="8"/>
      <name val="Arial"/>
      <family val="2"/>
    </font>
    <font>
      <b/>
      <sz val="10"/>
      <color rgb="FF0000FF"/>
      <name val="Arial"/>
      <family val="2"/>
    </font>
    <font>
      <b/>
      <sz val="9"/>
      <name val="Arial"/>
      <family val="2"/>
    </font>
    <font>
      <b/>
      <sz val="12"/>
      <color indexed="8"/>
      <name val="Arial"/>
      <family val="2"/>
    </font>
    <font>
      <i/>
      <sz val="8"/>
      <color indexed="8"/>
      <name val="Arial"/>
      <family val="2"/>
    </font>
    <font>
      <u/>
      <sz val="14"/>
      <name val="Arial"/>
      <family val="2"/>
    </font>
    <font>
      <u/>
      <sz val="10"/>
      <color theme="10"/>
      <name val="Arial"/>
      <family val="2"/>
    </font>
    <font>
      <sz val="9"/>
      <color indexed="81"/>
      <name val="Tahoma"/>
      <family val="2"/>
    </font>
    <font>
      <b/>
      <sz val="9"/>
      <color indexed="81"/>
      <name val="Tahoma"/>
      <family val="2"/>
    </font>
    <font>
      <sz val="10"/>
      <name val="Arial"/>
      <family val="2"/>
    </font>
    <font>
      <sz val="11"/>
      <name val="Arial"/>
      <family val="2"/>
    </font>
    <font>
      <b/>
      <sz val="10"/>
      <color rgb="FFFFC000"/>
      <name val="Arial"/>
      <family val="2"/>
    </font>
    <font>
      <b/>
      <sz val="10"/>
      <color rgb="FF92D050"/>
      <name val="Arial"/>
      <family val="2"/>
    </font>
    <font>
      <u/>
      <sz val="10"/>
      <color theme="1"/>
      <name val="Arial"/>
      <family val="2"/>
    </font>
    <font>
      <b/>
      <u/>
      <sz val="10"/>
      <color theme="1"/>
      <name val="Arial"/>
      <family val="2"/>
    </font>
    <font>
      <b/>
      <sz val="12"/>
      <color theme="1"/>
      <name val="Arial"/>
      <family val="2"/>
    </font>
    <font>
      <b/>
      <sz val="14"/>
      <name val="Arial"/>
      <family val="2"/>
    </font>
    <font>
      <b/>
      <u/>
      <sz val="12"/>
      <name val="Arial"/>
      <family val="2"/>
    </font>
    <font>
      <sz val="10"/>
      <name val="Symbol"/>
      <family val="1"/>
      <charset val="2"/>
    </font>
    <font>
      <sz val="10"/>
      <name val="Times New Roman"/>
      <family val="1"/>
    </font>
    <font>
      <u/>
      <sz val="10"/>
      <color rgb="FF0000FF"/>
      <name val="Arial"/>
      <family val="2"/>
    </font>
    <font>
      <b/>
      <sz val="10"/>
      <color rgb="FF00B050"/>
      <name val="Arial"/>
      <family val="2"/>
    </font>
    <font>
      <b/>
      <u/>
      <sz val="10"/>
      <color rgb="FF0000FF"/>
      <name val="Arial"/>
      <family val="2"/>
    </font>
    <font>
      <sz val="10"/>
      <color rgb="FF0000FF"/>
      <name val="Arial"/>
      <family val="2"/>
    </font>
    <font>
      <b/>
      <i/>
      <sz val="9"/>
      <name val="Arial"/>
      <family val="2"/>
    </font>
  </fonts>
  <fills count="10">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gray0625"/>
    </fill>
    <fill>
      <patternFill patternType="gray0625">
        <bgColor indexed="9"/>
      </patternFill>
    </fill>
    <fill>
      <patternFill patternType="solid">
        <fgColor rgb="FFFFFF99"/>
        <bgColor indexed="64"/>
      </patternFill>
    </fill>
    <fill>
      <patternFill patternType="solid">
        <fgColor rgb="FFFFFFCC"/>
        <bgColor indexed="64"/>
      </patternFill>
    </fill>
    <fill>
      <patternFill patternType="solid">
        <fgColor rgb="FFFFC000"/>
        <bgColor indexed="64"/>
      </patternFill>
    </fill>
    <fill>
      <patternFill patternType="solid">
        <fgColor theme="9" tint="0.79998168889431442"/>
        <bgColor indexed="64"/>
      </patternFill>
    </fill>
  </fills>
  <borders count="93">
    <border>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hair">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double">
        <color indexed="64"/>
      </bottom>
      <diagonal/>
    </border>
    <border>
      <left/>
      <right/>
      <top style="medium">
        <color indexed="64"/>
      </top>
      <bottom style="thin">
        <color indexed="64"/>
      </bottom>
      <diagonal/>
    </border>
    <border>
      <left style="medium">
        <color indexed="64"/>
      </left>
      <right style="thin">
        <color indexed="64"/>
      </right>
      <top/>
      <bottom style="double">
        <color indexed="64"/>
      </bottom>
      <diagonal/>
    </border>
    <border>
      <left/>
      <right style="medium">
        <color indexed="64"/>
      </right>
      <top/>
      <bottom/>
      <diagonal/>
    </border>
    <border>
      <left style="thick">
        <color auto="1"/>
      </left>
      <right style="thin">
        <color auto="1"/>
      </right>
      <top/>
      <bottom style="medium">
        <color auto="1"/>
      </bottom>
      <diagonal/>
    </border>
    <border>
      <left style="thick">
        <color indexed="64"/>
      </left>
      <right/>
      <top/>
      <bottom/>
      <diagonal/>
    </border>
    <border>
      <left style="medium">
        <color indexed="64"/>
      </left>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bottom style="medium">
        <color indexed="64"/>
      </bottom>
      <diagonal/>
    </border>
    <border>
      <left style="thin">
        <color indexed="64"/>
      </left>
      <right style="thick">
        <color indexed="64"/>
      </right>
      <top/>
      <bottom style="double">
        <color indexed="64"/>
      </bottom>
      <diagonal/>
    </border>
    <border>
      <left style="thick">
        <color indexed="64"/>
      </left>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ck">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ck">
        <color auto="1"/>
      </left>
      <right style="thin">
        <color auto="1"/>
      </right>
      <top style="medium">
        <color indexed="64"/>
      </top>
      <bottom style="thin">
        <color indexed="64"/>
      </bottom>
      <diagonal/>
    </border>
    <border>
      <left style="thick">
        <color auto="1"/>
      </left>
      <right style="thin">
        <color auto="1"/>
      </right>
      <top style="thin">
        <color indexed="64"/>
      </top>
      <bottom style="thin">
        <color indexed="64"/>
      </bottom>
      <diagonal/>
    </border>
    <border>
      <left style="thick">
        <color indexed="64"/>
      </left>
      <right/>
      <top style="medium">
        <color auto="1"/>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style="thick">
        <color indexed="64"/>
      </right>
      <top style="double">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double">
        <color indexed="64"/>
      </bottom>
      <diagonal/>
    </border>
    <border>
      <left style="thin">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2" fontId="1" fillId="0" borderId="0" applyFont="0" applyFill="0" applyBorder="0" applyAlignment="0" applyProtection="0"/>
    <xf numFmtId="0" fontId="12" fillId="0" borderId="0"/>
    <xf numFmtId="0" fontId="13" fillId="0" borderId="0"/>
    <xf numFmtId="0" fontId="29" fillId="0" borderId="0" applyNumberFormat="0" applyFill="0" applyBorder="0" applyAlignment="0" applyProtection="0"/>
    <xf numFmtId="44" fontId="32" fillId="0" borderId="0" applyFont="0" applyFill="0" applyBorder="0" applyAlignment="0" applyProtection="0"/>
  </cellStyleXfs>
  <cellXfs count="491">
    <xf numFmtId="0" fontId="0" fillId="0" borderId="0" xfId="0"/>
    <xf numFmtId="0" fontId="0" fillId="0" borderId="0" xfId="0" applyProtection="1">
      <protection locked="0"/>
    </xf>
    <xf numFmtId="0" fontId="0" fillId="0" borderId="0" xfId="0" applyProtection="1"/>
    <xf numFmtId="42" fontId="1" fillId="0" borderId="0" xfId="0" applyNumberFormat="1" applyFont="1" applyBorder="1" applyAlignment="1" applyProtection="1">
      <alignment vertical="center"/>
      <protection locked="0"/>
    </xf>
    <xf numFmtId="42" fontId="9" fillId="4" borderId="10" xfId="1" applyNumberFormat="1" applyFont="1" applyFill="1" applyBorder="1" applyAlignment="1" applyProtection="1">
      <alignment vertical="center"/>
      <protection locked="0"/>
    </xf>
    <xf numFmtId="49" fontId="9" fillId="4" borderId="10" xfId="0" applyNumberFormat="1" applyFont="1" applyFill="1" applyBorder="1" applyAlignment="1" applyProtection="1">
      <alignment horizontal="left" vertical="center"/>
      <protection locked="0"/>
    </xf>
    <xf numFmtId="0" fontId="9" fillId="3" borderId="9" xfId="0" applyNumberFormat="1" applyFont="1" applyFill="1" applyBorder="1" applyAlignment="1" applyProtection="1">
      <alignment horizontal="left" vertical="center"/>
      <protection locked="0"/>
    </xf>
    <xf numFmtId="49" fontId="13" fillId="3" borderId="2" xfId="0" applyNumberFormat="1" applyFont="1" applyFill="1" applyBorder="1" applyAlignment="1" applyProtection="1">
      <alignment vertical="center"/>
      <protection locked="0"/>
    </xf>
    <xf numFmtId="42" fontId="13" fillId="0" borderId="9" xfId="1" applyNumberFormat="1" applyFont="1" applyFill="1" applyBorder="1" applyAlignment="1" applyProtection="1">
      <alignment vertical="center"/>
      <protection locked="0"/>
    </xf>
    <xf numFmtId="49" fontId="13" fillId="4" borderId="9" xfId="1" applyNumberFormat="1" applyFont="1" applyFill="1" applyBorder="1" applyAlignment="1" applyProtection="1">
      <alignment vertical="center"/>
      <protection locked="0"/>
    </xf>
    <xf numFmtId="42" fontId="13" fillId="4" borderId="13" xfId="1" applyNumberFormat="1" applyFont="1" applyFill="1" applyBorder="1" applyAlignment="1" applyProtection="1">
      <alignment vertical="center"/>
      <protection locked="0"/>
    </xf>
    <xf numFmtId="49" fontId="13" fillId="4" borderId="15" xfId="1" applyNumberFormat="1" applyFont="1" applyFill="1" applyBorder="1" applyAlignment="1" applyProtection="1">
      <alignment vertical="center"/>
      <protection locked="0"/>
    </xf>
    <xf numFmtId="42" fontId="13" fillId="4" borderId="16" xfId="1" applyNumberFormat="1" applyFont="1" applyFill="1" applyBorder="1" applyAlignment="1" applyProtection="1">
      <alignment vertical="center"/>
      <protection locked="0"/>
    </xf>
    <xf numFmtId="42" fontId="13" fillId="4" borderId="9" xfId="1" applyNumberFormat="1" applyFont="1" applyFill="1" applyBorder="1" applyAlignment="1" applyProtection="1">
      <alignment vertical="center"/>
      <protection locked="0"/>
    </xf>
    <xf numFmtId="0" fontId="3" fillId="0" borderId="20" xfId="0" applyFont="1" applyFill="1" applyBorder="1" applyAlignment="1" applyProtection="1">
      <alignment horizontal="center" vertical="center"/>
      <protection locked="0"/>
    </xf>
    <xf numFmtId="42" fontId="3" fillId="0" borderId="9" xfId="0" applyNumberFormat="1" applyFont="1" applyBorder="1" applyAlignment="1" applyProtection="1">
      <alignment vertical="center"/>
      <protection locked="0"/>
    </xf>
    <xf numFmtId="42" fontId="3" fillId="0" borderId="21" xfId="0" applyNumberFormat="1" applyFont="1" applyBorder="1" applyAlignment="1" applyProtection="1">
      <alignment vertical="center"/>
      <protection locked="0"/>
    </xf>
    <xf numFmtId="0" fontId="2" fillId="2" borderId="3" xfId="0" applyFont="1" applyFill="1" applyBorder="1" applyAlignment="1" applyProtection="1">
      <alignment horizontal="center" vertical="center" wrapText="1"/>
      <protection locked="0"/>
    </xf>
    <xf numFmtId="0" fontId="2" fillId="2" borderId="24"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protection locked="0"/>
    </xf>
    <xf numFmtId="0" fontId="3" fillId="0" borderId="27" xfId="0" applyFont="1" applyFill="1" applyBorder="1" applyAlignment="1" applyProtection="1">
      <alignment horizontal="center" vertical="center"/>
      <protection locked="0"/>
    </xf>
    <xf numFmtId="42" fontId="13" fillId="4" borderId="10" xfId="1" applyNumberFormat="1" applyFont="1" applyFill="1" applyBorder="1" applyAlignment="1" applyProtection="1">
      <alignment vertical="center"/>
      <protection locked="0"/>
    </xf>
    <xf numFmtId="42" fontId="13" fillId="4" borderId="21" xfId="1" applyNumberFormat="1" applyFont="1" applyFill="1" applyBorder="1" applyAlignment="1" applyProtection="1">
      <alignment vertical="center"/>
      <protection locked="0"/>
    </xf>
    <xf numFmtId="0" fontId="3" fillId="0" borderId="2" xfId="0" applyFont="1" applyFill="1" applyBorder="1" applyAlignment="1" applyProtection="1">
      <alignment horizontal="right" vertical="center"/>
      <protection locked="0"/>
    </xf>
    <xf numFmtId="0" fontId="3" fillId="0" borderId="28" xfId="0" applyFont="1" applyFill="1" applyBorder="1" applyAlignment="1" applyProtection="1">
      <alignment horizontal="right" vertical="center"/>
      <protection locked="0"/>
    </xf>
    <xf numFmtId="0" fontId="18" fillId="0" borderId="0" xfId="0" applyFont="1" applyProtection="1"/>
    <xf numFmtId="0" fontId="9" fillId="2" borderId="18" xfId="0" applyNumberFormat="1" applyFont="1" applyFill="1" applyBorder="1" applyAlignment="1" applyProtection="1">
      <alignment horizontal="left" vertical="center"/>
    </xf>
    <xf numFmtId="49" fontId="2" fillId="2" borderId="7" xfId="0" applyNumberFormat="1" applyFont="1" applyFill="1" applyBorder="1" applyAlignment="1" applyProtection="1">
      <alignment vertical="center"/>
    </xf>
    <xf numFmtId="0" fontId="9" fillId="2" borderId="8" xfId="0" applyNumberFormat="1" applyFont="1" applyFill="1" applyBorder="1" applyAlignment="1" applyProtection="1">
      <alignment horizontal="left" vertical="center"/>
    </xf>
    <xf numFmtId="42" fontId="7" fillId="2" borderId="18" xfId="1" applyNumberFormat="1" applyFont="1" applyFill="1" applyBorder="1" applyAlignment="1" applyProtection="1">
      <alignment vertical="center"/>
    </xf>
    <xf numFmtId="42" fontId="7" fillId="2" borderId="32" xfId="1" applyNumberFormat="1" applyFont="1" applyFill="1" applyBorder="1" applyAlignment="1" applyProtection="1">
      <alignment vertical="center"/>
    </xf>
    <xf numFmtId="49" fontId="7" fillId="2" borderId="29" xfId="0" applyNumberFormat="1" applyFont="1" applyFill="1" applyBorder="1" applyAlignment="1" applyProtection="1">
      <alignment horizontal="left" vertical="center"/>
    </xf>
    <xf numFmtId="49" fontId="19" fillId="2" borderId="30" xfId="0" applyNumberFormat="1" applyFont="1" applyFill="1" applyBorder="1" applyAlignment="1" applyProtection="1">
      <alignment vertical="center"/>
    </xf>
    <xf numFmtId="49" fontId="16" fillId="2" borderId="35" xfId="0" applyNumberFormat="1" applyFont="1" applyFill="1" applyBorder="1" applyAlignment="1" applyProtection="1">
      <alignment horizontal="center" vertical="center"/>
    </xf>
    <xf numFmtId="42" fontId="13" fillId="4" borderId="10" xfId="1" applyNumberFormat="1" applyFont="1" applyFill="1" applyBorder="1" applyAlignment="1" applyProtection="1">
      <alignment vertical="center"/>
    </xf>
    <xf numFmtId="49" fontId="19" fillId="2" borderId="8" xfId="0" applyNumberFormat="1" applyFont="1" applyFill="1" applyBorder="1" applyAlignment="1" applyProtection="1">
      <alignment vertical="center"/>
    </xf>
    <xf numFmtId="49" fontId="7" fillId="2" borderId="23" xfId="0" applyNumberFormat="1" applyFont="1" applyFill="1" applyBorder="1" applyAlignment="1" applyProtection="1">
      <alignment horizontal="center" vertical="center"/>
    </xf>
    <xf numFmtId="0" fontId="0" fillId="0" borderId="0" xfId="0" applyAlignment="1">
      <alignment vertical="center"/>
    </xf>
    <xf numFmtId="42" fontId="13" fillId="0" borderId="15" xfId="1" applyNumberFormat="1" applyFont="1" applyFill="1" applyBorder="1" applyAlignment="1" applyProtection="1">
      <alignment vertical="center"/>
      <protection locked="0"/>
    </xf>
    <xf numFmtId="49" fontId="16" fillId="2" borderId="7" xfId="0" applyNumberFormat="1" applyFont="1" applyFill="1" applyBorder="1" applyAlignment="1" applyProtection="1">
      <alignment horizontal="left" vertical="center" indent="1"/>
    </xf>
    <xf numFmtId="42" fontId="3" fillId="0" borderId="42" xfId="0" applyNumberFormat="1" applyFont="1" applyBorder="1" applyAlignment="1" applyProtection="1">
      <alignment vertical="center"/>
      <protection locked="0"/>
    </xf>
    <xf numFmtId="0" fontId="3" fillId="0" borderId="46" xfId="0" applyFont="1" applyFill="1" applyBorder="1" applyAlignment="1" applyProtection="1">
      <alignment horizontal="right" vertical="center"/>
      <protection locked="0"/>
    </xf>
    <xf numFmtId="42" fontId="13" fillId="4" borderId="47" xfId="1" applyNumberFormat="1" applyFont="1" applyFill="1" applyBorder="1" applyAlignment="1" applyProtection="1">
      <alignment vertical="center"/>
      <protection locked="0"/>
    </xf>
    <xf numFmtId="42" fontId="2" fillId="0" borderId="45" xfId="0" applyNumberFormat="1" applyFont="1" applyBorder="1" applyAlignment="1" applyProtection="1">
      <alignment vertical="center"/>
    </xf>
    <xf numFmtId="42" fontId="5" fillId="0" borderId="43" xfId="0" applyNumberFormat="1" applyFont="1" applyBorder="1" applyAlignment="1" applyProtection="1">
      <alignment vertical="center"/>
    </xf>
    <xf numFmtId="0" fontId="2" fillId="0" borderId="0" xfId="0" applyFont="1" applyProtection="1"/>
    <xf numFmtId="0" fontId="6" fillId="0" borderId="0" xfId="0" applyFont="1" applyProtection="1"/>
    <xf numFmtId="0" fontId="23" fillId="0" borderId="41" xfId="3" applyFont="1" applyFill="1" applyBorder="1" applyAlignment="1" applyProtection="1">
      <alignment wrapText="1"/>
    </xf>
    <xf numFmtId="0" fontId="21" fillId="0" borderId="0" xfId="3" applyFont="1" applyFill="1" applyBorder="1" applyAlignment="1" applyProtection="1">
      <alignment wrapText="1"/>
    </xf>
    <xf numFmtId="0" fontId="23" fillId="0" borderId="0" xfId="3" applyFont="1" applyFill="1" applyBorder="1" applyAlignment="1" applyProtection="1">
      <alignment wrapText="1"/>
    </xf>
    <xf numFmtId="0" fontId="26" fillId="0" borderId="0" xfId="3" applyFont="1" applyFill="1" applyBorder="1" applyAlignment="1" applyProtection="1">
      <alignment wrapText="1"/>
    </xf>
    <xf numFmtId="42" fontId="3" fillId="0" borderId="48" xfId="0" applyNumberFormat="1" applyFont="1" applyBorder="1" applyAlignment="1" applyProtection="1">
      <alignment vertical="center"/>
      <protection locked="0"/>
    </xf>
    <xf numFmtId="42" fontId="5" fillId="0" borderId="45" xfId="0" applyNumberFormat="1" applyFont="1" applyBorder="1" applyAlignment="1" applyProtection="1">
      <alignment vertical="center"/>
    </xf>
    <xf numFmtId="49" fontId="2" fillId="2" borderId="7" xfId="0" applyNumberFormat="1" applyFont="1" applyFill="1" applyBorder="1" applyAlignment="1" applyProtection="1">
      <alignment horizontal="left" vertical="center" indent="1"/>
    </xf>
    <xf numFmtId="49" fontId="2" fillId="2" borderId="27" xfId="0" applyNumberFormat="1" applyFont="1" applyFill="1" applyBorder="1" applyAlignment="1" applyProtection="1">
      <alignment horizontal="left" vertical="center" indent="1"/>
    </xf>
    <xf numFmtId="49" fontId="2" fillId="2" borderId="7" xfId="0" applyNumberFormat="1" applyFont="1" applyFill="1" applyBorder="1" applyAlignment="1" applyProtection="1">
      <alignment horizontal="center" vertical="center"/>
    </xf>
    <xf numFmtId="49" fontId="3" fillId="3" borderId="36" xfId="0" applyNumberFormat="1" applyFont="1" applyFill="1" applyBorder="1" applyAlignment="1" applyProtection="1">
      <alignment vertical="center"/>
    </xf>
    <xf numFmtId="0" fontId="9" fillId="0" borderId="50" xfId="0" applyNumberFormat="1" applyFont="1" applyFill="1" applyBorder="1" applyAlignment="1" applyProtection="1">
      <alignment horizontal="left" vertical="center"/>
    </xf>
    <xf numFmtId="42" fontId="9" fillId="4" borderId="49" xfId="1" applyNumberFormat="1" applyFont="1" applyFill="1" applyBorder="1" applyAlignment="1" applyProtection="1">
      <alignment vertical="center"/>
      <protection locked="0"/>
    </xf>
    <xf numFmtId="42" fontId="9" fillId="4" borderId="52" xfId="1" applyNumberFormat="1" applyFont="1" applyFill="1" applyBorder="1" applyAlignment="1" applyProtection="1">
      <alignment vertical="center"/>
      <protection locked="0"/>
    </xf>
    <xf numFmtId="0" fontId="3" fillId="0" borderId="12" xfId="0" applyFont="1" applyFill="1" applyBorder="1" applyAlignment="1" applyProtection="1">
      <alignment horizontal="right" vertical="center"/>
      <protection locked="0"/>
    </xf>
    <xf numFmtId="42" fontId="5" fillId="0" borderId="55" xfId="0" applyNumberFormat="1" applyFont="1" applyBorder="1" applyAlignment="1" applyProtection="1">
      <alignment vertical="center"/>
    </xf>
    <xf numFmtId="42" fontId="5" fillId="0" borderId="56" xfId="0" applyNumberFormat="1" applyFont="1" applyBorder="1" applyAlignment="1" applyProtection="1">
      <alignment vertical="center"/>
    </xf>
    <xf numFmtId="0" fontId="28" fillId="0" borderId="0" xfId="0" applyFont="1" applyProtection="1"/>
    <xf numFmtId="0" fontId="3" fillId="0" borderId="11" xfId="0" applyFont="1" applyFill="1" applyBorder="1" applyAlignment="1" applyProtection="1">
      <alignment horizontal="center" vertical="center"/>
      <protection locked="0"/>
    </xf>
    <xf numFmtId="42" fontId="3" fillId="0" borderId="24" xfId="0" applyNumberFormat="1" applyFont="1" applyBorder="1" applyAlignment="1" applyProtection="1">
      <alignment vertical="center"/>
      <protection locked="0"/>
    </xf>
    <xf numFmtId="0" fontId="9" fillId="3" borderId="48" xfId="0" applyNumberFormat="1" applyFont="1" applyFill="1" applyBorder="1" applyAlignment="1" applyProtection="1">
      <alignment horizontal="left" vertical="center"/>
      <protection locked="0"/>
    </xf>
    <xf numFmtId="42" fontId="13" fillId="4" borderId="42" xfId="1" applyNumberFormat="1" applyFont="1" applyFill="1" applyBorder="1" applyAlignment="1" applyProtection="1">
      <alignment vertical="center"/>
      <protection locked="0"/>
    </xf>
    <xf numFmtId="42" fontId="13" fillId="4" borderId="59" xfId="1" applyNumberFormat="1" applyFont="1" applyFill="1" applyBorder="1" applyAlignment="1" applyProtection="1">
      <alignment vertical="center"/>
      <protection locked="0"/>
    </xf>
    <xf numFmtId="42" fontId="13" fillId="0" borderId="48" xfId="1" applyNumberFormat="1" applyFont="1" applyFill="1" applyBorder="1" applyAlignment="1" applyProtection="1">
      <alignment vertical="center"/>
      <protection locked="0"/>
    </xf>
    <xf numFmtId="42" fontId="9" fillId="4" borderId="47" xfId="1" applyNumberFormat="1" applyFont="1" applyFill="1" applyBorder="1" applyAlignment="1" applyProtection="1">
      <alignment vertical="center"/>
      <protection locked="0"/>
    </xf>
    <xf numFmtId="0" fontId="3" fillId="0" borderId="61" xfId="0" applyFont="1" applyFill="1" applyBorder="1" applyAlignment="1" applyProtection="1">
      <alignment horizontal="center" vertical="center"/>
      <protection locked="0"/>
    </xf>
    <xf numFmtId="42" fontId="13" fillId="0" borderId="42" xfId="1" applyNumberFormat="1" applyFont="1" applyFill="1" applyBorder="1" applyAlignment="1" applyProtection="1">
      <alignment vertical="center"/>
      <protection locked="0"/>
    </xf>
    <xf numFmtId="42" fontId="13" fillId="4" borderId="48" xfId="1" applyNumberFormat="1" applyFont="1" applyFill="1" applyBorder="1" applyAlignment="1" applyProtection="1">
      <alignment vertical="center"/>
      <protection locked="0"/>
    </xf>
    <xf numFmtId="42" fontId="13" fillId="4" borderId="60" xfId="1" applyNumberFormat="1" applyFont="1" applyFill="1" applyBorder="1" applyAlignment="1" applyProtection="1">
      <alignment vertical="center"/>
      <protection locked="0"/>
    </xf>
    <xf numFmtId="0" fontId="3" fillId="6" borderId="38" xfId="2" applyNumberFormat="1" applyFont="1" applyFill="1" applyBorder="1" applyAlignment="1" applyProtection="1">
      <alignment vertical="center"/>
    </xf>
    <xf numFmtId="0" fontId="9" fillId="6" borderId="39" xfId="0" applyNumberFormat="1" applyFont="1" applyFill="1" applyBorder="1" applyAlignment="1" applyProtection="1">
      <alignment horizontal="left" vertical="center"/>
    </xf>
    <xf numFmtId="42" fontId="6" fillId="6" borderId="39" xfId="0" applyNumberFormat="1" applyFont="1" applyFill="1" applyBorder="1" applyAlignment="1" applyProtection="1">
      <alignment vertical="center"/>
    </xf>
    <xf numFmtId="42" fontId="13" fillId="4" borderId="62" xfId="1" applyNumberFormat="1" applyFont="1" applyFill="1" applyBorder="1" applyAlignment="1" applyProtection="1">
      <alignment vertical="center"/>
      <protection locked="0"/>
    </xf>
    <xf numFmtId="42" fontId="5" fillId="4" borderId="43" xfId="0" applyNumberFormat="1" applyFont="1" applyFill="1" applyBorder="1" applyAlignment="1" applyProtection="1">
      <alignment vertical="center"/>
    </xf>
    <xf numFmtId="49" fontId="5" fillId="0" borderId="7"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xf>
    <xf numFmtId="49" fontId="5" fillId="0" borderId="23" xfId="0" applyNumberFormat="1" applyFont="1" applyFill="1" applyBorder="1" applyAlignment="1" applyProtection="1">
      <alignment horizontal="center" vertical="center"/>
      <protection locked="0"/>
    </xf>
    <xf numFmtId="49" fontId="5" fillId="0" borderId="21" xfId="0" applyNumberFormat="1" applyFont="1" applyFill="1" applyBorder="1" applyAlignment="1" applyProtection="1">
      <alignment horizontal="center" vertical="center"/>
      <protection locked="0"/>
    </xf>
    <xf numFmtId="0" fontId="4" fillId="7" borderId="3" xfId="0" applyFont="1" applyFill="1" applyBorder="1" applyAlignment="1" applyProtection="1">
      <alignment horizontal="center" vertical="center" wrapText="1"/>
      <protection locked="0"/>
    </xf>
    <xf numFmtId="0" fontId="2" fillId="0" borderId="2" xfId="0" applyFont="1" applyBorder="1" applyAlignment="1" applyProtection="1">
      <alignment horizontal="left" vertical="center" indent="1"/>
    </xf>
    <xf numFmtId="49" fontId="4" fillId="0" borderId="8" xfId="0" applyNumberFormat="1" applyFont="1" applyFill="1" applyBorder="1" applyAlignment="1" applyProtection="1">
      <alignment horizontal="left" vertical="center" indent="1"/>
    </xf>
    <xf numFmtId="49" fontId="2" fillId="2" borderId="8" xfId="0" applyNumberFormat="1" applyFont="1" applyFill="1" applyBorder="1" applyAlignment="1" applyProtection="1">
      <alignment horizontal="center" vertical="center"/>
    </xf>
    <xf numFmtId="0" fontId="18" fillId="0" borderId="9" xfId="0" applyFont="1" applyBorder="1" applyProtection="1"/>
    <xf numFmtId="49" fontId="2" fillId="2" borderId="9" xfId="0" applyNumberFormat="1" applyFont="1" applyFill="1" applyBorder="1" applyAlignment="1" applyProtection="1">
      <alignment horizontal="right" vertical="center"/>
    </xf>
    <xf numFmtId="49" fontId="8" fillId="4" borderId="33" xfId="0" applyNumberFormat="1" applyFont="1" applyFill="1" applyBorder="1" applyAlignment="1" applyProtection="1">
      <alignment horizontal="center" vertical="center"/>
    </xf>
    <xf numFmtId="0" fontId="3" fillId="2" borderId="17" xfId="0" applyFont="1" applyFill="1" applyBorder="1" applyAlignment="1" applyProtection="1">
      <alignment horizontal="center" vertical="center"/>
    </xf>
    <xf numFmtId="0" fontId="3" fillId="2" borderId="18" xfId="0" applyFont="1" applyFill="1" applyBorder="1" applyAlignment="1" applyProtection="1">
      <alignment vertical="center"/>
    </xf>
    <xf numFmtId="0" fontId="3" fillId="2" borderId="19" xfId="0" applyFont="1" applyFill="1" applyBorder="1" applyAlignment="1" applyProtection="1">
      <alignment vertical="center"/>
    </xf>
    <xf numFmtId="42" fontId="13" fillId="0" borderId="50" xfId="1" applyNumberFormat="1" applyFont="1" applyFill="1" applyBorder="1" applyAlignment="1" applyProtection="1">
      <alignment vertical="center"/>
    </xf>
    <xf numFmtId="0" fontId="5" fillId="0" borderId="51" xfId="0" applyFont="1" applyFill="1" applyBorder="1" applyAlignment="1" applyProtection="1">
      <alignment horizontal="right" vertical="center"/>
    </xf>
    <xf numFmtId="49" fontId="8" fillId="4" borderId="10" xfId="0" applyNumberFormat="1" applyFont="1" applyFill="1" applyBorder="1" applyAlignment="1" applyProtection="1">
      <alignment horizontal="center" vertical="center"/>
    </xf>
    <xf numFmtId="0" fontId="3" fillId="2" borderId="23" xfId="0" applyFont="1" applyFill="1" applyBorder="1" applyAlignment="1" applyProtection="1">
      <alignment vertical="center"/>
    </xf>
    <xf numFmtId="42" fontId="8" fillId="2" borderId="10" xfId="1" applyNumberFormat="1" applyFont="1" applyFill="1" applyBorder="1" applyAlignment="1" applyProtection="1">
      <alignment vertical="center"/>
    </xf>
    <xf numFmtId="42" fontId="13" fillId="6" borderId="39" xfId="1" applyNumberFormat="1" applyFont="1" applyFill="1" applyBorder="1" applyAlignment="1" applyProtection="1">
      <alignment vertical="center"/>
    </xf>
    <xf numFmtId="49" fontId="9" fillId="6" borderId="39" xfId="0" applyNumberFormat="1" applyFont="1" applyFill="1" applyBorder="1" applyAlignment="1" applyProtection="1">
      <alignment horizontal="left" vertical="center"/>
    </xf>
    <xf numFmtId="0" fontId="3" fillId="6" borderId="39" xfId="0" applyFont="1" applyFill="1" applyBorder="1" applyAlignment="1" applyProtection="1">
      <alignment horizontal="right" vertical="center"/>
    </xf>
    <xf numFmtId="42" fontId="3" fillId="6" borderId="40" xfId="0" applyNumberFormat="1" applyFont="1" applyFill="1" applyBorder="1" applyAlignment="1" applyProtection="1">
      <alignment vertical="center"/>
    </xf>
    <xf numFmtId="49" fontId="1" fillId="0" borderId="46" xfId="2" quotePrefix="1" applyNumberFormat="1" applyFont="1" applyFill="1" applyBorder="1" applyAlignment="1" applyProtection="1">
      <alignment vertical="center"/>
      <protection locked="0"/>
    </xf>
    <xf numFmtId="0" fontId="1" fillId="0" borderId="2" xfId="2" applyNumberFormat="1" applyFont="1" applyFill="1" applyBorder="1" applyAlignment="1" applyProtection="1">
      <alignment horizontal="left" vertical="center"/>
      <protection locked="0"/>
    </xf>
    <xf numFmtId="0" fontId="3" fillId="0" borderId="12" xfId="2" applyNumberFormat="1" applyFont="1" applyFill="1" applyBorder="1" applyAlignment="1" applyProtection="1">
      <alignment vertical="center"/>
      <protection locked="0"/>
    </xf>
    <xf numFmtId="0" fontId="9" fillId="0" borderId="15" xfId="0" applyNumberFormat="1" applyFont="1" applyFill="1" applyBorder="1" applyAlignment="1" applyProtection="1">
      <alignment horizontal="left" vertical="center"/>
      <protection locked="0"/>
    </xf>
    <xf numFmtId="0" fontId="9" fillId="0" borderId="9" xfId="0" applyNumberFormat="1" applyFont="1" applyFill="1" applyBorder="1" applyAlignment="1" applyProtection="1">
      <alignment horizontal="left" vertical="center"/>
      <protection locked="0"/>
    </xf>
    <xf numFmtId="0" fontId="9" fillId="0" borderId="48" xfId="0" applyNumberFormat="1" applyFont="1" applyFill="1" applyBorder="1" applyAlignment="1" applyProtection="1">
      <alignment horizontal="left" vertical="center"/>
      <protection locked="0"/>
    </xf>
    <xf numFmtId="1" fontId="3" fillId="0" borderId="20" xfId="0" applyNumberFormat="1" applyFont="1" applyFill="1" applyBorder="1" applyAlignment="1" applyProtection="1">
      <alignment horizontal="center" vertical="center"/>
      <protection locked="0"/>
    </xf>
    <xf numFmtId="1" fontId="3" fillId="0" borderId="61" xfId="0" applyNumberFormat="1" applyFont="1" applyFill="1" applyBorder="1" applyAlignment="1" applyProtection="1">
      <alignment horizontal="center" vertical="center"/>
      <protection locked="0"/>
    </xf>
    <xf numFmtId="1" fontId="3" fillId="0" borderId="2" xfId="0" applyNumberFormat="1" applyFont="1" applyFill="1" applyBorder="1" applyAlignment="1" applyProtection="1">
      <alignment horizontal="center" vertical="center"/>
      <protection locked="0"/>
    </xf>
    <xf numFmtId="0" fontId="1" fillId="0" borderId="2" xfId="2" quotePrefix="1" applyNumberFormat="1" applyFont="1" applyFill="1" applyBorder="1" applyAlignment="1" applyProtection="1">
      <alignment vertical="center"/>
      <protection locked="0"/>
    </xf>
    <xf numFmtId="49" fontId="3" fillId="0" borderId="2" xfId="0" applyNumberFormat="1" applyFont="1" applyFill="1" applyBorder="1" applyAlignment="1" applyProtection="1">
      <alignment vertical="center"/>
      <protection locked="0"/>
    </xf>
    <xf numFmtId="0" fontId="3" fillId="0" borderId="2" xfId="2" quotePrefix="1" applyNumberFormat="1" applyFont="1" applyFill="1" applyBorder="1" applyAlignment="1" applyProtection="1">
      <alignment vertical="center"/>
      <protection locked="0"/>
    </xf>
    <xf numFmtId="0" fontId="9" fillId="3" borderId="15" xfId="0" applyNumberFormat="1" applyFont="1" applyFill="1" applyBorder="1" applyAlignment="1" applyProtection="1">
      <alignment horizontal="left" vertical="center"/>
      <protection locked="0"/>
    </xf>
    <xf numFmtId="0" fontId="3" fillId="0" borderId="2" xfId="0" quotePrefix="1" applyNumberFormat="1" applyFont="1" applyFill="1" applyBorder="1" applyAlignment="1" applyProtection="1">
      <alignment vertical="center"/>
      <protection locked="0"/>
    </xf>
    <xf numFmtId="0" fontId="3" fillId="0" borderId="2" xfId="0" quotePrefix="1" applyNumberFormat="1" applyFont="1" applyBorder="1" applyAlignment="1" applyProtection="1">
      <alignment vertical="center"/>
      <protection locked="0"/>
    </xf>
    <xf numFmtId="0" fontId="3" fillId="0" borderId="46" xfId="0" quotePrefix="1" applyNumberFormat="1" applyFont="1" applyBorder="1" applyAlignment="1" applyProtection="1">
      <alignment vertical="center"/>
      <protection locked="0"/>
    </xf>
    <xf numFmtId="0" fontId="3" fillId="0" borderId="7" xfId="0" quotePrefix="1" applyNumberFormat="1" applyFont="1" applyBorder="1" applyProtection="1">
      <protection locked="0"/>
    </xf>
    <xf numFmtId="0" fontId="18" fillId="0" borderId="8" xfId="0" quotePrefix="1" applyNumberFormat="1" applyFont="1" applyFill="1" applyBorder="1" applyProtection="1">
      <protection locked="0"/>
    </xf>
    <xf numFmtId="0" fontId="3" fillId="0" borderId="2" xfId="0" quotePrefix="1" applyNumberFormat="1" applyFont="1" applyBorder="1" applyProtection="1">
      <protection locked="0"/>
    </xf>
    <xf numFmtId="0" fontId="18" fillId="0" borderId="9" xfId="0" quotePrefix="1" applyNumberFormat="1" applyFont="1" applyFill="1" applyBorder="1" applyProtection="1">
      <protection locked="0"/>
    </xf>
    <xf numFmtId="0" fontId="3" fillId="0" borderId="11" xfId="0" quotePrefix="1" applyNumberFormat="1" applyFont="1" applyBorder="1" applyProtection="1">
      <protection locked="0"/>
    </xf>
    <xf numFmtId="0" fontId="18" fillId="0" borderId="3" xfId="0" quotePrefix="1" applyNumberFormat="1" applyFont="1" applyFill="1" applyBorder="1" applyProtection="1">
      <protection locked="0"/>
    </xf>
    <xf numFmtId="0" fontId="1" fillId="0" borderId="2" xfId="0" quotePrefix="1" applyNumberFormat="1" applyFont="1" applyBorder="1" applyProtection="1">
      <protection locked="0"/>
    </xf>
    <xf numFmtId="0" fontId="4" fillId="2" borderId="3"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49" fontId="16" fillId="2" borderId="29" xfId="0" applyNumberFormat="1" applyFont="1" applyFill="1" applyBorder="1" applyAlignment="1" applyProtection="1">
      <alignment horizontal="left" vertical="center"/>
    </xf>
    <xf numFmtId="49" fontId="19" fillId="2" borderId="34" xfId="0" applyNumberFormat="1" applyFont="1" applyFill="1" applyBorder="1" applyAlignment="1" applyProtection="1">
      <alignment vertical="center"/>
    </xf>
    <xf numFmtId="49" fontId="16" fillId="2" borderId="26" xfId="0" applyNumberFormat="1" applyFont="1" applyFill="1" applyBorder="1" applyAlignment="1" applyProtection="1">
      <alignment horizontal="center" vertical="center"/>
    </xf>
    <xf numFmtId="49" fontId="7" fillId="4" borderId="10" xfId="0" applyNumberFormat="1"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17" fillId="0" borderId="36" xfId="2" applyNumberFormat="1" applyFont="1" applyFill="1" applyBorder="1" applyAlignment="1" applyProtection="1">
      <alignment vertical="top"/>
    </xf>
    <xf numFmtId="0" fontId="17" fillId="0" borderId="50" xfId="2" applyNumberFormat="1" applyFont="1" applyFill="1" applyBorder="1" applyAlignment="1" applyProtection="1">
      <alignment vertical="top"/>
    </xf>
    <xf numFmtId="0" fontId="17" fillId="0" borderId="57" xfId="2" applyNumberFormat="1" applyFont="1" applyFill="1" applyBorder="1" applyAlignment="1" applyProtection="1">
      <alignment vertical="top"/>
    </xf>
    <xf numFmtId="42" fontId="13" fillId="0" borderId="36" xfId="1" applyNumberFormat="1" applyFont="1" applyFill="1" applyBorder="1" applyAlignment="1" applyProtection="1">
      <alignment vertical="center"/>
    </xf>
    <xf numFmtId="0" fontId="5" fillId="0" borderId="44" xfId="0" applyFont="1" applyFill="1" applyBorder="1" applyAlignment="1" applyProtection="1">
      <alignment horizontal="right" vertical="center"/>
    </xf>
    <xf numFmtId="0" fontId="5" fillId="0" borderId="58" xfId="0" applyFont="1" applyFill="1" applyBorder="1" applyAlignment="1" applyProtection="1">
      <alignment horizontal="right" vertical="center"/>
    </xf>
    <xf numFmtId="0" fontId="2" fillId="2" borderId="22"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2" fillId="2" borderId="23"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49" fontId="7" fillId="5" borderId="10" xfId="0" applyNumberFormat="1" applyFont="1" applyFill="1" applyBorder="1" applyAlignment="1" applyProtection="1">
      <alignment horizontal="center" vertical="center"/>
    </xf>
    <xf numFmtId="0" fontId="2" fillId="7" borderId="14" xfId="0" applyFont="1" applyFill="1" applyBorder="1" applyAlignment="1" applyProtection="1">
      <alignment horizontal="center" vertical="center" wrapText="1"/>
      <protection locked="0"/>
    </xf>
    <xf numFmtId="0" fontId="23" fillId="0" borderId="41" xfId="3" quotePrefix="1" applyFont="1" applyFill="1" applyBorder="1" applyAlignment="1" applyProtection="1">
      <alignment wrapText="1"/>
    </xf>
    <xf numFmtId="42" fontId="5" fillId="0" borderId="15" xfId="0" applyNumberFormat="1" applyFont="1" applyBorder="1" applyAlignment="1" applyProtection="1">
      <alignment vertical="center"/>
      <protection locked="0"/>
    </xf>
    <xf numFmtId="0" fontId="1" fillId="0" borderId="2" xfId="2" applyNumberFormat="1" applyFont="1" applyFill="1" applyBorder="1" applyAlignment="1" applyProtection="1">
      <alignment horizontal="left" vertical="center" indent="1"/>
      <protection locked="0"/>
    </xf>
    <xf numFmtId="49" fontId="1" fillId="0" borderId="64" xfId="2" quotePrefix="1" applyNumberFormat="1" applyFont="1" applyFill="1" applyBorder="1" applyAlignment="1" applyProtection="1">
      <alignment vertical="center"/>
      <protection locked="0"/>
    </xf>
    <xf numFmtId="49" fontId="1" fillId="0" borderId="2" xfId="2" quotePrefix="1" applyNumberFormat="1" applyFont="1" applyFill="1" applyBorder="1" applyAlignment="1" applyProtection="1">
      <alignment vertical="center"/>
      <protection locked="0"/>
    </xf>
    <xf numFmtId="0" fontId="1" fillId="0" borderId="2" xfId="0" quotePrefix="1" applyNumberFormat="1" applyFont="1" applyBorder="1" applyAlignment="1" applyProtection="1">
      <alignment vertical="center"/>
      <protection locked="0"/>
    </xf>
    <xf numFmtId="0" fontId="1" fillId="0" borderId="2" xfId="2" applyNumberFormat="1" applyFont="1" applyFill="1" applyBorder="1" applyAlignment="1" applyProtection="1">
      <alignment vertical="center"/>
      <protection locked="0"/>
    </xf>
    <xf numFmtId="49" fontId="1" fillId="3" borderId="2" xfId="0" applyNumberFormat="1" applyFont="1" applyFill="1" applyBorder="1" applyAlignment="1" applyProtection="1">
      <alignment vertical="center"/>
      <protection locked="0"/>
    </xf>
    <xf numFmtId="49" fontId="1" fillId="0" borderId="2" xfId="0" applyNumberFormat="1" applyFont="1" applyFill="1" applyBorder="1" applyAlignment="1" applyProtection="1">
      <alignment vertical="center"/>
      <protection locked="0"/>
    </xf>
    <xf numFmtId="0" fontId="1" fillId="0" borderId="46" xfId="2" quotePrefix="1" applyNumberFormat="1" applyFont="1" applyFill="1" applyBorder="1" applyAlignment="1" applyProtection="1">
      <alignment vertical="center"/>
      <protection locked="0"/>
    </xf>
    <xf numFmtId="49" fontId="1" fillId="3" borderId="36" xfId="0" applyNumberFormat="1" applyFont="1" applyFill="1" applyBorder="1" applyAlignment="1" applyProtection="1">
      <alignment vertical="center"/>
    </xf>
    <xf numFmtId="0" fontId="1" fillId="0" borderId="12" xfId="2" quotePrefix="1" applyNumberFormat="1" applyFont="1" applyFill="1" applyBorder="1" applyAlignment="1" applyProtection="1">
      <alignment vertical="center"/>
      <protection locked="0"/>
    </xf>
    <xf numFmtId="0" fontId="1" fillId="0" borderId="2" xfId="2" quotePrefix="1" applyNumberFormat="1" applyFont="1" applyBorder="1" applyAlignment="1" applyProtection="1">
      <alignment vertical="center"/>
      <protection locked="0"/>
    </xf>
    <xf numFmtId="0" fontId="15" fillId="8" borderId="11" xfId="0" applyFont="1" applyFill="1" applyBorder="1" applyAlignment="1" applyProtection="1">
      <alignment horizontal="center" vertical="center" wrapText="1"/>
      <protection locked="0"/>
    </xf>
    <xf numFmtId="0" fontId="18" fillId="0" borderId="0" xfId="0" applyFont="1" applyProtection="1">
      <protection locked="0"/>
    </xf>
    <xf numFmtId="0" fontId="0" fillId="0" borderId="0" xfId="0" applyBorder="1" applyProtection="1">
      <protection locked="0"/>
    </xf>
    <xf numFmtId="1" fontId="1" fillId="0" borderId="20" xfId="0" applyNumberFormat="1" applyFont="1" applyFill="1" applyBorder="1" applyAlignment="1" applyProtection="1">
      <alignment horizontal="center" vertical="center"/>
      <protection locked="0"/>
    </xf>
    <xf numFmtId="42" fontId="1" fillId="0" borderId="9" xfId="0" applyNumberFormat="1" applyFont="1" applyBorder="1" applyAlignment="1" applyProtection="1">
      <alignment vertical="center"/>
      <protection locked="0"/>
    </xf>
    <xf numFmtId="42" fontId="1" fillId="0" borderId="21" xfId="0" applyNumberFormat="1" applyFont="1" applyBorder="1" applyAlignment="1" applyProtection="1">
      <alignment vertical="center"/>
      <protection locked="0"/>
    </xf>
    <xf numFmtId="0" fontId="1" fillId="0" borderId="28" xfId="0" applyFont="1" applyFill="1" applyBorder="1" applyAlignment="1" applyProtection="1">
      <alignment horizontal="right" vertical="center"/>
      <protection locked="0"/>
    </xf>
    <xf numFmtId="0" fontId="2" fillId="0" borderId="46" xfId="0" applyFont="1" applyBorder="1" applyAlignment="1" applyProtection="1">
      <alignment horizontal="left" vertical="center" indent="1"/>
    </xf>
    <xf numFmtId="0" fontId="33" fillId="0" borderId="2" xfId="0" applyFont="1" applyBorder="1" applyAlignment="1" applyProtection="1">
      <alignment horizontal="right" vertical="center"/>
    </xf>
    <xf numFmtId="0" fontId="25" fillId="0" borderId="66" xfId="0" applyFont="1" applyBorder="1" applyAlignment="1" applyProtection="1">
      <alignment horizontal="center" vertical="center" wrapText="1"/>
    </xf>
    <xf numFmtId="0" fontId="2" fillId="0" borderId="0" xfId="0" applyFont="1" applyBorder="1" applyAlignment="1" applyProtection="1">
      <alignment horizontal="center" vertical="center"/>
    </xf>
    <xf numFmtId="0" fontId="33" fillId="0" borderId="2" xfId="0" applyFont="1" applyFill="1" applyBorder="1" applyAlignment="1" applyProtection="1">
      <alignment horizontal="right" vertical="center"/>
    </xf>
    <xf numFmtId="0" fontId="33" fillId="0" borderId="27" xfId="0" applyFont="1" applyBorder="1" applyAlignment="1" applyProtection="1">
      <alignment horizontal="right" vertical="center"/>
    </xf>
    <xf numFmtId="0" fontId="33" fillId="0" borderId="11" xfId="0" applyFont="1" applyFill="1" applyBorder="1" applyAlignment="1" applyProtection="1">
      <alignment horizontal="right" vertical="center"/>
    </xf>
    <xf numFmtId="0" fontId="33" fillId="0" borderId="11" xfId="0" applyFont="1" applyBorder="1" applyAlignment="1" applyProtection="1">
      <alignment horizontal="right" vertical="center"/>
    </xf>
    <xf numFmtId="0" fontId="33" fillId="0" borderId="71" xfId="0" applyFont="1" applyBorder="1" applyAlignment="1" applyProtection="1">
      <alignment horizontal="right" vertical="center"/>
    </xf>
    <xf numFmtId="0" fontId="2" fillId="0" borderId="58" xfId="0" applyFont="1" applyBorder="1" applyAlignment="1" applyProtection="1">
      <alignment horizontal="center" vertical="center"/>
    </xf>
    <xf numFmtId="0" fontId="5" fillId="0" borderId="58" xfId="0" applyFont="1" applyBorder="1" applyAlignment="1" applyProtection="1">
      <alignment horizontal="center" vertical="center"/>
    </xf>
    <xf numFmtId="0" fontId="2" fillId="0" borderId="27" xfId="0" applyFont="1" applyBorder="1" applyAlignment="1" applyProtection="1">
      <alignment horizontal="left" vertical="center" indent="1"/>
    </xf>
    <xf numFmtId="0" fontId="2" fillId="0" borderId="51" xfId="0" applyFont="1" applyBorder="1" applyAlignment="1" applyProtection="1">
      <alignment horizontal="center" vertical="center"/>
    </xf>
    <xf numFmtId="0" fontId="1" fillId="0" borderId="0" xfId="0" applyFont="1"/>
    <xf numFmtId="0" fontId="0" fillId="0" borderId="0" xfId="0" applyAlignment="1" applyProtection="1">
      <alignment horizontal="left"/>
      <protection locked="0"/>
    </xf>
    <xf numFmtId="0" fontId="29" fillId="0" borderId="0" xfId="4" applyAlignment="1" applyProtection="1">
      <alignment horizontal="center" wrapText="1"/>
      <protection locked="0"/>
    </xf>
    <xf numFmtId="0" fontId="29" fillId="0" borderId="0" xfId="4" applyAlignment="1" applyProtection="1">
      <alignment horizontal="center" vertical="center" wrapText="1"/>
      <protection locked="0"/>
    </xf>
    <xf numFmtId="164" fontId="2" fillId="0" borderId="0" xfId="5" applyNumberFormat="1" applyFont="1" applyBorder="1" applyAlignment="1" applyProtection="1">
      <alignment vertical="center"/>
      <protection locked="0"/>
    </xf>
    <xf numFmtId="42" fontId="5" fillId="0" borderId="0" xfId="0" applyNumberFormat="1" applyFont="1" applyBorder="1" applyAlignment="1" applyProtection="1">
      <alignment vertical="center"/>
      <protection locked="0"/>
    </xf>
    <xf numFmtId="0" fontId="29" fillId="0" borderId="0" xfId="4" quotePrefix="1" applyFill="1" applyBorder="1" applyAlignment="1" applyProtection="1">
      <alignment horizontal="left" indent="1"/>
      <protection locked="0"/>
    </xf>
    <xf numFmtId="0" fontId="36" fillId="0" borderId="10" xfId="4" applyFont="1" applyFill="1" applyBorder="1" applyAlignment="1" applyProtection="1">
      <alignment horizontal="center"/>
      <protection locked="0"/>
    </xf>
    <xf numFmtId="0" fontId="29" fillId="0" borderId="10" xfId="4" quotePrefix="1" applyFill="1" applyBorder="1" applyAlignment="1" applyProtection="1">
      <alignment horizontal="left" indent="1"/>
      <protection locked="0"/>
    </xf>
    <xf numFmtId="0" fontId="29" fillId="0" borderId="10" xfId="4" quotePrefix="1" applyFill="1" applyBorder="1" applyAlignment="1">
      <alignment horizontal="left" indent="1"/>
    </xf>
    <xf numFmtId="0" fontId="29" fillId="0" borderId="10" xfId="4" applyFill="1" applyBorder="1" applyAlignment="1" applyProtection="1">
      <alignment horizontal="left" indent="1"/>
      <protection locked="0"/>
    </xf>
    <xf numFmtId="0" fontId="1" fillId="0" borderId="79" xfId="0" applyFont="1" applyFill="1" applyBorder="1" applyAlignment="1" applyProtection="1">
      <alignment horizontal="left" vertical="top" wrapText="1"/>
      <protection locked="0"/>
    </xf>
    <xf numFmtId="0" fontId="22" fillId="0" borderId="79" xfId="0" applyFont="1" applyFill="1" applyBorder="1" applyAlignment="1" applyProtection="1">
      <alignment vertical="center"/>
    </xf>
    <xf numFmtId="0" fontId="2" fillId="0" borderId="79" xfId="0" applyFont="1" applyFill="1" applyBorder="1" applyAlignment="1" applyProtection="1">
      <alignment horizontal="center" vertical="center"/>
    </xf>
    <xf numFmtId="0" fontId="1" fillId="0" borderId="79" xfId="0" applyFont="1" applyFill="1" applyBorder="1" applyAlignment="1" applyProtection="1">
      <alignment horizontal="left" vertical="center" wrapText="1" indent="1"/>
    </xf>
    <xf numFmtId="0" fontId="24" fillId="0" borderId="79" xfId="0" applyFont="1" applyFill="1" applyBorder="1" applyAlignment="1" applyProtection="1">
      <alignment horizontal="center" vertical="center" wrapText="1"/>
    </xf>
    <xf numFmtId="0" fontId="1" fillId="0" borderId="79" xfId="0" applyFont="1" applyFill="1" applyBorder="1" applyAlignment="1" applyProtection="1">
      <alignment horizontal="left" vertical="center" wrapText="1" indent="2"/>
    </xf>
    <xf numFmtId="42" fontId="5" fillId="0" borderId="0" xfId="0" applyNumberFormat="1" applyFont="1" applyFill="1" applyBorder="1" applyAlignment="1" applyProtection="1">
      <alignment vertical="center"/>
      <protection locked="0"/>
    </xf>
    <xf numFmtId="0" fontId="29" fillId="0" borderId="79" xfId="4" applyFill="1" applyBorder="1" applyAlignment="1" applyProtection="1">
      <alignment horizontal="left" indent="1"/>
      <protection locked="0"/>
    </xf>
    <xf numFmtId="1" fontId="2" fillId="0" borderId="82" xfId="0" applyNumberFormat="1" applyFont="1" applyBorder="1" applyAlignment="1" applyProtection="1">
      <alignment horizontal="left" vertical="center" wrapText="1" indent="1"/>
      <protection locked="0"/>
    </xf>
    <xf numFmtId="3" fontId="38" fillId="0" borderId="26" xfId="4" applyNumberFormat="1" applyFont="1" applyFill="1" applyBorder="1" applyAlignment="1" applyProtection="1">
      <alignment horizontal="right" vertical="center" indent="2"/>
      <protection locked="0"/>
    </xf>
    <xf numFmtId="0" fontId="25" fillId="0" borderId="64" xfId="0" applyFont="1" applyBorder="1" applyAlignment="1" applyProtection="1">
      <alignment horizontal="left" vertical="center" indent="1"/>
    </xf>
    <xf numFmtId="0" fontId="5" fillId="0" borderId="83" xfId="0" applyFont="1" applyBorder="1" applyAlignment="1" applyProtection="1">
      <alignment horizontal="left" vertical="center" indent="1"/>
    </xf>
    <xf numFmtId="0" fontId="2" fillId="0" borderId="44" xfId="0" applyFont="1" applyFill="1" applyBorder="1" applyAlignment="1" applyProtection="1">
      <alignment horizontal="left" vertical="center" indent="1"/>
    </xf>
    <xf numFmtId="42" fontId="5" fillId="0" borderId="37" xfId="0" applyNumberFormat="1" applyFont="1" applyBorder="1" applyAlignment="1" applyProtection="1">
      <alignment vertical="center"/>
    </xf>
    <xf numFmtId="164" fontId="2" fillId="0" borderId="23" xfId="5" applyNumberFormat="1" applyFont="1" applyBorder="1" applyAlignment="1" applyProtection="1">
      <alignment vertical="center"/>
    </xf>
    <xf numFmtId="42" fontId="5" fillId="0" borderId="13" xfId="0" applyNumberFormat="1" applyFont="1" applyBorder="1" applyAlignment="1" applyProtection="1">
      <alignment vertical="center"/>
    </xf>
    <xf numFmtId="164" fontId="2" fillId="0" borderId="21" xfId="5" applyNumberFormat="1" applyFont="1" applyBorder="1" applyAlignment="1" applyProtection="1">
      <alignment vertical="center"/>
    </xf>
    <xf numFmtId="42" fontId="5" fillId="0" borderId="60" xfId="0" applyNumberFormat="1" applyFont="1" applyBorder="1" applyAlignment="1" applyProtection="1">
      <alignment vertical="center"/>
    </xf>
    <xf numFmtId="164" fontId="2" fillId="0" borderId="24" xfId="5" applyNumberFormat="1" applyFont="1" applyBorder="1" applyAlignment="1" applyProtection="1">
      <alignment vertical="center"/>
    </xf>
    <xf numFmtId="42" fontId="5" fillId="0" borderId="84" xfId="0" applyNumberFormat="1" applyFont="1" applyBorder="1" applyAlignment="1" applyProtection="1">
      <alignment vertical="center"/>
    </xf>
    <xf numFmtId="1" fontId="2" fillId="0" borderId="82" xfId="0" applyNumberFormat="1" applyFont="1" applyBorder="1" applyAlignment="1" applyProtection="1">
      <alignment horizontal="left" vertical="center" wrapText="1" indent="1"/>
    </xf>
    <xf numFmtId="42" fontId="5" fillId="0" borderId="73" xfId="0" applyNumberFormat="1" applyFont="1" applyBorder="1" applyAlignment="1" applyProtection="1">
      <alignment vertical="center"/>
    </xf>
    <xf numFmtId="42" fontId="5" fillId="0" borderId="72" xfId="0" applyNumberFormat="1" applyFont="1" applyBorder="1" applyAlignment="1" applyProtection="1">
      <alignment vertical="center"/>
    </xf>
    <xf numFmtId="0" fontId="37" fillId="0" borderId="33" xfId="4" applyFont="1" applyBorder="1" applyAlignment="1" applyProtection="1">
      <alignment horizontal="center" vertical="center" wrapText="1"/>
    </xf>
    <xf numFmtId="0" fontId="29" fillId="0" borderId="10" xfId="4" quotePrefix="1" applyBorder="1" applyAlignment="1" applyProtection="1">
      <alignment horizontal="left" indent="1"/>
    </xf>
    <xf numFmtId="0" fontId="29" fillId="0" borderId="10" xfId="4" quotePrefix="1" applyFill="1" applyBorder="1" applyAlignment="1" applyProtection="1">
      <alignment horizontal="left" indent="1"/>
    </xf>
    <xf numFmtId="0" fontId="24" fillId="0" borderId="0" xfId="0" applyFont="1" applyBorder="1" applyAlignment="1" applyProtection="1">
      <alignment horizontal="center" vertical="center" wrapText="1"/>
      <protection locked="0"/>
    </xf>
    <xf numFmtId="0" fontId="0" fillId="0" borderId="30" xfId="0" quotePrefix="1" applyBorder="1" applyProtection="1">
      <protection locked="0"/>
    </xf>
    <xf numFmtId="0" fontId="11" fillId="0" borderId="0" xfId="0" applyFont="1" applyProtection="1">
      <protection locked="0"/>
    </xf>
    <xf numFmtId="49" fontId="5" fillId="0" borderId="14" xfId="0" applyNumberFormat="1" applyFont="1" applyFill="1" applyBorder="1" applyAlignment="1" applyProtection="1">
      <alignment horizontal="left" vertical="center" indent="1"/>
      <protection locked="0"/>
    </xf>
    <xf numFmtId="37" fontId="5" fillId="0" borderId="26" xfId="0" applyNumberFormat="1" applyFont="1" applyBorder="1" applyAlignment="1" applyProtection="1">
      <alignment horizontal="right" vertical="center" indent="2"/>
      <protection locked="0"/>
    </xf>
    <xf numFmtId="49" fontId="39" fillId="8" borderId="68" xfId="0" applyNumberFormat="1" applyFont="1" applyFill="1" applyBorder="1" applyAlignment="1" applyProtection="1">
      <alignment horizontal="right" vertical="center"/>
    </xf>
    <xf numFmtId="0" fontId="1" fillId="0" borderId="2" xfId="0" applyFont="1" applyFill="1" applyBorder="1" applyAlignment="1" applyProtection="1">
      <alignment horizontal="center" vertical="center"/>
      <protection locked="0"/>
    </xf>
    <xf numFmtId="0" fontId="1" fillId="0" borderId="2" xfId="0" applyFont="1" applyFill="1" applyBorder="1" applyAlignment="1" applyProtection="1">
      <alignment horizontal="right" vertical="center"/>
      <protection locked="0"/>
    </xf>
    <xf numFmtId="49" fontId="1" fillId="0" borderId="0" xfId="0" applyNumberFormat="1" applyFont="1" applyAlignment="1">
      <alignment vertical="center" wrapText="1"/>
    </xf>
    <xf numFmtId="0" fontId="1" fillId="0" borderId="69" xfId="0" applyFont="1" applyBorder="1" applyAlignment="1">
      <alignment vertical="center" wrapText="1"/>
    </xf>
    <xf numFmtId="0" fontId="41" fillId="0" borderId="69" xfId="0" applyFont="1" applyBorder="1" applyAlignment="1">
      <alignment horizontal="left" vertical="center" indent="2"/>
    </xf>
    <xf numFmtId="0" fontId="41" fillId="0" borderId="0" xfId="0" applyFont="1" applyBorder="1" applyAlignment="1">
      <alignment horizontal="left" vertical="center" indent="2"/>
    </xf>
    <xf numFmtId="0" fontId="1" fillId="0" borderId="69" xfId="0" applyFont="1" applyBorder="1" applyAlignment="1">
      <alignment horizontal="left" vertical="center" wrapText="1" indent="3"/>
    </xf>
    <xf numFmtId="0" fontId="1" fillId="0" borderId="69" xfId="0" applyFont="1" applyBorder="1" applyAlignment="1">
      <alignment horizontal="left" vertical="center" indent="1"/>
    </xf>
    <xf numFmtId="0" fontId="1" fillId="0" borderId="29" xfId="0" applyFont="1" applyBorder="1"/>
    <xf numFmtId="0" fontId="40" fillId="0" borderId="30" xfId="0" applyFont="1" applyBorder="1" applyAlignment="1">
      <alignment horizontal="center" vertical="center"/>
    </xf>
    <xf numFmtId="0" fontId="0" fillId="0" borderId="78" xfId="0" applyBorder="1"/>
    <xf numFmtId="0" fontId="0" fillId="0" borderId="79" xfId="0" applyBorder="1"/>
    <xf numFmtId="0" fontId="0" fillId="0" borderId="65" xfId="0" applyBorder="1"/>
    <xf numFmtId="0" fontId="0" fillId="0" borderId="76" xfId="0" applyBorder="1"/>
    <xf numFmtId="0" fontId="0" fillId="0" borderId="70" xfId="0" applyBorder="1"/>
    <xf numFmtId="0" fontId="40" fillId="0" borderId="0" xfId="0" applyFont="1" applyBorder="1" applyAlignment="1">
      <alignment vertical="center"/>
    </xf>
    <xf numFmtId="0" fontId="41" fillId="0" borderId="0" xfId="0" applyFont="1" applyBorder="1" applyAlignment="1">
      <alignment horizontal="left" vertical="center" wrapText="1" indent="2"/>
    </xf>
    <xf numFmtId="0" fontId="1" fillId="0" borderId="0" xfId="0" applyFont="1" applyBorder="1" applyAlignment="1">
      <alignment horizontal="left" vertical="center" wrapText="1" indent="1"/>
    </xf>
    <xf numFmtId="0" fontId="1" fillId="0" borderId="0" xfId="0" applyFont="1" applyBorder="1" applyAlignment="1">
      <alignment horizontal="left" vertical="center" wrapText="1" indent="3"/>
    </xf>
    <xf numFmtId="49" fontId="1" fillId="0" borderId="0" xfId="0" applyNumberFormat="1" applyFont="1" applyBorder="1" applyAlignment="1">
      <alignment vertical="center" wrapText="1"/>
    </xf>
    <xf numFmtId="0" fontId="1" fillId="0" borderId="0" xfId="0" applyFont="1" applyBorder="1" applyAlignment="1">
      <alignment horizontal="left" indent="1"/>
    </xf>
    <xf numFmtId="0" fontId="1" fillId="0" borderId="0" xfId="0" applyFont="1" applyBorder="1" applyAlignment="1">
      <alignment horizontal="left" wrapText="1" indent="3"/>
    </xf>
    <xf numFmtId="0" fontId="1" fillId="0" borderId="0" xfId="0" applyFont="1" applyBorder="1" applyAlignment="1">
      <alignment horizontal="left" indent="3"/>
    </xf>
    <xf numFmtId="0" fontId="1" fillId="0" borderId="0" xfId="0" applyFont="1" applyBorder="1" applyAlignment="1">
      <alignment horizontal="left" vertical="center" indent="3"/>
    </xf>
    <xf numFmtId="0" fontId="1" fillId="0" borderId="0" xfId="0" applyFont="1" applyBorder="1" applyAlignment="1">
      <alignment horizontal="left" vertical="center" indent="1"/>
    </xf>
    <xf numFmtId="0" fontId="0" fillId="0" borderId="36" xfId="0" applyBorder="1"/>
    <xf numFmtId="49" fontId="1" fillId="0" borderId="50" xfId="0" applyNumberFormat="1" applyFont="1" applyBorder="1" applyAlignment="1">
      <alignment vertical="center" wrapText="1"/>
    </xf>
    <xf numFmtId="0" fontId="0" fillId="0" borderId="57" xfId="0" applyBorder="1"/>
    <xf numFmtId="0" fontId="1" fillId="0" borderId="0" xfId="0" applyFont="1" applyBorder="1" applyAlignment="1">
      <alignment wrapText="1"/>
    </xf>
    <xf numFmtId="0" fontId="1" fillId="0" borderId="0" xfId="0" applyFont="1" applyFill="1" applyBorder="1" applyAlignment="1">
      <alignment horizontal="left" vertical="center" wrapText="1" indent="1"/>
    </xf>
    <xf numFmtId="0" fontId="2" fillId="0" borderId="45" xfId="0" applyFont="1" applyBorder="1" applyAlignment="1" applyProtection="1">
      <alignment horizontal="center" vertical="center"/>
    </xf>
    <xf numFmtId="49" fontId="39" fillId="8" borderId="38" xfId="0" applyNumberFormat="1" applyFont="1" applyFill="1" applyBorder="1" applyAlignment="1" applyProtection="1">
      <alignment horizontal="right" vertical="center"/>
    </xf>
    <xf numFmtId="49" fontId="47" fillId="3" borderId="36" xfId="0" applyNumberFormat="1" applyFont="1" applyFill="1" applyBorder="1" applyAlignment="1" applyProtection="1">
      <alignment horizontal="right" vertical="center"/>
    </xf>
    <xf numFmtId="0" fontId="2" fillId="0" borderId="2" xfId="2" quotePrefix="1" applyNumberFormat="1" applyFont="1" applyFill="1" applyBorder="1" applyAlignment="1" applyProtection="1">
      <alignment vertical="center"/>
      <protection locked="0"/>
    </xf>
    <xf numFmtId="0" fontId="2" fillId="0" borderId="2" xfId="0" quotePrefix="1" applyNumberFormat="1" applyFont="1" applyFill="1" applyBorder="1" applyAlignment="1" applyProtection="1">
      <alignment vertical="center"/>
      <protection locked="0"/>
    </xf>
    <xf numFmtId="42" fontId="13" fillId="4" borderId="89" xfId="1" applyNumberFormat="1" applyFont="1" applyFill="1" applyBorder="1" applyAlignment="1" applyProtection="1">
      <alignment vertical="center"/>
      <protection locked="0"/>
    </xf>
    <xf numFmtId="0" fontId="3" fillId="2" borderId="2" xfId="0" applyFont="1" applyFill="1" applyBorder="1" applyAlignment="1" applyProtection="1">
      <alignment vertical="center"/>
    </xf>
    <xf numFmtId="0" fontId="3" fillId="2" borderId="21" xfId="0" applyFont="1" applyFill="1" applyBorder="1" applyAlignment="1" applyProtection="1">
      <alignment vertical="center"/>
    </xf>
    <xf numFmtId="0" fontId="11" fillId="0" borderId="87" xfId="0" quotePrefix="1" applyNumberFormat="1" applyFont="1" applyFill="1" applyBorder="1" applyProtection="1">
      <protection locked="0"/>
    </xf>
    <xf numFmtId="0" fontId="1" fillId="0" borderId="11" xfId="0" quotePrefix="1" applyNumberFormat="1" applyFont="1" applyBorder="1" applyProtection="1">
      <protection locked="0"/>
    </xf>
    <xf numFmtId="0" fontId="11" fillId="0" borderId="3" xfId="0" quotePrefix="1" applyNumberFormat="1" applyFont="1" applyFill="1" applyBorder="1" applyProtection="1">
      <protection locked="0"/>
    </xf>
    <xf numFmtId="0" fontId="1" fillId="0" borderId="11" xfId="0" applyFont="1" applyFill="1" applyBorder="1" applyAlignment="1" applyProtection="1">
      <alignment horizontal="center" vertical="center"/>
      <protection locked="0"/>
    </xf>
    <xf numFmtId="42" fontId="1" fillId="0" borderId="24" xfId="0" applyNumberFormat="1" applyFont="1" applyBorder="1" applyAlignment="1" applyProtection="1">
      <alignment vertical="center"/>
      <protection locked="0"/>
    </xf>
    <xf numFmtId="0" fontId="1" fillId="0" borderId="7" xfId="0" quotePrefix="1" applyNumberFormat="1" applyFont="1" applyBorder="1" applyProtection="1">
      <protection locked="0"/>
    </xf>
    <xf numFmtId="0" fontId="18" fillId="0" borderId="87" xfId="0" quotePrefix="1" applyNumberFormat="1" applyFont="1" applyFill="1" applyBorder="1" applyProtection="1">
      <protection locked="0"/>
    </xf>
    <xf numFmtId="164" fontId="3" fillId="0" borderId="21" xfId="5" quotePrefix="1" applyNumberFormat="1" applyFont="1" applyFill="1" applyBorder="1" applyProtection="1">
      <protection locked="0"/>
    </xf>
    <xf numFmtId="164" fontId="3" fillId="0" borderId="24" xfId="5" quotePrefix="1" applyNumberFormat="1" applyFont="1" applyFill="1" applyBorder="1" applyProtection="1">
      <protection locked="0"/>
    </xf>
    <xf numFmtId="164" fontId="1" fillId="0" borderId="24" xfId="5" quotePrefix="1" applyNumberFormat="1" applyFont="1" applyFill="1" applyBorder="1" applyProtection="1">
      <protection locked="0"/>
    </xf>
    <xf numFmtId="0" fontId="1" fillId="0" borderId="12" xfId="0" quotePrefix="1" applyNumberFormat="1" applyFont="1" applyBorder="1" applyProtection="1">
      <protection locked="0"/>
    </xf>
    <xf numFmtId="0" fontId="18" fillId="0" borderId="15" xfId="0" quotePrefix="1" applyNumberFormat="1" applyFont="1" applyFill="1" applyBorder="1" applyProtection="1">
      <protection locked="0"/>
    </xf>
    <xf numFmtId="164" fontId="3" fillId="0" borderId="25" xfId="5" quotePrefix="1" applyNumberFormat="1" applyFont="1" applyFill="1" applyBorder="1" applyProtection="1">
      <protection locked="0"/>
    </xf>
    <xf numFmtId="0" fontId="3" fillId="0" borderId="12" xfId="0" applyFont="1" applyFill="1" applyBorder="1" applyAlignment="1" applyProtection="1">
      <alignment horizontal="center" vertical="center"/>
      <protection locked="0"/>
    </xf>
    <xf numFmtId="42" fontId="3" fillId="0" borderId="25" xfId="0" applyNumberFormat="1" applyFont="1" applyBorder="1" applyAlignment="1" applyProtection="1">
      <alignment vertical="center"/>
      <protection locked="0"/>
    </xf>
    <xf numFmtId="0" fontId="1" fillId="0" borderId="46" xfId="0" quotePrefix="1" applyNumberFormat="1" applyFont="1" applyBorder="1" applyProtection="1">
      <protection locked="0"/>
    </xf>
    <xf numFmtId="0" fontId="18" fillId="0" borderId="48" xfId="0" quotePrefix="1" applyNumberFormat="1" applyFont="1" applyFill="1" applyBorder="1" applyProtection="1">
      <protection locked="0"/>
    </xf>
    <xf numFmtId="164" fontId="3" fillId="0" borderId="42" xfId="5" quotePrefix="1" applyNumberFormat="1" applyFont="1" applyFill="1" applyBorder="1" applyProtection="1">
      <protection locked="0"/>
    </xf>
    <xf numFmtId="42" fontId="13" fillId="4" borderId="90" xfId="1" applyNumberFormat="1" applyFont="1" applyFill="1" applyBorder="1" applyAlignment="1" applyProtection="1">
      <alignment vertical="center"/>
      <protection locked="0"/>
    </xf>
    <xf numFmtId="0" fontId="3" fillId="0" borderId="46" xfId="0" applyFont="1" applyFill="1" applyBorder="1" applyAlignment="1" applyProtection="1">
      <alignment horizontal="center" vertical="center"/>
      <protection locked="0"/>
    </xf>
    <xf numFmtId="0" fontId="29" fillId="7" borderId="33" xfId="4" applyFill="1" applyBorder="1" applyAlignment="1" applyProtection="1">
      <alignment horizontal="center" vertical="center" wrapText="1"/>
    </xf>
    <xf numFmtId="0" fontId="29" fillId="7" borderId="87" xfId="4" applyFill="1" applyBorder="1" applyAlignment="1">
      <alignment horizontal="right" vertical="center" wrapText="1" indent="1"/>
    </xf>
    <xf numFmtId="42" fontId="2" fillId="0" borderId="91" xfId="0" applyNumberFormat="1" applyFont="1" applyBorder="1" applyAlignment="1" applyProtection="1">
      <alignment vertical="center"/>
    </xf>
    <xf numFmtId="0" fontId="0" fillId="0" borderId="0" xfId="0" applyAlignment="1" applyProtection="1">
      <alignment wrapText="1"/>
      <protection locked="0"/>
    </xf>
    <xf numFmtId="42" fontId="1" fillId="0" borderId="21" xfId="0" applyNumberFormat="1" applyFont="1" applyBorder="1" applyAlignment="1" applyProtection="1">
      <alignment vertical="center"/>
    </xf>
    <xf numFmtId="42" fontId="3" fillId="0" borderId="24" xfId="0" applyNumberFormat="1" applyFont="1" applyBorder="1" applyAlignment="1" applyProtection="1">
      <alignment vertical="center"/>
    </xf>
    <xf numFmtId="42" fontId="1" fillId="0" borderId="42" xfId="0" applyNumberFormat="1" applyFont="1" applyBorder="1" applyAlignment="1" applyProtection="1">
      <alignment vertical="center"/>
    </xf>
    <xf numFmtId="42" fontId="44" fillId="0" borderId="0" xfId="0" applyNumberFormat="1" applyFont="1" applyProtection="1"/>
    <xf numFmtId="42" fontId="3" fillId="0" borderId="21" xfId="0" applyNumberFormat="1" applyFont="1" applyBorder="1" applyAlignment="1" applyProtection="1">
      <alignment vertical="center"/>
    </xf>
    <xf numFmtId="42" fontId="3" fillId="0" borderId="19" xfId="0" applyNumberFormat="1" applyFont="1" applyBorder="1" applyAlignment="1" applyProtection="1">
      <alignment vertical="center"/>
    </xf>
    <xf numFmtId="42" fontId="3" fillId="0" borderId="42" xfId="0" applyNumberFormat="1" applyFont="1" applyBorder="1" applyAlignment="1" applyProtection="1">
      <alignment vertical="center"/>
    </xf>
    <xf numFmtId="42" fontId="5" fillId="0" borderId="92" xfId="0" applyNumberFormat="1" applyFont="1" applyBorder="1" applyAlignment="1" applyProtection="1">
      <alignment vertical="center"/>
    </xf>
    <xf numFmtId="1" fontId="3" fillId="0" borderId="20" xfId="0" applyNumberFormat="1" applyFont="1" applyFill="1" applyBorder="1" applyAlignment="1" applyProtection="1">
      <alignment horizontal="center" vertical="center"/>
    </xf>
    <xf numFmtId="1" fontId="3" fillId="0" borderId="46" xfId="0" applyNumberFormat="1"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27" xfId="0" applyFont="1" applyFill="1" applyBorder="1" applyAlignment="1" applyProtection="1">
      <alignment horizontal="center" vertical="center"/>
    </xf>
    <xf numFmtId="0" fontId="3" fillId="0" borderId="11" xfId="0" applyFont="1" applyFill="1" applyBorder="1" applyAlignment="1" applyProtection="1">
      <alignment horizontal="center" vertical="center"/>
    </xf>
    <xf numFmtId="0" fontId="3" fillId="0" borderId="46" xfId="0" applyFont="1" applyFill="1" applyBorder="1" applyAlignment="1" applyProtection="1">
      <alignment horizontal="center" vertical="center"/>
    </xf>
    <xf numFmtId="1" fontId="2" fillId="0" borderId="80" xfId="0" quotePrefix="1" applyNumberFormat="1" applyFont="1" applyBorder="1" applyAlignment="1" applyProtection="1">
      <alignment horizontal="left" vertical="center"/>
    </xf>
    <xf numFmtId="1" fontId="2" fillId="0" borderId="81" xfId="0" quotePrefix="1" applyNumberFormat="1" applyFont="1" applyBorder="1" applyAlignment="1" applyProtection="1">
      <alignment horizontal="left" vertical="center"/>
    </xf>
    <xf numFmtId="42" fontId="1" fillId="0" borderId="59" xfId="0" applyNumberFormat="1" applyFont="1" applyBorder="1" applyAlignment="1" applyProtection="1">
      <alignment vertical="center"/>
    </xf>
    <xf numFmtId="42" fontId="1" fillId="0" borderId="53" xfId="0" applyNumberFormat="1" applyFont="1" applyBorder="1" applyAlignment="1" applyProtection="1">
      <alignment vertical="center"/>
    </xf>
    <xf numFmtId="42" fontId="5" fillId="0" borderId="65" xfId="0" applyNumberFormat="1" applyFont="1" applyBorder="1" applyAlignment="1" applyProtection="1">
      <alignment vertical="center"/>
    </xf>
    <xf numFmtId="42" fontId="5" fillId="0" borderId="57" xfId="0" applyNumberFormat="1" applyFont="1" applyBorder="1" applyAlignment="1" applyProtection="1">
      <alignment vertical="center"/>
    </xf>
    <xf numFmtId="42" fontId="5" fillId="0" borderId="50" xfId="0" applyNumberFormat="1" applyFont="1" applyBorder="1" applyAlignment="1" applyProtection="1">
      <alignment vertical="center"/>
    </xf>
    <xf numFmtId="0" fontId="3" fillId="6" borderId="34" xfId="0" applyFont="1" applyFill="1" applyBorder="1" applyAlignment="1" applyProtection="1">
      <alignment horizontal="right" vertical="center"/>
    </xf>
    <xf numFmtId="49" fontId="5" fillId="0" borderId="31" xfId="0" applyNumberFormat="1" applyFont="1" applyFill="1" applyBorder="1" applyAlignment="1" applyProtection="1">
      <alignment horizontal="center" vertical="center"/>
      <protection locked="0"/>
    </xf>
    <xf numFmtId="49" fontId="5" fillId="0" borderId="53" xfId="0" applyNumberFormat="1"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wrapText="1"/>
      <protection locked="0"/>
    </xf>
    <xf numFmtId="0" fontId="3" fillId="2" borderId="70" xfId="0" applyFont="1" applyFill="1" applyBorder="1" applyAlignment="1" applyProtection="1">
      <alignment vertical="center"/>
    </xf>
    <xf numFmtId="0" fontId="2" fillId="2" borderId="31" xfId="0" applyFont="1" applyFill="1" applyBorder="1" applyAlignment="1" applyProtection="1">
      <alignment horizontal="center" vertical="center"/>
    </xf>
    <xf numFmtId="42" fontId="1" fillId="0" borderId="70" xfId="0" applyNumberFormat="1" applyFont="1" applyBorder="1" applyAlignment="1" applyProtection="1">
      <alignment vertical="center"/>
    </xf>
    <xf numFmtId="42" fontId="3" fillId="4" borderId="53" xfId="0" applyNumberFormat="1" applyFont="1" applyFill="1" applyBorder="1" applyAlignment="1" applyProtection="1">
      <alignment vertical="center"/>
    </xf>
    <xf numFmtId="42" fontId="3" fillId="4" borderId="88" xfId="0" applyNumberFormat="1" applyFont="1" applyFill="1" applyBorder="1" applyAlignment="1" applyProtection="1">
      <alignment vertical="center"/>
    </xf>
    <xf numFmtId="42" fontId="1" fillId="4" borderId="53" xfId="0" applyNumberFormat="1" applyFont="1" applyFill="1" applyBorder="1" applyAlignment="1" applyProtection="1">
      <alignment vertical="center"/>
    </xf>
    <xf numFmtId="42" fontId="3" fillId="4" borderId="59" xfId="0" applyNumberFormat="1" applyFont="1" applyFill="1" applyBorder="1" applyAlignment="1" applyProtection="1">
      <alignment vertical="center"/>
    </xf>
    <xf numFmtId="49" fontId="2" fillId="2" borderId="23" xfId="0" applyNumberFormat="1" applyFont="1" applyFill="1" applyBorder="1" applyAlignment="1" applyProtection="1">
      <alignment horizontal="center" vertical="center"/>
    </xf>
    <xf numFmtId="49" fontId="2" fillId="2" borderId="21" xfId="0" applyNumberFormat="1" applyFont="1" applyFill="1" applyBorder="1" applyAlignment="1" applyProtection="1">
      <alignment horizontal="right" vertical="center"/>
    </xf>
    <xf numFmtId="42" fontId="5" fillId="0" borderId="91" xfId="0" applyNumberFormat="1" applyFont="1" applyBorder="1" applyAlignment="1" applyProtection="1">
      <alignment vertical="center"/>
    </xf>
    <xf numFmtId="0" fontId="3" fillId="0" borderId="2" xfId="0" applyFont="1" applyFill="1" applyBorder="1" applyAlignment="1" applyProtection="1">
      <alignment horizontal="right" vertical="center"/>
    </xf>
    <xf numFmtId="0" fontId="3" fillId="0" borderId="12" xfId="0" applyFont="1" applyFill="1" applyBorder="1" applyAlignment="1" applyProtection="1">
      <alignment horizontal="right" vertical="center"/>
    </xf>
    <xf numFmtId="0" fontId="3" fillId="0" borderId="46" xfId="0" applyFont="1" applyFill="1" applyBorder="1" applyAlignment="1" applyProtection="1">
      <alignment horizontal="right" vertical="center"/>
    </xf>
    <xf numFmtId="42" fontId="3" fillId="0" borderId="9" xfId="0" applyNumberFormat="1" applyFont="1" applyBorder="1" applyAlignment="1" applyProtection="1">
      <alignment vertical="center"/>
    </xf>
    <xf numFmtId="42" fontId="3" fillId="0" borderId="48" xfId="0" applyNumberFormat="1" applyFont="1" applyBorder="1" applyAlignment="1" applyProtection="1">
      <alignment vertical="center"/>
    </xf>
    <xf numFmtId="42" fontId="3" fillId="4" borderId="21" xfId="0" applyNumberFormat="1" applyFont="1" applyFill="1" applyBorder="1" applyAlignment="1" applyProtection="1">
      <alignment vertical="center"/>
    </xf>
    <xf numFmtId="42" fontId="3" fillId="4" borderId="25" xfId="0" applyNumberFormat="1" applyFont="1" applyFill="1" applyBorder="1" applyAlignment="1" applyProtection="1">
      <alignment vertical="center"/>
    </xf>
    <xf numFmtId="42" fontId="1" fillId="0" borderId="9" xfId="0" applyNumberFormat="1" applyFont="1" applyBorder="1" applyAlignment="1" applyProtection="1">
      <alignment vertical="center"/>
    </xf>
    <xf numFmtId="42" fontId="1" fillId="4" borderId="21" xfId="0" applyNumberFormat="1" applyFont="1" applyFill="1" applyBorder="1" applyAlignment="1" applyProtection="1">
      <alignment vertical="center"/>
    </xf>
    <xf numFmtId="42" fontId="3" fillId="4" borderId="42" xfId="0" applyNumberFormat="1" applyFont="1" applyFill="1" applyBorder="1" applyAlignment="1" applyProtection="1">
      <alignment vertical="center"/>
    </xf>
    <xf numFmtId="44" fontId="3" fillId="0" borderId="9" xfId="5" applyFont="1" applyBorder="1" applyAlignment="1" applyProtection="1">
      <alignment vertical="center"/>
      <protection locked="0"/>
    </xf>
    <xf numFmtId="42" fontId="5" fillId="4" borderId="65" xfId="0" applyNumberFormat="1" applyFont="1" applyFill="1" applyBorder="1" applyAlignment="1" applyProtection="1">
      <alignment vertical="center"/>
    </xf>
    <xf numFmtId="0" fontId="5" fillId="0" borderId="7" xfId="0" applyNumberFormat="1" applyFont="1" applyFill="1" applyBorder="1" applyAlignment="1" applyProtection="1">
      <alignment horizontal="left" vertical="center"/>
    </xf>
    <xf numFmtId="49" fontId="1" fillId="0" borderId="46" xfId="0" quotePrefix="1" applyNumberFormat="1" applyFont="1" applyFill="1" applyBorder="1" applyAlignment="1" applyProtection="1">
      <alignment vertical="center"/>
      <protection locked="0"/>
    </xf>
    <xf numFmtId="0" fontId="2" fillId="0" borderId="0" xfId="0" applyFont="1" applyFill="1" applyProtection="1">
      <protection locked="0"/>
    </xf>
    <xf numFmtId="49" fontId="13" fillId="0" borderId="15" xfId="1" applyNumberFormat="1" applyFont="1" applyFill="1" applyBorder="1" applyAlignment="1" applyProtection="1">
      <alignment vertical="center"/>
      <protection locked="0"/>
    </xf>
    <xf numFmtId="42" fontId="13" fillId="0" borderId="16" xfId="1" applyNumberFormat="1" applyFont="1" applyFill="1" applyBorder="1" applyAlignment="1" applyProtection="1">
      <alignment vertical="center"/>
      <protection locked="0"/>
    </xf>
    <xf numFmtId="42" fontId="13" fillId="0" borderId="9" xfId="1" applyNumberFormat="1" applyFont="1" applyFill="1" applyBorder="1" applyAlignment="1" applyProtection="1">
      <alignment vertical="center"/>
    </xf>
    <xf numFmtId="42" fontId="13" fillId="0" borderId="13" xfId="1" applyNumberFormat="1" applyFont="1" applyFill="1" applyBorder="1" applyAlignment="1" applyProtection="1">
      <alignment vertical="center"/>
    </xf>
    <xf numFmtId="42" fontId="13" fillId="0" borderId="48" xfId="1" applyNumberFormat="1" applyFont="1" applyFill="1" applyBorder="1" applyAlignment="1" applyProtection="1">
      <alignment vertical="center"/>
    </xf>
    <xf numFmtId="42" fontId="13" fillId="0" borderId="60" xfId="1" applyNumberFormat="1" applyFont="1" applyFill="1" applyBorder="1" applyAlignment="1" applyProtection="1">
      <alignment vertical="center"/>
    </xf>
    <xf numFmtId="42" fontId="13" fillId="0" borderId="21" xfId="1" applyNumberFormat="1" applyFont="1" applyFill="1" applyBorder="1" applyAlignment="1" applyProtection="1">
      <alignment vertical="center"/>
    </xf>
    <xf numFmtId="42" fontId="3" fillId="0" borderId="23" xfId="0" quotePrefix="1" applyNumberFormat="1" applyFont="1" applyFill="1" applyBorder="1" applyProtection="1"/>
    <xf numFmtId="42" fontId="3" fillId="0" borderId="21" xfId="0" quotePrefix="1" applyNumberFormat="1" applyFont="1" applyFill="1" applyBorder="1" applyProtection="1"/>
    <xf numFmtId="164" fontId="3" fillId="0" borderId="23" xfId="5" quotePrefix="1" applyNumberFormat="1" applyFont="1" applyFill="1" applyBorder="1" applyProtection="1"/>
    <xf numFmtId="164" fontId="3" fillId="0" borderId="21" xfId="5" quotePrefix="1" applyNumberFormat="1" applyFont="1" applyFill="1" applyBorder="1" applyProtection="1"/>
    <xf numFmtId="164" fontId="1" fillId="0" borderId="21" xfId="5" quotePrefix="1" applyNumberFormat="1" applyFont="1" applyFill="1" applyBorder="1" applyProtection="1"/>
    <xf numFmtId="0" fontId="1" fillId="0" borderId="1" xfId="0" quotePrefix="1" applyNumberFormat="1" applyFont="1" applyBorder="1" applyAlignment="1" applyProtection="1">
      <alignment horizontal="left" indent="1"/>
    </xf>
    <xf numFmtId="0" fontId="11" fillId="0" borderId="9" xfId="0" quotePrefix="1" applyNumberFormat="1" applyFont="1" applyFill="1" applyBorder="1" applyProtection="1"/>
    <xf numFmtId="42" fontId="1" fillId="0" borderId="21" xfId="0" quotePrefix="1" applyNumberFormat="1" applyFont="1" applyFill="1" applyBorder="1" applyProtection="1"/>
    <xf numFmtId="42" fontId="13" fillId="4" borderId="21" xfId="1" applyNumberFormat="1" applyFont="1" applyFill="1" applyBorder="1" applyAlignment="1" applyProtection="1">
      <alignment vertical="center"/>
    </xf>
    <xf numFmtId="0" fontId="1" fillId="0" borderId="2" xfId="0" quotePrefix="1" applyNumberFormat="1" applyFont="1" applyBorder="1" applyAlignment="1" applyProtection="1">
      <alignment horizontal="left" indent="1"/>
    </xf>
    <xf numFmtId="0" fontId="18" fillId="0" borderId="9" xfId="0" quotePrefix="1" applyNumberFormat="1" applyFont="1" applyFill="1" applyBorder="1" applyProtection="1"/>
    <xf numFmtId="0" fontId="3" fillId="0" borderId="2" xfId="0" quotePrefix="1" applyNumberFormat="1" applyFont="1" applyBorder="1" applyAlignment="1" applyProtection="1">
      <alignment horizontal="left" indent="1"/>
    </xf>
    <xf numFmtId="0" fontId="3" fillId="0" borderId="2" xfId="0" applyNumberFormat="1" applyFont="1" applyBorder="1" applyAlignment="1" applyProtection="1">
      <alignment horizontal="left" indent="1"/>
    </xf>
    <xf numFmtId="0" fontId="18" fillId="0" borderId="9" xfId="0" applyNumberFormat="1" applyFont="1" applyFill="1" applyBorder="1" applyProtection="1"/>
    <xf numFmtId="0" fontId="1" fillId="0" borderId="11" xfId="0" quotePrefix="1" applyNumberFormat="1" applyFont="1" applyBorder="1" applyAlignment="1" applyProtection="1">
      <alignment horizontal="left" indent="1"/>
    </xf>
    <xf numFmtId="0" fontId="18" fillId="0" borderId="3" xfId="0" quotePrefix="1" applyNumberFormat="1" applyFont="1" applyFill="1" applyBorder="1" applyProtection="1"/>
    <xf numFmtId="42" fontId="3" fillId="0" borderId="24" xfId="0" quotePrefix="1" applyNumberFormat="1" applyFont="1" applyFill="1" applyBorder="1" applyProtection="1"/>
    <xf numFmtId="0" fontId="1" fillId="0" borderId="27" xfId="0" quotePrefix="1" applyNumberFormat="1" applyFont="1" applyBorder="1" applyAlignment="1" applyProtection="1">
      <alignment horizontal="left" indent="1"/>
    </xf>
    <xf numFmtId="0" fontId="18" fillId="0" borderId="18" xfId="0" quotePrefix="1" applyNumberFormat="1" applyFont="1" applyFill="1" applyBorder="1" applyProtection="1"/>
    <xf numFmtId="42" fontId="3" fillId="0" borderId="19" xfId="0" quotePrefix="1" applyNumberFormat="1" applyFont="1" applyFill="1" applyBorder="1" applyProtection="1"/>
    <xf numFmtId="49" fontId="5" fillId="0" borderId="7" xfId="0" applyNumberFormat="1" applyFont="1" applyFill="1" applyBorder="1" applyAlignment="1" applyProtection="1">
      <alignment horizontal="left" vertical="center"/>
      <protection locked="0"/>
    </xf>
    <xf numFmtId="49" fontId="4" fillId="0" borderId="8" xfId="0" applyNumberFormat="1" applyFont="1" applyFill="1" applyBorder="1" applyAlignment="1" applyProtection="1">
      <alignment horizontal="left" vertical="center" indent="1"/>
      <protection locked="0"/>
    </xf>
    <xf numFmtId="49" fontId="2" fillId="2" borderId="8" xfId="0" applyNumberFormat="1" applyFont="1" applyFill="1" applyBorder="1" applyAlignment="1" applyProtection="1">
      <alignment horizontal="center" vertical="center"/>
      <protection locked="0"/>
    </xf>
    <xf numFmtId="49" fontId="5" fillId="0" borderId="2" xfId="0" applyNumberFormat="1" applyFont="1" applyFill="1" applyBorder="1" applyAlignment="1" applyProtection="1">
      <alignment horizontal="left" vertical="center"/>
      <protection locked="0"/>
    </xf>
    <xf numFmtId="0" fontId="18" fillId="0" borderId="9" xfId="0" applyFont="1" applyBorder="1" applyProtection="1">
      <protection locked="0"/>
    </xf>
    <xf numFmtId="49" fontId="2" fillId="2" borderId="9" xfId="0" applyNumberFormat="1" applyFont="1" applyFill="1" applyBorder="1" applyAlignment="1" applyProtection="1">
      <alignment horizontal="right" vertical="center"/>
      <protection locked="0"/>
    </xf>
    <xf numFmtId="49" fontId="16" fillId="2" borderId="7" xfId="0" applyNumberFormat="1" applyFont="1" applyFill="1" applyBorder="1" applyAlignment="1" applyProtection="1">
      <alignment horizontal="left" vertical="center" indent="1"/>
      <protection locked="0"/>
    </xf>
    <xf numFmtId="49" fontId="19" fillId="2" borderId="8" xfId="0" applyNumberFormat="1" applyFont="1" applyFill="1" applyBorder="1" applyAlignment="1" applyProtection="1">
      <alignment vertical="center"/>
      <protection locked="0"/>
    </xf>
    <xf numFmtId="49" fontId="7" fillId="2" borderId="23" xfId="0" applyNumberFormat="1" applyFont="1" applyFill="1" applyBorder="1" applyAlignment="1" applyProtection="1">
      <alignment horizontal="center" vertical="center"/>
      <protection locked="0"/>
    </xf>
    <xf numFmtId="49" fontId="7" fillId="5" borderId="10" xfId="0" applyNumberFormat="1"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0" fontId="3" fillId="2" borderId="23" xfId="0" applyFont="1" applyFill="1" applyBorder="1" applyAlignment="1" applyProtection="1">
      <alignment vertical="center"/>
      <protection locked="0"/>
    </xf>
    <xf numFmtId="49" fontId="1" fillId="0" borderId="46" xfId="2" quotePrefix="1" applyNumberFormat="1" applyFont="1" applyFill="1" applyBorder="1" applyAlignment="1" applyProtection="1">
      <alignment horizontal="left" vertical="center" indent="1"/>
      <protection locked="0"/>
    </xf>
    <xf numFmtId="0" fontId="17" fillId="0" borderId="36" xfId="2" applyNumberFormat="1" applyFont="1" applyFill="1" applyBorder="1" applyAlignment="1" applyProtection="1">
      <alignment vertical="top"/>
      <protection locked="0"/>
    </xf>
    <xf numFmtId="0" fontId="17" fillId="0" borderId="50" xfId="2" applyNumberFormat="1" applyFont="1" applyFill="1" applyBorder="1" applyAlignment="1" applyProtection="1">
      <alignment vertical="top"/>
      <protection locked="0"/>
    </xf>
    <xf numFmtId="0" fontId="17" fillId="0" borderId="57" xfId="2" applyNumberFormat="1" applyFont="1" applyFill="1" applyBorder="1" applyAlignment="1" applyProtection="1">
      <alignment vertical="top"/>
      <protection locked="0"/>
    </xf>
    <xf numFmtId="42" fontId="13" fillId="0" borderId="36" xfId="1" applyNumberFormat="1" applyFont="1" applyFill="1" applyBorder="1" applyAlignment="1" applyProtection="1">
      <alignment vertical="center"/>
      <protection locked="0"/>
    </xf>
    <xf numFmtId="0" fontId="5" fillId="0" borderId="44" xfId="0" applyFont="1" applyFill="1" applyBorder="1" applyAlignment="1" applyProtection="1">
      <alignment horizontal="right" vertical="center"/>
      <protection locked="0"/>
    </xf>
    <xf numFmtId="42" fontId="5" fillId="0" borderId="43" xfId="0" applyNumberFormat="1" applyFont="1" applyBorder="1" applyAlignment="1" applyProtection="1">
      <alignment vertical="center"/>
      <protection locked="0"/>
    </xf>
    <xf numFmtId="49" fontId="16" fillId="2" borderId="23" xfId="0" applyNumberFormat="1"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1" fillId="0" borderId="2" xfId="0" quotePrefix="1" applyNumberFormat="1" applyFont="1" applyBorder="1" applyAlignment="1" applyProtection="1">
      <alignment horizontal="left" indent="1"/>
      <protection locked="0"/>
    </xf>
    <xf numFmtId="42" fontId="3" fillId="0" borderId="21" xfId="0" quotePrefix="1" applyNumberFormat="1" applyFont="1" applyFill="1" applyBorder="1" applyProtection="1">
      <protection locked="0"/>
    </xf>
    <xf numFmtId="42" fontId="3" fillId="0" borderId="19" xfId="0" applyNumberFormat="1" applyFont="1" applyBorder="1" applyAlignment="1" applyProtection="1">
      <alignment vertical="center"/>
      <protection locked="0"/>
    </xf>
    <xf numFmtId="0" fontId="3" fillId="0" borderId="2" xfId="0" applyNumberFormat="1" applyFont="1" applyBorder="1" applyAlignment="1" applyProtection="1">
      <alignment horizontal="left" indent="1"/>
      <protection locked="0"/>
    </xf>
    <xf numFmtId="0" fontId="18" fillId="0" borderId="9" xfId="0" applyNumberFormat="1" applyFont="1" applyFill="1" applyBorder="1" applyProtection="1">
      <protection locked="0"/>
    </xf>
    <xf numFmtId="0" fontId="5" fillId="0" borderId="58" xfId="0" applyFont="1" applyFill="1" applyBorder="1" applyAlignment="1" applyProtection="1">
      <alignment horizontal="right" vertical="center"/>
      <protection locked="0"/>
    </xf>
    <xf numFmtId="49" fontId="27" fillId="9" borderId="1" xfId="0" applyNumberFormat="1" applyFont="1" applyFill="1" applyBorder="1" applyAlignment="1" applyProtection="1">
      <alignment horizontal="left" vertical="center"/>
      <protection locked="0"/>
    </xf>
    <xf numFmtId="49" fontId="19" fillId="2" borderId="54" xfId="0" applyNumberFormat="1" applyFont="1" applyFill="1" applyBorder="1" applyAlignment="1" applyProtection="1">
      <alignment vertical="center"/>
      <protection locked="0"/>
    </xf>
    <xf numFmtId="49" fontId="7" fillId="9" borderId="53" xfId="0" applyNumberFormat="1" applyFont="1" applyFill="1" applyBorder="1" applyAlignment="1" applyProtection="1">
      <alignment horizontal="center" vertical="center"/>
      <protection locked="0"/>
    </xf>
    <xf numFmtId="0" fontId="3" fillId="2" borderId="2" xfId="0" applyFont="1" applyFill="1" applyBorder="1" applyAlignment="1" applyProtection="1">
      <alignment vertical="center"/>
      <protection locked="0"/>
    </xf>
    <xf numFmtId="0" fontId="3" fillId="2" borderId="21" xfId="0" applyFont="1" applyFill="1" applyBorder="1" applyAlignment="1" applyProtection="1">
      <alignment vertical="center"/>
      <protection locked="0"/>
    </xf>
    <xf numFmtId="42" fontId="3" fillId="0" borderId="24" xfId="0" quotePrefix="1" applyNumberFormat="1" applyFont="1" applyFill="1" applyBorder="1" applyProtection="1">
      <protection locked="0"/>
    </xf>
    <xf numFmtId="0" fontId="3" fillId="0" borderId="11" xfId="0" quotePrefix="1" applyNumberFormat="1" applyFont="1" applyBorder="1" applyAlignment="1" applyProtection="1">
      <alignment horizontal="left" indent="1"/>
      <protection locked="0"/>
    </xf>
    <xf numFmtId="0" fontId="5" fillId="0" borderId="51" xfId="0" applyFont="1" applyFill="1" applyBorder="1" applyAlignment="1" applyProtection="1">
      <alignment horizontal="right" vertical="center"/>
      <protection locked="0"/>
    </xf>
    <xf numFmtId="42" fontId="1" fillId="0" borderId="42" xfId="0" applyNumberFormat="1" applyFont="1" applyBorder="1" applyAlignment="1" applyProtection="1">
      <alignment vertical="center"/>
      <protection locked="0"/>
    </xf>
    <xf numFmtId="42" fontId="44" fillId="0" borderId="0" xfId="0" applyNumberFormat="1" applyFont="1" applyProtection="1">
      <protection locked="0"/>
    </xf>
    <xf numFmtId="0" fontId="1" fillId="0" borderId="27" xfId="0" applyFont="1" applyFill="1" applyBorder="1" applyAlignment="1" applyProtection="1">
      <alignment horizontal="center" vertical="center"/>
      <protection locked="0"/>
    </xf>
    <xf numFmtId="0" fontId="3" fillId="2" borderId="27" xfId="0" applyFont="1" applyFill="1" applyBorder="1" applyAlignment="1" applyProtection="1">
      <alignment vertical="center"/>
      <protection locked="0"/>
    </xf>
    <xf numFmtId="0" fontId="3" fillId="2" borderId="19" xfId="0" applyFont="1" applyFill="1" applyBorder="1" applyAlignment="1" applyProtection="1">
      <alignment vertical="center"/>
      <protection locked="0"/>
    </xf>
    <xf numFmtId="0" fontId="1" fillId="0" borderId="11" xfId="0" quotePrefix="1" applyNumberFormat="1" applyFont="1" applyBorder="1" applyAlignment="1" applyProtection="1">
      <alignment horizontal="left" indent="1"/>
      <protection locked="0"/>
    </xf>
    <xf numFmtId="42" fontId="1" fillId="0" borderId="24" xfId="0" applyNumberFormat="1" applyFont="1" applyBorder="1" applyAlignment="1" applyProtection="1">
      <alignment vertical="center"/>
    </xf>
    <xf numFmtId="42" fontId="1" fillId="0" borderId="19" xfId="0" applyNumberFormat="1" applyFont="1" applyBorder="1" applyAlignment="1" applyProtection="1">
      <alignment vertical="center"/>
    </xf>
    <xf numFmtId="49" fontId="5" fillId="0" borderId="86"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65" xfId="0" applyNumberFormat="1" applyFont="1" applyBorder="1" applyAlignment="1" applyProtection="1">
      <alignment horizontal="left" vertical="center" indent="1"/>
      <protection locked="0"/>
    </xf>
    <xf numFmtId="49" fontId="5" fillId="0" borderId="37" xfId="0" applyNumberFormat="1" applyFont="1" applyBorder="1" applyAlignment="1" applyProtection="1">
      <alignment horizontal="left" vertical="center" indent="1"/>
      <protection locked="0"/>
    </xf>
    <xf numFmtId="49" fontId="5" fillId="0" borderId="63" xfId="0" applyNumberFormat="1" applyFont="1" applyBorder="1" applyAlignment="1" applyProtection="1">
      <alignment horizontal="left" vertical="center" indent="1"/>
      <protection locked="0"/>
    </xf>
    <xf numFmtId="49" fontId="5" fillId="0" borderId="31" xfId="0" applyNumberFormat="1" applyFont="1" applyBorder="1" applyAlignment="1" applyProtection="1">
      <alignment horizontal="left" vertical="center" indent="1"/>
      <protection locked="0"/>
    </xf>
    <xf numFmtId="49" fontId="5" fillId="0" borderId="13" xfId="0" applyNumberFormat="1" applyFont="1" applyBorder="1" applyAlignment="1" applyProtection="1">
      <alignment horizontal="left" vertical="center" indent="1"/>
      <protection locked="0"/>
    </xf>
    <xf numFmtId="49" fontId="5" fillId="0" borderId="54" xfId="0" applyNumberFormat="1" applyFont="1" applyBorder="1" applyAlignment="1" applyProtection="1">
      <alignment horizontal="left" vertical="center" indent="1"/>
      <protection locked="0"/>
    </xf>
    <xf numFmtId="49" fontId="5" fillId="0" borderId="53" xfId="0" applyNumberFormat="1" applyFont="1" applyBorder="1" applyAlignment="1" applyProtection="1">
      <alignment horizontal="left" vertical="center" indent="1"/>
      <protection locked="0"/>
    </xf>
    <xf numFmtId="0" fontId="1" fillId="0" borderId="75" xfId="0" applyFont="1" applyBorder="1" applyAlignment="1" applyProtection="1">
      <alignment horizontal="center" vertical="center" wrapText="1"/>
    </xf>
    <xf numFmtId="0" fontId="1" fillId="0" borderId="28" xfId="0" applyFont="1" applyBorder="1" applyAlignment="1" applyProtection="1">
      <alignment horizontal="center" vertical="center" wrapText="1"/>
    </xf>
    <xf numFmtId="0" fontId="1" fillId="0" borderId="76" xfId="0" applyFont="1" applyBorder="1" applyAlignment="1" applyProtection="1">
      <alignment horizontal="left" vertical="center" wrapText="1"/>
    </xf>
    <xf numFmtId="0" fontId="1" fillId="0" borderId="17" xfId="0" applyFont="1" applyBorder="1" applyAlignment="1" applyProtection="1">
      <alignment horizontal="left" vertical="center" wrapText="1"/>
    </xf>
    <xf numFmtId="0" fontId="5" fillId="0" borderId="38" xfId="0" applyFont="1" applyBorder="1" applyAlignment="1" applyProtection="1">
      <alignment horizontal="center" vertical="center" wrapText="1"/>
    </xf>
    <xf numFmtId="0" fontId="5" fillId="0" borderId="39" xfId="0" applyFont="1" applyBorder="1" applyAlignment="1" applyProtection="1">
      <alignment horizontal="center" vertical="center" wrapText="1"/>
    </xf>
    <xf numFmtId="0" fontId="5" fillId="0" borderId="40" xfId="0" applyFont="1" applyBorder="1" applyAlignment="1" applyProtection="1">
      <alignment horizontal="center" vertical="center" wrapText="1"/>
    </xf>
    <xf numFmtId="0" fontId="2" fillId="0" borderId="16" xfId="0" applyFont="1" applyBorder="1" applyAlignment="1" applyProtection="1">
      <alignment horizontal="left" vertical="center" wrapText="1" indent="1"/>
      <protection locked="0"/>
    </xf>
    <xf numFmtId="0" fontId="2" fillId="0" borderId="88" xfId="0" applyFont="1" applyBorder="1" applyAlignment="1" applyProtection="1">
      <alignment horizontal="left" vertical="center" wrapText="1" indent="1"/>
      <protection locked="0"/>
    </xf>
    <xf numFmtId="0" fontId="2" fillId="0" borderId="32" xfId="0" applyFont="1" applyBorder="1" applyAlignment="1" applyProtection="1">
      <alignment horizontal="left" vertical="center" wrapText="1" indent="1"/>
      <protection locked="0"/>
    </xf>
    <xf numFmtId="0" fontId="2" fillId="0" borderId="70" xfId="0" applyFont="1" applyBorder="1" applyAlignment="1" applyProtection="1">
      <alignment horizontal="left" vertical="center" wrapText="1" indent="1"/>
      <protection locked="0"/>
    </xf>
    <xf numFmtId="0" fontId="39" fillId="8" borderId="63" xfId="0" applyFont="1" applyFill="1" applyBorder="1" applyAlignment="1" applyProtection="1">
      <alignment horizontal="left" vertical="center"/>
    </xf>
    <xf numFmtId="0" fontId="39" fillId="8" borderId="31" xfId="0" applyFont="1" applyFill="1" applyBorder="1" applyAlignment="1" applyProtection="1">
      <alignment horizontal="left" vertical="center"/>
    </xf>
    <xf numFmtId="0" fontId="1" fillId="0" borderId="4" xfId="0" applyFont="1" applyBorder="1" applyAlignment="1" applyProtection="1">
      <alignment horizontal="left" vertical="center" wrapText="1" indent="2"/>
    </xf>
    <xf numFmtId="0" fontId="1" fillId="0" borderId="5" xfId="0" applyFont="1" applyBorder="1" applyAlignment="1" applyProtection="1">
      <alignment horizontal="left" vertical="center" wrapText="1" indent="2"/>
    </xf>
    <xf numFmtId="0" fontId="1" fillId="0" borderId="6" xfId="0" applyFont="1" applyBorder="1" applyAlignment="1" applyProtection="1">
      <alignment horizontal="left" vertical="center" wrapText="1" indent="2"/>
    </xf>
    <xf numFmtId="1" fontId="17" fillId="0" borderId="77" xfId="0" applyNumberFormat="1" applyFont="1" applyFill="1" applyBorder="1" applyAlignment="1" applyProtection="1">
      <alignment horizontal="left" vertical="center" indent="1"/>
    </xf>
    <xf numFmtId="1" fontId="17" fillId="0" borderId="78" xfId="0" applyNumberFormat="1" applyFont="1" applyFill="1" applyBorder="1" applyAlignment="1" applyProtection="1">
      <alignment horizontal="left" vertical="center" indent="1"/>
    </xf>
    <xf numFmtId="1" fontId="17" fillId="0" borderId="74" xfId="0" applyNumberFormat="1" applyFont="1" applyFill="1" applyBorder="1" applyAlignment="1" applyProtection="1">
      <alignment horizontal="left" vertical="top" indent="1"/>
    </xf>
    <xf numFmtId="1" fontId="17" fillId="0" borderId="57" xfId="0" applyNumberFormat="1" applyFont="1" applyFill="1" applyBorder="1" applyAlignment="1" applyProtection="1">
      <alignment horizontal="left" vertical="top" indent="1"/>
    </xf>
    <xf numFmtId="49" fontId="2" fillId="0" borderId="14" xfId="0" applyNumberFormat="1" applyFont="1" applyFill="1" applyBorder="1" applyAlignment="1" applyProtection="1">
      <alignment horizontal="left" vertical="center" indent="1"/>
      <protection locked="0"/>
    </xf>
    <xf numFmtId="49" fontId="2" fillId="0" borderId="5" xfId="0" applyNumberFormat="1" applyFont="1" applyFill="1" applyBorder="1" applyAlignment="1" applyProtection="1">
      <alignment horizontal="left" vertical="center" indent="1"/>
      <protection locked="0"/>
    </xf>
    <xf numFmtId="49" fontId="2" fillId="0" borderId="6" xfId="0" applyNumberFormat="1" applyFont="1" applyFill="1" applyBorder="1" applyAlignment="1" applyProtection="1">
      <alignment horizontal="left" vertical="center" indent="1"/>
      <protection locked="0"/>
    </xf>
    <xf numFmtId="49" fontId="5" fillId="0" borderId="32" xfId="0" applyNumberFormat="1" applyFont="1" applyBorder="1" applyAlignment="1" applyProtection="1">
      <alignment horizontal="left" vertical="center" indent="1"/>
      <protection locked="0"/>
    </xf>
    <xf numFmtId="49" fontId="5" fillId="0" borderId="69" xfId="0" applyNumberFormat="1" applyFont="1" applyBorder="1" applyAlignment="1" applyProtection="1">
      <alignment horizontal="left" vertical="center" indent="1"/>
      <protection locked="0"/>
    </xf>
    <xf numFmtId="49" fontId="5" fillId="0" borderId="70" xfId="0" applyNumberFormat="1" applyFont="1" applyBorder="1" applyAlignment="1" applyProtection="1">
      <alignment horizontal="left" vertical="center" indent="1"/>
      <protection locked="0"/>
    </xf>
    <xf numFmtId="49" fontId="5" fillId="0" borderId="13" xfId="0" applyNumberFormat="1" applyFont="1" applyFill="1" applyBorder="1" applyAlignment="1" applyProtection="1">
      <alignment horizontal="left" vertical="center" indent="1"/>
      <protection locked="0"/>
    </xf>
    <xf numFmtId="49" fontId="5" fillId="0" borderId="54" xfId="0" applyNumberFormat="1" applyFont="1" applyFill="1" applyBorder="1" applyAlignment="1" applyProtection="1">
      <alignment horizontal="left" vertical="center" indent="1"/>
      <protection locked="0"/>
    </xf>
    <xf numFmtId="49" fontId="5" fillId="0" borderId="53" xfId="0" applyNumberFormat="1" applyFont="1" applyFill="1" applyBorder="1" applyAlignment="1" applyProtection="1">
      <alignment horizontal="left" vertical="center" indent="1"/>
      <protection locked="0"/>
    </xf>
    <xf numFmtId="49" fontId="2" fillId="0" borderId="14" xfId="0" applyNumberFormat="1" applyFont="1" applyBorder="1" applyAlignment="1" applyProtection="1">
      <alignment horizontal="left" vertical="center" indent="1"/>
      <protection locked="0"/>
    </xf>
    <xf numFmtId="49" fontId="2" fillId="0" borderId="5" xfId="0" applyNumberFormat="1" applyFont="1" applyBorder="1" applyAlignment="1" applyProtection="1">
      <alignment horizontal="left" vertical="center" indent="1"/>
      <protection locked="0"/>
    </xf>
    <xf numFmtId="49" fontId="2" fillId="0" borderId="6" xfId="0" applyNumberFormat="1" applyFont="1" applyBorder="1" applyAlignment="1" applyProtection="1">
      <alignment horizontal="left" vertical="center" indent="1"/>
      <protection locked="0"/>
    </xf>
    <xf numFmtId="0" fontId="2" fillId="0" borderId="67" xfId="0" applyFont="1" applyBorder="1" applyAlignment="1" applyProtection="1">
      <alignment horizontal="center" vertical="center"/>
    </xf>
    <xf numFmtId="0" fontId="2" fillId="0" borderId="65" xfId="0" applyFont="1" applyBorder="1" applyAlignment="1" applyProtection="1">
      <alignment horizontal="center" vertical="center"/>
    </xf>
    <xf numFmtId="0" fontId="2" fillId="0" borderId="36" xfId="0" applyFont="1" applyBorder="1" applyAlignment="1" applyProtection="1">
      <alignment horizontal="left" vertical="top" wrapText="1"/>
      <protection locked="0"/>
    </xf>
    <xf numFmtId="0" fontId="2" fillId="0" borderId="50" xfId="0" applyFont="1" applyBorder="1" applyAlignment="1" applyProtection="1">
      <alignment horizontal="left" vertical="top" wrapText="1"/>
      <protection locked="0"/>
    </xf>
    <xf numFmtId="0" fontId="2" fillId="0" borderId="57" xfId="0" applyFont="1" applyBorder="1" applyAlignment="1" applyProtection="1">
      <alignment horizontal="left" vertical="top" wrapText="1"/>
      <protection locked="0"/>
    </xf>
    <xf numFmtId="49" fontId="5" fillId="0" borderId="14" xfId="0" applyNumberFormat="1" applyFont="1" applyFill="1" applyBorder="1" applyAlignment="1" applyProtection="1">
      <alignment horizontal="left" vertical="center" indent="1"/>
      <protection locked="0"/>
    </xf>
    <xf numFmtId="49" fontId="5" fillId="0" borderId="5" xfId="0" applyNumberFormat="1" applyFont="1" applyFill="1" applyBorder="1" applyAlignment="1" applyProtection="1">
      <alignment horizontal="left" vertical="center" indent="1"/>
      <protection locked="0"/>
    </xf>
    <xf numFmtId="49" fontId="5" fillId="0" borderId="6" xfId="0" applyNumberFormat="1" applyFont="1" applyFill="1" applyBorder="1" applyAlignment="1" applyProtection="1">
      <alignment horizontal="left" vertical="center" indent="1"/>
      <protection locked="0"/>
    </xf>
    <xf numFmtId="49" fontId="5" fillId="0" borderId="85" xfId="0" applyNumberFormat="1" applyFont="1" applyBorder="1" applyAlignment="1" applyProtection="1">
      <alignment horizontal="left" vertical="center" indent="1"/>
      <protection locked="0"/>
    </xf>
    <xf numFmtId="49" fontId="5" fillId="0" borderId="39" xfId="0" applyNumberFormat="1" applyFont="1" applyBorder="1" applyAlignment="1" applyProtection="1">
      <alignment horizontal="left" vertical="center" indent="1"/>
      <protection locked="0"/>
    </xf>
    <xf numFmtId="49" fontId="5" fillId="0" borderId="40" xfId="0" applyNumberFormat="1" applyFont="1" applyBorder="1" applyAlignment="1" applyProtection="1">
      <alignment horizontal="left" vertical="center" indent="1"/>
      <protection locked="0"/>
    </xf>
    <xf numFmtId="0" fontId="25" fillId="0" borderId="37" xfId="0" applyFont="1" applyBorder="1" applyAlignment="1">
      <alignment horizontal="center" wrapText="1"/>
    </xf>
    <xf numFmtId="0" fontId="25" fillId="0" borderId="63" xfId="0" applyFont="1" applyBorder="1" applyAlignment="1">
      <alignment horizontal="center" wrapText="1"/>
    </xf>
    <xf numFmtId="0" fontId="25" fillId="0" borderId="22" xfId="0" applyFont="1" applyBorder="1" applyAlignment="1">
      <alignment horizontal="center" wrapText="1"/>
    </xf>
    <xf numFmtId="0" fontId="25" fillId="0" borderId="13" xfId="0" applyFont="1" applyBorder="1" applyAlignment="1">
      <alignment horizontal="center" wrapText="1"/>
    </xf>
    <xf numFmtId="0" fontId="25" fillId="0" borderId="54" xfId="0" applyFont="1" applyBorder="1" applyAlignment="1">
      <alignment horizontal="center" wrapText="1"/>
    </xf>
    <xf numFmtId="0" fontId="25" fillId="0" borderId="20" xfId="0" applyFont="1" applyBorder="1" applyAlignment="1">
      <alignment horizontal="center" wrapText="1"/>
    </xf>
    <xf numFmtId="49" fontId="16" fillId="2" borderId="37" xfId="0" applyNumberFormat="1" applyFont="1" applyFill="1" applyBorder="1" applyAlignment="1" applyProtection="1">
      <alignment horizontal="center" vertical="center"/>
    </xf>
    <xf numFmtId="49" fontId="16" fillId="2" borderId="31" xfId="0" applyNumberFormat="1" applyFont="1" applyFill="1" applyBorder="1" applyAlignment="1" applyProtection="1">
      <alignment horizontal="center" vertical="center"/>
    </xf>
    <xf numFmtId="49" fontId="3" fillId="0" borderId="4" xfId="0" quotePrefix="1" applyNumberFormat="1" applyFont="1" applyBorder="1" applyAlignment="1" applyProtection="1">
      <alignment horizontal="left" vertical="top" wrapText="1"/>
      <protection locked="0"/>
    </xf>
    <xf numFmtId="49" fontId="0" fillId="0" borderId="5" xfId="0" applyNumberFormat="1" applyBorder="1" applyAlignment="1" applyProtection="1">
      <alignment horizontal="left" vertical="top" wrapText="1"/>
      <protection locked="0"/>
    </xf>
    <xf numFmtId="49" fontId="0" fillId="0" borderId="6" xfId="0" applyNumberFormat="1" applyBorder="1" applyAlignment="1" applyProtection="1">
      <alignment horizontal="left" vertical="top" wrapText="1"/>
      <protection locked="0"/>
    </xf>
    <xf numFmtId="0" fontId="2" fillId="0" borderId="36" xfId="0" applyFont="1" applyFill="1" applyBorder="1" applyAlignment="1" applyProtection="1">
      <alignment horizontal="right" vertical="center"/>
    </xf>
    <xf numFmtId="0" fontId="2" fillId="0" borderId="50" xfId="0" applyFont="1" applyFill="1" applyBorder="1" applyAlignment="1" applyProtection="1">
      <alignment horizontal="right" vertical="center"/>
    </xf>
    <xf numFmtId="0" fontId="2" fillId="0" borderId="51" xfId="0" applyFont="1" applyFill="1" applyBorder="1" applyAlignment="1" applyProtection="1">
      <alignment horizontal="right" vertical="center"/>
    </xf>
    <xf numFmtId="0" fontId="4" fillId="0" borderId="3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0" xfId="0" applyFont="1" applyBorder="1" applyAlignment="1">
      <alignment horizontal="center" vertical="center" wrapText="1"/>
    </xf>
    <xf numFmtId="49" fontId="0" fillId="0" borderId="50" xfId="0" applyNumberFormat="1" applyBorder="1" applyAlignment="1" applyProtection="1">
      <alignment horizontal="left" vertical="top" wrapText="1"/>
      <protection locked="0"/>
    </xf>
    <xf numFmtId="0" fontId="4" fillId="0" borderId="37" xfId="0" applyFont="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49" fontId="3" fillId="0" borderId="38" xfId="0" applyNumberFormat="1" applyFont="1" applyFill="1" applyBorder="1" applyAlignment="1" applyProtection="1">
      <alignment horizontal="left" vertical="top"/>
      <protection locked="0"/>
    </xf>
    <xf numFmtId="49" fontId="3" fillId="0" borderId="39" xfId="0" applyNumberFormat="1" applyFont="1" applyFill="1" applyBorder="1" applyAlignment="1" applyProtection="1">
      <alignment horizontal="left" vertical="top"/>
      <protection locked="0"/>
    </xf>
    <xf numFmtId="49" fontId="3" fillId="0" borderId="40" xfId="0" applyNumberFormat="1" applyFont="1" applyFill="1" applyBorder="1" applyAlignment="1" applyProtection="1">
      <alignment horizontal="left" vertical="top"/>
      <protection locked="0"/>
    </xf>
    <xf numFmtId="0" fontId="2" fillId="0" borderId="38" xfId="0" applyFont="1" applyFill="1" applyBorder="1" applyAlignment="1" applyProtection="1">
      <alignment horizontal="right" vertical="center"/>
    </xf>
    <xf numFmtId="0" fontId="2" fillId="0" borderId="39" xfId="0" applyFont="1" applyFill="1" applyBorder="1" applyAlignment="1" applyProtection="1">
      <alignment horizontal="right" vertical="center"/>
    </xf>
    <xf numFmtId="0" fontId="2" fillId="0" borderId="34" xfId="0" applyFont="1" applyFill="1" applyBorder="1" applyAlignment="1" applyProtection="1">
      <alignment horizontal="right" vertical="center"/>
    </xf>
    <xf numFmtId="0" fontId="2" fillId="0" borderId="79" xfId="0" applyFont="1" applyBorder="1" applyAlignment="1" applyProtection="1">
      <alignment horizontal="center" wrapText="1"/>
      <protection locked="0"/>
    </xf>
    <xf numFmtId="0" fontId="2" fillId="0" borderId="0" xfId="0" applyFont="1" applyAlignment="1" applyProtection="1">
      <alignment horizontal="center" wrapText="1"/>
      <protection locked="0"/>
    </xf>
    <xf numFmtId="49" fontId="0" fillId="0" borderId="57" xfId="0" applyNumberFormat="1" applyBorder="1" applyAlignment="1" applyProtection="1">
      <alignment horizontal="left" vertical="top" wrapText="1"/>
      <protection locked="0"/>
    </xf>
    <xf numFmtId="42" fontId="13" fillId="3" borderId="60" xfId="1" applyNumberFormat="1" applyFont="1" applyFill="1" applyBorder="1" applyAlignment="1" applyProtection="1">
      <alignment vertical="center"/>
    </xf>
    <xf numFmtId="42" fontId="13" fillId="0" borderId="42" xfId="1" applyNumberFormat="1" applyFont="1" applyFill="1" applyBorder="1" applyAlignment="1" applyProtection="1">
      <alignment vertical="center"/>
    </xf>
    <xf numFmtId="49" fontId="13" fillId="0" borderId="13" xfId="0" applyNumberFormat="1" applyFont="1" applyFill="1" applyBorder="1" applyAlignment="1" applyProtection="1">
      <alignment horizontal="left" vertical="center"/>
    </xf>
  </cellXfs>
  <cellStyles count="6">
    <cellStyle name="Currency" xfId="5" builtinId="4"/>
    <cellStyle name="Currency [0]" xfId="1" builtinId="7"/>
    <cellStyle name="Hyperlink" xfId="4" builtinId="8"/>
    <cellStyle name="Normal" xfId="0" builtinId="0"/>
    <cellStyle name="Normal_CAL FIRE" xfId="2"/>
    <cellStyle name="Normal_Validation" xfId="3"/>
  </cellStyles>
  <dxfs count="0"/>
  <tableStyles count="0" defaultTableStyle="TableStyleMedium2" defaultPivotStyle="PivotStyleLight16"/>
  <colors>
    <mruColors>
      <color rgb="FFFFFFCC"/>
      <color rgb="FF0000FF"/>
      <color rgb="FFFFFF99"/>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Z140"/>
  <sheetViews>
    <sheetView tabSelected="1" zoomScaleNormal="100" workbookViewId="0">
      <selection activeCell="A3" sqref="A3:D3"/>
    </sheetView>
  </sheetViews>
  <sheetFormatPr defaultRowHeight="12.75" x14ac:dyDescent="0.2"/>
  <cols>
    <col min="1" max="1" width="29.85546875" customWidth="1"/>
    <col min="2" max="2" width="26.42578125" customWidth="1"/>
    <col min="3" max="3" width="10.140625" customWidth="1"/>
    <col min="4" max="4" width="18.85546875" customWidth="1"/>
    <col min="5" max="5" width="2.7109375" customWidth="1"/>
    <col min="6" max="6" width="23.42578125" customWidth="1"/>
  </cols>
  <sheetData>
    <row r="1" spans="1:52" ht="13.15" customHeight="1" x14ac:dyDescent="0.2">
      <c r="A1" s="413" t="s">
        <v>213</v>
      </c>
      <c r="B1" s="414"/>
      <c r="C1" s="420" t="s">
        <v>410</v>
      </c>
      <c r="D1" s="421"/>
      <c r="E1" s="192"/>
      <c r="F1" s="160"/>
      <c r="G1" s="160"/>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ht="16.899999999999999" customHeight="1" x14ac:dyDescent="0.2">
      <c r="A2" s="415" t="s">
        <v>307</v>
      </c>
      <c r="B2" s="416"/>
      <c r="C2" s="422"/>
      <c r="D2" s="423"/>
      <c r="E2" s="193"/>
      <c r="F2" s="215"/>
      <c r="G2" s="215"/>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ht="28.15" customHeight="1" thickBot="1" x14ac:dyDescent="0.25">
      <c r="A3" s="426" t="s">
        <v>275</v>
      </c>
      <c r="B3" s="427"/>
      <c r="C3" s="427"/>
      <c r="D3" s="428"/>
      <c r="E3" s="193"/>
      <c r="F3" s="215"/>
      <c r="G3" s="215"/>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26.25" thickBot="1" x14ac:dyDescent="0.25">
      <c r="A4" s="417" t="s">
        <v>306</v>
      </c>
      <c r="B4" s="418"/>
      <c r="C4" s="418"/>
      <c r="D4" s="419"/>
      <c r="E4" s="194"/>
      <c r="F4" s="279" t="s">
        <v>269</v>
      </c>
      <c r="G4" s="160"/>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ht="29.45" customHeight="1" thickBot="1" x14ac:dyDescent="0.25">
      <c r="A5" s="252" t="str">
        <f>B8</f>
        <v xml:space="preserve"> </v>
      </c>
      <c r="B5" s="424" t="s">
        <v>130</v>
      </c>
      <c r="C5" s="424"/>
      <c r="D5" s="425"/>
      <c r="E5" s="194"/>
      <c r="F5" s="212" t="s">
        <v>268</v>
      </c>
      <c r="G5" s="160"/>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6.149999999999999" customHeight="1" x14ac:dyDescent="0.2">
      <c r="A6" s="170" t="s">
        <v>96</v>
      </c>
      <c r="B6" s="407"/>
      <c r="C6" s="408"/>
      <c r="D6" s="409"/>
      <c r="E6" s="185"/>
      <c r="F6" s="213" t="s">
        <v>216</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ht="16.149999999999999" customHeight="1" x14ac:dyDescent="0.2">
      <c r="A7" s="166" t="s">
        <v>123</v>
      </c>
      <c r="B7" s="410"/>
      <c r="C7" s="411"/>
      <c r="D7" s="412"/>
      <c r="E7" s="186"/>
      <c r="F7" s="213" t="s">
        <v>217</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ht="16.149999999999999" customHeight="1" x14ac:dyDescent="0.2">
      <c r="A8" s="166" t="s">
        <v>0</v>
      </c>
      <c r="B8" s="410" t="s">
        <v>284</v>
      </c>
      <c r="C8" s="411"/>
      <c r="D8" s="412"/>
      <c r="E8" s="187"/>
      <c r="F8" s="213" t="s">
        <v>218</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ht="16.149999999999999" customHeight="1" thickBot="1" x14ac:dyDescent="0.25">
      <c r="A9" s="171" t="s">
        <v>113</v>
      </c>
      <c r="B9" s="433"/>
      <c r="C9" s="434"/>
      <c r="D9" s="435"/>
      <c r="E9" s="187"/>
      <c r="F9" s="213" t="s">
        <v>220</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ht="16.149999999999999" customHeight="1" x14ac:dyDescent="0.2">
      <c r="A10" s="170" t="s">
        <v>1</v>
      </c>
      <c r="B10" s="436"/>
      <c r="C10" s="437"/>
      <c r="D10" s="438"/>
      <c r="E10" s="186"/>
      <c r="F10" s="214" t="s">
        <v>219</v>
      </c>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6.149999999999999" customHeight="1" x14ac:dyDescent="0.2">
      <c r="A11" s="169" t="s">
        <v>98</v>
      </c>
      <c r="B11" s="439"/>
      <c r="C11" s="440"/>
      <c r="D11" s="441"/>
      <c r="E11" s="188"/>
      <c r="F11" s="213" t="s">
        <v>221</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6.149999999999999" customHeight="1" thickBot="1" x14ac:dyDescent="0.25">
      <c r="A12" s="172" t="s">
        <v>136</v>
      </c>
      <c r="B12" s="442"/>
      <c r="C12" s="443"/>
      <c r="D12" s="444"/>
      <c r="E12" s="188"/>
      <c r="F12" s="213" t="s">
        <v>224</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6.149999999999999" customHeight="1" x14ac:dyDescent="0.2">
      <c r="A13" s="170" t="s">
        <v>97</v>
      </c>
      <c r="B13" s="436"/>
      <c r="C13" s="437"/>
      <c r="D13" s="438"/>
      <c r="E13" s="188"/>
      <c r="F13" s="213" t="s">
        <v>261</v>
      </c>
      <c r="G13" s="1"/>
      <c r="H13" s="2"/>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6.149999999999999" customHeight="1" x14ac:dyDescent="0.2">
      <c r="A14" s="166" t="s">
        <v>124</v>
      </c>
      <c r="B14" s="410"/>
      <c r="C14" s="411"/>
      <c r="D14" s="412"/>
      <c r="E14" s="188"/>
      <c r="F14" s="214" t="s">
        <v>262</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6.149999999999999" customHeight="1" thickBot="1" x14ac:dyDescent="0.25">
      <c r="A15" s="171" t="s">
        <v>278</v>
      </c>
      <c r="B15" s="450"/>
      <c r="C15" s="451"/>
      <c r="D15" s="452"/>
      <c r="E15" s="188"/>
      <c r="F15" s="213" t="s">
        <v>263</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6.149999999999999" customHeight="1" thickBot="1" x14ac:dyDescent="0.25">
      <c r="A16" s="173" t="s">
        <v>4</v>
      </c>
      <c r="B16" s="453"/>
      <c r="C16" s="454"/>
      <c r="D16" s="455"/>
      <c r="E16" s="188"/>
      <c r="F16" s="213" t="s">
        <v>264</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6.149999999999999" customHeight="1" x14ac:dyDescent="0.2">
      <c r="A17" s="170" t="s">
        <v>121</v>
      </c>
      <c r="B17" s="436"/>
      <c r="C17" s="437"/>
      <c r="D17" s="438"/>
      <c r="E17" s="188"/>
      <c r="F17" s="213" t="s">
        <v>265</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6.149999999999999" customHeight="1" x14ac:dyDescent="0.2">
      <c r="A18" s="166" t="s">
        <v>203</v>
      </c>
      <c r="B18" s="410"/>
      <c r="C18" s="411"/>
      <c r="D18" s="412"/>
      <c r="E18" s="188"/>
      <c r="F18" s="214" t="s">
        <v>266</v>
      </c>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16.149999999999999" customHeight="1" thickBot="1" x14ac:dyDescent="0.25">
      <c r="A19" s="171" t="s">
        <v>204</v>
      </c>
      <c r="B19" s="450"/>
      <c r="C19" s="451"/>
      <c r="D19" s="452"/>
      <c r="E19" s="188"/>
      <c r="F19" s="213" t="s">
        <v>267</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16.149999999999999" customHeight="1" thickBot="1" x14ac:dyDescent="0.25">
      <c r="A20" s="170" t="s">
        <v>120</v>
      </c>
      <c r="B20" s="404"/>
      <c r="C20" s="405"/>
      <c r="D20" s="406"/>
      <c r="E20" s="196"/>
      <c r="F20" s="216"/>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30.6" customHeight="1" thickBot="1" x14ac:dyDescent="0.25">
      <c r="A21" s="171" t="s">
        <v>211</v>
      </c>
      <c r="B21" s="218"/>
      <c r="C21" s="197" t="s">
        <v>273</v>
      </c>
      <c r="D21" s="198">
        <v>0</v>
      </c>
      <c r="E21" s="196"/>
      <c r="F21" s="184"/>
      <c r="G21" s="160"/>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6.45" customHeight="1" thickBot="1" x14ac:dyDescent="0.25">
      <c r="A22" s="447" t="s">
        <v>283</v>
      </c>
      <c r="B22" s="448"/>
      <c r="C22" s="448"/>
      <c r="D22" s="449"/>
      <c r="E22" s="189"/>
      <c r="F22" s="160"/>
      <c r="G22" s="1"/>
      <c r="H22" s="1"/>
      <c r="I22" s="1"/>
      <c r="J22" s="179"/>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9" customHeight="1" x14ac:dyDescent="0.2">
      <c r="A23" s="220" t="str">
        <f>B8</f>
        <v xml:space="preserve"> </v>
      </c>
      <c r="B23" s="424" t="s">
        <v>147</v>
      </c>
      <c r="C23" s="424"/>
      <c r="D23" s="425"/>
      <c r="E23" s="190"/>
      <c r="F23" s="160"/>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x14ac:dyDescent="0.2">
      <c r="A24" s="201"/>
      <c r="B24" s="168" t="s">
        <v>214</v>
      </c>
      <c r="C24" s="445" t="s">
        <v>271</v>
      </c>
      <c r="D24" s="446"/>
      <c r="E24" s="191"/>
      <c r="F24" s="160"/>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0.45" customHeight="1" thickBot="1" x14ac:dyDescent="0.25">
      <c r="A25" s="174" t="s">
        <v>133</v>
      </c>
      <c r="B25" s="177" t="s">
        <v>272</v>
      </c>
      <c r="C25" s="167" t="s">
        <v>215</v>
      </c>
      <c r="D25" s="251" t="s">
        <v>270</v>
      </c>
      <c r="E25" s="168"/>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16.149999999999999" customHeight="1" x14ac:dyDescent="0.2">
      <c r="A26" s="176" t="s">
        <v>131</v>
      </c>
      <c r="B26" s="202">
        <f>'CAL FIRE Costs Day 1'!$G$11+'CAL FIRE Costs Day 2'!$G$11+'CAL FIRE Costs Day 3'!$G$11+'CAL FIRE Costs Day 4'!$G$11+'CAL FIRE Costs Day 5'!$G$11+'CAL FIRE Costs Day 6'!$G$11+'CAL FIRE Costs Day 7'!$G$11+'CAL FIRE Costs Day 8'!$G$11+'CAL FIRE Costs Day 9'!$G$11+'CAL FIRE Costs Day 10'!$G$11+'CAL FIRE Costs Day 11'!$G$11+'CAL FIRE Costs Day 12'!$G$11+'CAL FIRE Costs Day 13'!$G$11+'CAL FIRE Costs Day 14'!$G$11</f>
        <v>0</v>
      </c>
      <c r="C26" s="297" t="str">
        <f xml:space="preserve"> "1- " &amp; 'CAL FIRE Costs Day 1'!H2</f>
        <v xml:space="preserve">1- </v>
      </c>
      <c r="D26" s="203">
        <f>'CAL FIRE Costs Day 1'!$G$81+'CAL FIRE Costs Day 1'!$H$81+'Hired Equip-Contract Co Day 1'!$F$25+'Hired Equip-Contract Co Day 1'!$F$75+'Fed-St-Loc ABH Day 1'!$F$14+'Fed-St-Loc ABH Day 1'!$F$27+'Fed-St-Loc ABH Day 1'!$F$51</f>
        <v>0</v>
      </c>
      <c r="E26" s="182"/>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16.149999999999999" customHeight="1" x14ac:dyDescent="0.2">
      <c r="A27" s="85" t="s">
        <v>274</v>
      </c>
      <c r="B27" s="204">
        <f>'CAL FIRE Costs Day 1'!$G$18+'CAL FIRE Costs Day 2'!$G$18+'CAL FIRE Costs Day 3'!$G$18+'CAL FIRE Costs Day 4'!$G$18+'CAL FIRE Costs Day 5'!$G$18+'CAL FIRE Costs Day 6'!$G$18+'CAL FIRE Costs Day 7'!$G$18+'CAL FIRE Costs Day 8'!$G$18+'CAL FIRE Costs Day 9'!$G$18+'CAL FIRE Costs Day 10'!$G$18+'CAL FIRE Costs Day 11'!$G$18+'CAL FIRE Costs Day 12'!$G$18+'CAL FIRE Costs Day 13'!$G$18+'CAL FIRE Costs Day 14'!$G$18</f>
        <v>0</v>
      </c>
      <c r="C27" s="298" t="str">
        <f>"2- " &amp; 'CAL FIRE Costs Day 2'!H2</f>
        <v xml:space="preserve">2- </v>
      </c>
      <c r="D27" s="205">
        <f>'CAL FIRE Costs Day 2'!$G$81+'CAL FIRE Costs Day 2'!$H$81+'Hired Equip-Contract Co Day 2'!$F$25+'Hired Equip-Contract Co Day 2'!$F$75+'Fed-St-Loc ABH Day 2'!$F$14+'Fed-St-Loc ABH Day 2'!$F$27+'Fed-St-Loc ABH Day 2'!$F$51</f>
        <v>0</v>
      </c>
      <c r="E27" s="18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16.149999999999999" customHeight="1" x14ac:dyDescent="0.2">
      <c r="A28" s="85" t="s">
        <v>132</v>
      </c>
      <c r="B28" s="204">
        <f>'CAL FIRE Costs Day 1'!$G$29+'CAL FIRE Costs Day 2'!$G$29+'CAL FIRE Costs Day 3'!$G$29+'CAL FIRE Costs Day 4'!$G$29+'CAL FIRE Costs Day 5'!$G$29+'CAL FIRE Costs Day 6'!$G$29+'CAL FIRE Costs Day 7'!$G$29+'CAL FIRE Costs Day 8'!$G$29+'CAL FIRE Costs Day 9'!$G$29+'CAL FIRE Costs Day 10'!$G$29+'CAL FIRE Costs Day 11'!$G$29+'CAL FIRE Costs Day 12'!$G$29+'CAL FIRE Costs Day 13'!$G$29+'CAL FIRE Costs Day 14'!$G$29</f>
        <v>0</v>
      </c>
      <c r="C28" s="298" t="str">
        <f>"3- " &amp; 'CAL FIRE Costs Day 3'!H2</f>
        <v xml:space="preserve">3- </v>
      </c>
      <c r="D28" s="205">
        <f>'CAL FIRE Costs Day 3'!$G$81+'CAL FIRE Costs Day 3'!$H$81+'Hired Equip-Contract Co Day 3'!$F$25+'Hired Equip-Contract Co Day 3'!$F$75+'Fed-St-Loc ABH Day 3'!$F$14+'Fed-St-Loc ABH Day 3'!$F$27+'Fed-St-Loc ABH Day 3'!$F$51</f>
        <v>0</v>
      </c>
      <c r="E28" s="182"/>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16.149999999999999" customHeight="1" x14ac:dyDescent="0.2">
      <c r="A29" s="85" t="s">
        <v>134</v>
      </c>
      <c r="B29" s="204">
        <f>'CAL FIRE Costs Day 1'!$G$39+'CAL FIRE Costs Day 2'!$G$39+'CAL FIRE Costs Day 3'!$G$39+'CAL FIRE Costs Day 4'!$G$39+'CAL FIRE Costs Day 5'!$G$39+'CAL FIRE Costs Day 6'!$G$39+'CAL FIRE Costs Day 7'!$G$39+'CAL FIRE Costs Day 8'!$G$39+'CAL FIRE Costs Day 9'!$G$39+'CAL FIRE Costs Day 10'!$G$39+'CAL FIRE Costs Day 11'!$G$39+'CAL FIRE Costs Day 12'!$G$39+'CAL FIRE Costs Day 13'!$G$39+'CAL FIRE Costs Day 14'!$G$39</f>
        <v>0</v>
      </c>
      <c r="C29" s="298" t="str">
        <f>"4- " &amp; 'CAL FIRE Costs Day 4'!H2</f>
        <v xml:space="preserve">4- </v>
      </c>
      <c r="D29" s="205">
        <f>'CAL FIRE Costs Day 4'!$G$81+'CAL FIRE Costs Day 4'!$H$81+'Hired Equip-Contract Co Day 4'!$F$25+'Hired Equip-Contract Co Day 4'!$F$75+'Fed-St-Loc ABH Day 4'!$F$14+'Fed-St-Loc ABH Day 4'!$F$27+'Fed-St-Loc ABH Day 4'!$F$51</f>
        <v>0</v>
      </c>
      <c r="E29" s="18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16.149999999999999" customHeight="1" x14ac:dyDescent="0.2">
      <c r="A30" s="85" t="s">
        <v>153</v>
      </c>
      <c r="B30" s="204">
        <f>'CAL FIRE Costs Day 1'!$G$57+'CAL FIRE Costs Day 2'!$G$57+'CAL FIRE Costs Day 3'!$G$57+'CAL FIRE Costs Day 4'!$G$57+'CAL FIRE Costs Day 5'!$G$57+'CAL FIRE Costs Day 6'!$G$57+'CAL FIRE Costs Day 7'!$G$57+'CAL FIRE Costs Day 8'!$G$57+'CAL FIRE Costs Day 9'!$G$57+'CAL FIRE Costs Day 10'!$G$57+'CAL FIRE Costs Day 11'!$G$57+'CAL FIRE Costs Day 12'!$G$57+'CAL FIRE Costs Day 13'!$G$57+'CAL FIRE Costs Day 14'!$G$57</f>
        <v>0</v>
      </c>
      <c r="C30" s="298" t="str">
        <f>"5- " &amp;'CAL FIRE Costs Day 5'!H2</f>
        <v xml:space="preserve">5- </v>
      </c>
      <c r="D30" s="205">
        <f>'CAL FIRE Costs Day 5'!$G$81+'CAL FIRE Costs Day 5'!$H$81+'Hired Equip-Contract Co Day 5'!$F$25+'Hired Equip-Contract Co Day 5'!$F$75+'Fed-St-Loc ABH Day 5'!$F$14+'Fed-St-Loc ABH Day 5'!$F$27+'Fed-St-Loc ABH Day 5'!$F$51</f>
        <v>0</v>
      </c>
      <c r="E30" s="182"/>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16.149999999999999" customHeight="1" x14ac:dyDescent="0.2">
      <c r="A31" s="85" t="s">
        <v>157</v>
      </c>
      <c r="B31" s="204">
        <f>'CAL FIRE Costs Day 1'!$G$63+'CAL FIRE Costs Day 2'!$G$63+'CAL FIRE Costs Day 3'!$G$63+'CAL FIRE Costs Day 4'!$G$63+'CAL FIRE Costs Day 5'!$G$63+'CAL FIRE Costs Day 6'!$G$63+'CAL FIRE Costs Day 7'!$G$63+'CAL FIRE Costs Day 8'!$G$63+'CAL FIRE Costs Day 9'!$G$63+'CAL FIRE Costs Day 10'!$G$63+'CAL FIRE Costs Day 11'!$G$63+'CAL FIRE Costs Day 12'!$G$63+'CAL FIRE Costs Day 13'!$G$63+'CAL FIRE Costs Day 14'!$G$63</f>
        <v>0</v>
      </c>
      <c r="C31" s="298" t="str">
        <f>"6- " &amp; 'CAL FIRE Costs Day 6'!H2</f>
        <v xml:space="preserve">6- </v>
      </c>
      <c r="D31" s="205">
        <f>'CAL FIRE Costs Day 6'!$G$81+'CAL FIRE Costs Day 6'!$H$81+'Hired Equip-Contract Co Day 6'!$F$25+'Hired Equip-Contract Co Day 6'!$F$75+'Fed-St-Loc ABH Day 6'!$F$14+'Fed-St-Loc ABH Day 6'!$F$27+'Fed-St-Loc ABH Day 6'!$F$51</f>
        <v>0</v>
      </c>
      <c r="E31" s="182"/>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149999999999999" customHeight="1" x14ac:dyDescent="0.2">
      <c r="A32" s="85" t="s">
        <v>95</v>
      </c>
      <c r="B32" s="204">
        <f>'CAL FIRE Costs Day 1'!$G$71+'CAL FIRE Costs Day 2'!$G$71+'CAL FIRE Costs Day 3'!$G$71+'CAL FIRE Costs Day 4'!$G$71+'CAL FIRE Costs Day 5'!$G$71+'CAL FIRE Costs Day 6'!$G$71+'CAL FIRE Costs Day 7'!$G$71+'CAL FIRE Costs Day 8'!$G$71+'CAL FIRE Costs Day 9'!$G$71+'CAL FIRE Costs Day 10'!$G$71+'CAL FIRE Costs Day 11'!$G$71+'CAL FIRE Costs Day 12'!$G$71+'CAL FIRE Costs Day 13'!$G$71+'CAL FIRE Costs Day 14'!$G$71</f>
        <v>0</v>
      </c>
      <c r="C32" s="298" t="str">
        <f>"7- " &amp; 'CAL FIRE Costs Day 7'!H2</f>
        <v xml:space="preserve">7- </v>
      </c>
      <c r="D32" s="205">
        <f>'CAL FIRE Costs Day 7'!$G$81+'CAL FIRE Costs Day 7'!$H$81+'Hired Equip-Contract Co Day 7'!$F$25+'Hired Equip-Contract Co Day 7'!$F$75+'Fed-St-Loc ABH Day 7'!$F$14+'Fed-St-Loc ABH Day 7'!$F$27+'Fed-St-Loc ABH Day 7'!$F$51</f>
        <v>0</v>
      </c>
      <c r="E32" s="182"/>
      <c r="F32" s="217"/>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16.149999999999999" customHeight="1" x14ac:dyDescent="0.2">
      <c r="A33" s="85" t="s">
        <v>158</v>
      </c>
      <c r="B33" s="204">
        <f>'CAL FIRE Costs Day 1'!$G$73+'CAL FIRE Costs Day 2'!$G$73+'CAL FIRE Costs Day 3'!$G$73+'CAL FIRE Costs Day 4'!$G$73+'CAL FIRE Costs Day 5'!$G$73+'CAL FIRE Costs Day 6'!$G$73+'CAL FIRE Costs Day 7'!$G$73+'CAL FIRE Costs Day 8'!$G$73+'CAL FIRE Costs Day 9'!$G$73+'CAL FIRE Costs Day 10'!$G$73+'CAL FIRE Costs Day 11'!$G$73+'CAL FIRE Costs Day 12'!$G$73+'CAL FIRE Costs Day 13'!$G$73+'CAL FIRE Costs Day 14'!$G$73</f>
        <v>0</v>
      </c>
      <c r="C33" s="298" t="str">
        <f>"8- " &amp; 'CAL FIRE Costs Day 8'!H2</f>
        <v xml:space="preserve">8- </v>
      </c>
      <c r="D33" s="205">
        <f>'CAL FIRE Costs Day 8'!$G$81+'CAL FIRE Costs Day 8'!$H$81+'Hired Equip-Contract Co Day 8'!$F$25+'Hired Equip-Contract Co Day 8'!$F$75+'Fed-St-Loc ABH Day 8'!$F$14+'Fed-St-Loc ABH Day 8'!$F$27+'Fed-St-Loc ABH Day 8'!$F$51</f>
        <v>0</v>
      </c>
      <c r="E33" s="182"/>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ht="16.149999999999999" customHeight="1" x14ac:dyDescent="0.2">
      <c r="A34" s="85" t="s">
        <v>185</v>
      </c>
      <c r="B34" s="204">
        <f>'CAL FIRE Costs Day 1'!$G$79+'CAL FIRE Costs Day 2'!$G$79+'CAL FIRE Costs Day 3'!$G$79+'CAL FIRE Costs Day 4'!$G$79+'CAL FIRE Costs Day 5'!$G$79+'CAL FIRE Costs Day 6'!$G$79+'CAL FIRE Costs Day 7'!$G$79+'CAL FIRE Costs Day 8'!$G$79+'CAL FIRE Costs Day 9'!$G$79+'CAL FIRE Costs Day 10'!$G$79+'CAL FIRE Costs Day 11'!$G$79+'CAL FIRE Costs Day 12'!$G$79+'CAL FIRE Costs Day 13'!$G$79+'CAL FIRE Costs Day 14'!$G$79</f>
        <v>0</v>
      </c>
      <c r="C34" s="298" t="str">
        <f>"9- " &amp; 'CAL FIRE Costs Day 9'!H2</f>
        <v xml:space="preserve">9- </v>
      </c>
      <c r="D34" s="205">
        <f>'CAL FIRE Costs Day 9'!$G$81+'CAL FIRE Costs Day 9'!$H$81+'Hired Equip-Contract Co Day 9'!$F$25+'Hired Equip-Contract Co Day 9'!$F$75+'Fed-St-Loc ABH Day 9'!$F$14+'Fed-St-Loc ABH Day 9'!$F$27+'Fed-St-Loc ABH Day 9'!$F$51</f>
        <v>0</v>
      </c>
      <c r="E34" s="182"/>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6.149999999999999" customHeight="1" x14ac:dyDescent="0.2">
      <c r="A35" s="85" t="s">
        <v>135</v>
      </c>
      <c r="B35" s="204">
        <f>'Hired Equip-Contract Co Day 1'!$F$25+'Hired Equip-Contract Co Day 2'!$F$25+'Hired Equip-Contract Co Day 3'!$F$25+'Hired Equip-Contract Co Day 4'!$F$25+'Hired Equip-Contract Co Day 5'!$F$25+'Hired Equip-Contract Co Day 6'!$F$25+'Hired Equip-Contract Co Day 7'!$F$25+'Hired Equip-Contract Co Day 8'!$F$25+'Hired Equip-Contract Co Day 9'!$F$25+'Hired Equip-Contract Co Day 10'!$F$25+'Hired Equip-Contract Co Day 11'!$F$25+'Hired Equip-Contract Co Day 12'!$F$25+'Hired Equip-Contract Co Day 13'!$F$25+'Hired Equip-Contract Co Day 14'!$F$25</f>
        <v>0</v>
      </c>
      <c r="C35" s="298" t="str">
        <f>"10- " &amp; 'CAL FIRE Costs Day 10'!H2</f>
        <v xml:space="preserve">10- </v>
      </c>
      <c r="D35" s="205">
        <f>'CAL FIRE Costs Day 10'!$G$81+'CAL FIRE Costs Day 10'!$H$81+'Hired Equip-Contract Co Day 10'!$F$25+'Hired Equip-Contract Co Day 10'!$F$75+'Fed-St-Loc ABH Day 10'!$F$14+'Fed-St-Loc ABH Day 10'!$F$27+'Fed-St-Loc ABH Day 10'!$F$51</f>
        <v>0</v>
      </c>
      <c r="E35" s="182"/>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6.149999999999999" customHeight="1" x14ac:dyDescent="0.2">
      <c r="A36" s="85" t="s">
        <v>162</v>
      </c>
      <c r="B36" s="204">
        <f>'Hired Equip-Contract Co Day 1'!$F$75+'Hired Equip-Contract Co Day 2'!$F$75+'Hired Equip-Contract Co Day 3'!$F$75+'Hired Equip-Contract Co Day 4'!$F$75+'Hired Equip-Contract Co Day 5'!$F$75+'Hired Equip-Contract Co Day 6'!$F$75+'Hired Equip-Contract Co Day 7'!$F$75+'Hired Equip-Contract Co Day 8'!$F$75+'Hired Equip-Contract Co Day 9'!$F$75+'Hired Equip-Contract Co Day 10'!$F$75+'Hired Equip-Contract Co Day 11'!$F$75+'Hired Equip-Contract Co Day 12'!$F$75+'Hired Equip-Contract Co Day 13'!$F$75+'Hired Equip-Contract Co Day 14'!$F$75</f>
        <v>0</v>
      </c>
      <c r="C36" s="298" t="str">
        <f>"11- " &amp; 'CAL FIRE Costs Day 11'!H2</f>
        <v xml:space="preserve">11- </v>
      </c>
      <c r="D36" s="205">
        <f>'CAL FIRE Costs Day 11'!$G$81+'CAL FIRE Costs Day 11'!$H$81+'Hired Equip-Contract Co Day 11'!$F$25+'Hired Equip-Contract Co Day 11'!$F$75+'Fed-St-Loc ABH Day 11'!$F$14+'Fed-St-Loc ABH Day 11'!$F$27+'Fed-St-Loc ABH Day 11'!$F$51</f>
        <v>0</v>
      </c>
      <c r="E36" s="182"/>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6.149999999999999" customHeight="1" x14ac:dyDescent="0.2">
      <c r="A37" s="85" t="s">
        <v>164</v>
      </c>
      <c r="B37" s="204">
        <f>'Fed-St-Loc ABH Day 1'!$F$14+'Fed-St-Loc ABH Day 2'!$F$14+'Fed-St-Loc ABH Day 3'!$F$14+'Fed-St-Loc ABH Day 4'!$F$14+'Fed-St-Loc ABH Day 5'!$F$14+'Fed-St-Loc ABH Day 6'!$F$14+'Fed-St-Loc ABH Day 7'!$F$14+'Fed-St-Loc ABH Day 8'!$F$14+'Fed-St-Loc ABH Day 9'!$F$14+'Fed-St-Loc ABH Day 10'!$F$14+'Fed-St-Loc ABH Day 11'!$F$14+'Fed-St-Loc ABH Day 12'!$F$14+'Fed-St-Loc ABH Day 13'!$F$14+'Fed-St-Loc ABH Day 14'!$F$14</f>
        <v>0</v>
      </c>
      <c r="C37" s="298" t="str">
        <f>"12- " &amp; 'CAL FIRE Costs Day 12'!H2</f>
        <v xml:space="preserve">12- </v>
      </c>
      <c r="D37" s="205">
        <f>'CAL FIRE Costs Day 12'!$G$81+'CAL FIRE Costs Day 12'!$H$81+'Hired Equip-Contract Co Day 12'!$F$25+'Hired Equip-Contract Co Day 12'!$F$75+'Fed-St-Loc ABH Day 12'!$F$14+'Fed-St-Loc ABH Day 12'!$F$27+'Fed-St-Loc ABH Day 12'!$F$51</f>
        <v>0</v>
      </c>
      <c r="E37" s="182"/>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6.149999999999999" customHeight="1" x14ac:dyDescent="0.2">
      <c r="A38" s="85" t="s">
        <v>178</v>
      </c>
      <c r="B38" s="204">
        <f>'Fed-St-Loc ABH Day 1'!$F$27+'Fed-St-Loc ABH Day 2'!$F$27+'Fed-St-Loc ABH Day 3'!$F$27+'Fed-St-Loc ABH Day 4'!$F$27+'Fed-St-Loc ABH Day 5'!$F$27+'Fed-St-Loc ABH Day 6'!$F$27+'Fed-St-Loc ABH Day 7'!$F$27+'Fed-St-Loc ABH Day 8'!$F$27+'Fed-St-Loc ABH Day 9'!$F$27+'Fed-St-Loc ABH Day 10'!$F$27+'Fed-St-Loc ABH Day 11'!$F$27+'Fed-St-Loc ABH Day 12'!$F$27+'Fed-St-Loc ABH Day 13'!$F$27+'Fed-St-Loc ABH Day 14'!$F$27</f>
        <v>0</v>
      </c>
      <c r="C38" s="298" t="str">
        <f>"13- " &amp; 'CAL FIRE Costs Day 13'!H2</f>
        <v xml:space="preserve">13- </v>
      </c>
      <c r="D38" s="205">
        <f>'CAL FIRE Costs Day 13'!$G$81+'CAL FIRE Costs Day 13'!$H$81+'Hired Equip-Contract Co Day 13'!$F$25+'Hired Equip-Contract Co Day 13'!$F$75+'Fed-St-Loc ABH Day 13'!$F$14+'Fed-St-Loc ABH Day 13'!$F$27+'Fed-St-Loc ABH Day 13'!$F$51</f>
        <v>0</v>
      </c>
      <c r="E38" s="182"/>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6.149999999999999" customHeight="1" thickBot="1" x14ac:dyDescent="0.25">
      <c r="A39" s="165" t="s">
        <v>163</v>
      </c>
      <c r="B39" s="206">
        <f>'Fed-St-Loc ABH Day 1'!$F$51+'Fed-St-Loc ABH Day 2'!$F$51+'Fed-St-Loc ABH Day 3'!$F$51+'Fed-St-Loc ABH Day 4'!$F$51+'Fed-St-Loc ABH Day 5'!$F$51+'Fed-St-Loc ABH Day 6'!$F$51+'Fed-St-Loc ABH Day 7'!$F$51+'Fed-St-Loc ABH Day 8'!$F$51+'Fed-St-Loc ABH Day 9'!$F$51+'Fed-St-Loc ABH Day 10'!$F$51+'Fed-St-Loc ABH Day 11'!$F$51+'Fed-St-Loc ABH Day 12'!$F$51+'Fed-St-Loc ABH Day 13'!$F$51+'Fed-St-Loc ABH Day 14'!$F$51</f>
        <v>0</v>
      </c>
      <c r="C39" s="298" t="str">
        <f>"14- " &amp; 'CAL FIRE Costs Day 14'!H2</f>
        <v xml:space="preserve">14- </v>
      </c>
      <c r="D39" s="207">
        <f>'CAL FIRE Costs Day 14'!$G$81+'CAL FIRE Costs Day 14'!$H$81+'Hired Equip-Contract Co Day 14'!$F$25+'Hired Equip-Contract Co Day 14'!$F$75+'Fed-St-Loc ABH Day 14'!$F$14+'Fed-St-Loc ABH Day 14'!$F$27+'Fed-St-Loc ABH Day 14'!$F$51</f>
        <v>0</v>
      </c>
      <c r="E39" s="182"/>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29.45" customHeight="1" thickTop="1" thickBot="1" x14ac:dyDescent="0.25">
      <c r="A40" s="200" t="s">
        <v>179</v>
      </c>
      <c r="B40" s="208">
        <f>SUM(B26:B39)</f>
        <v>0</v>
      </c>
      <c r="C40" s="209" t="s">
        <v>273</v>
      </c>
      <c r="D40" s="219">
        <f>D21</f>
        <v>0</v>
      </c>
      <c r="E40" s="183"/>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6.149999999999999" customHeight="1" thickBot="1" x14ac:dyDescent="0.25">
      <c r="A41" s="199" t="s">
        <v>148</v>
      </c>
      <c r="B41" s="210">
        <f>'CAL FIRE Costs Day 1'!$H$81+'CAL FIRE Costs Day 2'!$H$81+'CAL FIRE Costs Day 3'!$H$81+'CAL FIRE Costs Day 4'!$H$81+'CAL FIRE Costs Day 5'!$H$81+'CAL FIRE Costs Day 6'!$H$81+'CAL FIRE Costs Day 7'!$H$81+'CAL FIRE Costs Day 8'!$H$81+'CAL FIRE Costs Day 9'!$H$81+'CAL FIRE Costs Day 10'!$H$81+'CAL FIRE Costs Day 11'!$H$81+'CAL FIRE Costs Day 12'!$H$81+'CAL FIRE Costs Day 13'!$H$81+'CAL FIRE Costs Day 14'!$H$81</f>
        <v>0</v>
      </c>
      <c r="C41" s="429" t="s">
        <v>276</v>
      </c>
      <c r="D41" s="430"/>
      <c r="E41" s="195"/>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22.15" customHeight="1" thickTop="1" thickBot="1" x14ac:dyDescent="0.25">
      <c r="A42" s="175" t="s">
        <v>212</v>
      </c>
      <c r="B42" s="211">
        <f>SUM(B40:B41)</f>
        <v>0</v>
      </c>
      <c r="C42" s="431" t="s">
        <v>277</v>
      </c>
      <c r="D42" s="432"/>
      <c r="E42" s="195"/>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idden="1" x14ac:dyDescent="0.2">
      <c r="A43" s="37"/>
      <c r="B43" s="37"/>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hidden="1" x14ac:dyDescent="0.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ht="18" hidden="1" x14ac:dyDescent="0.25">
      <c r="B45" s="63" t="s">
        <v>128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hidden="1" x14ac:dyDescent="0.2">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hidden="1" x14ac:dyDescent="0.2">
      <c r="B47" s="45" t="s">
        <v>101</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ht="15" hidden="1" x14ac:dyDescent="0.2">
      <c r="B48" s="46" t="s">
        <v>99</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2:52" ht="15" hidden="1" x14ac:dyDescent="0.2">
      <c r="B49" s="46" t="s">
        <v>100</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2:52" hidden="1" x14ac:dyDescent="0.2">
      <c r="B50" s="2"/>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2:52" hidden="1" x14ac:dyDescent="0.2">
      <c r="B51" s="45" t="s">
        <v>102</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2:52" ht="15" hidden="1" x14ac:dyDescent="0.2">
      <c r="B52" s="145" t="s">
        <v>201</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2:52" ht="30" hidden="1" x14ac:dyDescent="0.2">
      <c r="B53" s="47" t="s">
        <v>104</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2:52" ht="30" hidden="1" x14ac:dyDescent="0.2">
      <c r="B54" s="47" t="s">
        <v>110</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2:52" ht="15" hidden="1" x14ac:dyDescent="0.2">
      <c r="B55" s="47" t="s">
        <v>119</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2:52" ht="30" hidden="1" x14ac:dyDescent="0.2">
      <c r="B56" s="47" t="s">
        <v>111</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spans="2:52" ht="30" hidden="1" x14ac:dyDescent="0.2">
      <c r="B57" s="47" t="s">
        <v>112</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2:52" ht="30" hidden="1" x14ac:dyDescent="0.2">
      <c r="B58" s="47" t="s">
        <v>105</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2:52" ht="30" hidden="1" x14ac:dyDescent="0.2">
      <c r="B59" s="47" t="s">
        <v>106</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2:52" ht="30" hidden="1" x14ac:dyDescent="0.2">
      <c r="B60" s="47" t="s">
        <v>129</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2:52" ht="30" hidden="1" x14ac:dyDescent="0.2">
      <c r="B61" s="47" t="s">
        <v>107</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2:52" ht="30" hidden="1" x14ac:dyDescent="0.2">
      <c r="B62" s="47" t="s">
        <v>108</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2:52" ht="30" hidden="1" x14ac:dyDescent="0.2">
      <c r="B63" s="47" t="s">
        <v>109</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2:52" hidden="1" x14ac:dyDescent="0.2">
      <c r="B64" s="2"/>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hidden="1" x14ac:dyDescent="0.25">
      <c r="B65" s="48" t="s">
        <v>114</v>
      </c>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 hidden="1" x14ac:dyDescent="0.2">
      <c r="B66" s="49" t="s">
        <v>115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 hidden="1" x14ac:dyDescent="0.2">
      <c r="B67" s="47" t="s">
        <v>103</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 hidden="1" x14ac:dyDescent="0.2">
      <c r="B68" s="47" t="s">
        <v>116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 hidden="1" x14ac:dyDescent="0.2">
      <c r="B69" s="47" t="s">
        <v>117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 hidden="1" x14ac:dyDescent="0.2">
      <c r="B70" s="47" t="s">
        <v>118</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idden="1" x14ac:dyDescent="0.2">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hidden="1" x14ac:dyDescent="0.25">
      <c r="B72" s="50" t="s">
        <v>137</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30" hidden="1" x14ac:dyDescent="0.2">
      <c r="B73" s="49" t="s">
        <v>209</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 hidden="1" x14ac:dyDescent="0.2">
      <c r="B74" s="49" t="s">
        <v>180</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 hidden="1" x14ac:dyDescent="0.2">
      <c r="B75" s="4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idden="1" x14ac:dyDescent="0.2">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sheetData>
  <sheetProtection password="CBDF" sheet="1" objects="1" scenarios="1"/>
  <mergeCells count="26">
    <mergeCell ref="C41:D41"/>
    <mergeCell ref="C42:D42"/>
    <mergeCell ref="B9:D9"/>
    <mergeCell ref="B10:D10"/>
    <mergeCell ref="B11:D11"/>
    <mergeCell ref="B12:D12"/>
    <mergeCell ref="B13:D13"/>
    <mergeCell ref="C24:D24"/>
    <mergeCell ref="B23:D23"/>
    <mergeCell ref="A22:D22"/>
    <mergeCell ref="B14:D14"/>
    <mergeCell ref="B15:D15"/>
    <mergeCell ref="B16:D16"/>
    <mergeCell ref="B17:D17"/>
    <mergeCell ref="B18:D18"/>
    <mergeCell ref="B19:D19"/>
    <mergeCell ref="B20:D20"/>
    <mergeCell ref="B6:D6"/>
    <mergeCell ref="B7:D7"/>
    <mergeCell ref="B8:D8"/>
    <mergeCell ref="A1:B1"/>
    <mergeCell ref="A2:B2"/>
    <mergeCell ref="A4:D4"/>
    <mergeCell ref="C1:D2"/>
    <mergeCell ref="B5:D5"/>
    <mergeCell ref="A3:D3"/>
  </mergeCells>
  <dataValidations count="2">
    <dataValidation type="list" allowBlank="1" showInputMessage="1" showErrorMessage="1" sqref="B16">
      <formula1>B52:B63</formula1>
    </dataValidation>
    <dataValidation type="list" allowBlank="1" showInputMessage="1" showErrorMessage="1" sqref="B9">
      <formula1>B66:B70</formula1>
    </dataValidation>
  </dataValidations>
  <hyperlinks>
    <hyperlink ref="F6" location="'CAL FIRE Costs Day 1'!F4" display="CAL FIRE Costs Day 1"/>
    <hyperlink ref="F7" location="'CAL FIRE Costs Day 2'!F4" display="'CAL FIRE Costs Day 2"/>
    <hyperlink ref="F8" location="'CAL FIRE Costs Day 3'!F4" display="'CAL FIRE Costs Day 3"/>
    <hyperlink ref="F9" location="'CAL FIRE Costs Day 4'!F4" display="CAL FIRE Costs Day 4"/>
    <hyperlink ref="F10" location="'CAL FIRE Costs Day 5'!F4" display="'CAL FIRE Costs Day 5"/>
    <hyperlink ref="F11" location="'CAL FIRE Costs Day 6'!F4" display="'CAL FIRE Costs Day 6"/>
    <hyperlink ref="F12" location="'CAL FIRE Costs Day 7'!F4" display="'CAL FIRE Costs Day 7"/>
    <hyperlink ref="F13" location="'CAL FIRE Costs Day 8'!F4" display="'CAL FIRE Costs Day 8"/>
    <hyperlink ref="F14" location="'CAL FIRE Costs Day 9'!F4" display="'CAL FIRE Costs Day 9"/>
    <hyperlink ref="F15" location="'CAL FIRE Costs Day 10'!F4" display="'CAL FIRE Costs Day 10"/>
    <hyperlink ref="F16" location="'CAL FIRE Costs Day 11'!F4" display="'CAL FIRE Costs Day 11"/>
    <hyperlink ref="F17" location="'CAL FIRE Costs Day 12'!F4" display="'CAL FIRE Costs Day 12"/>
    <hyperlink ref="F18" location="'CAL FIRE Costs Day 13'!F4" display="'CAL FIRE Costs Day 13"/>
    <hyperlink ref="F19" location="'CAL FIRE Costs Day 14'!F4" display="'CAL FIRE Costs Day 14"/>
    <hyperlink ref="F4" location="Instructions!A1" display="Click here for instructions and additional help."/>
  </hyperlinks>
  <printOptions horizontalCentered="1"/>
  <pageMargins left="0.7" right="0.7" top="0.5" bottom="0.75" header="0.3" footer="0.55000000000000004"/>
  <pageSetup orientation="portrait" r:id="rId1"/>
  <headerFooter>
    <oddFooter>&amp;L&amp;Z&amp;F&amp;R
Print Date: &amp;D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O99"/>
  <sheetViews>
    <sheetView zoomScaleNormal="100" zoomScaleSheetLayoutView="100" workbookViewId="0">
      <pane ySplit="3" topLeftCell="A32" activePane="bottomLeft" state="frozen"/>
      <selection activeCell="H46" sqref="H46"/>
      <selection pane="bottomLeft" activeCell="G3" sqref="G3"/>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187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196</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c r="G48" s="1"/>
      <c r="H48" s="1"/>
      <c r="I48" s="1"/>
      <c r="J48" s="1"/>
      <c r="K48" s="1"/>
      <c r="L48" s="1"/>
      <c r="M48" s="1"/>
      <c r="N48" s="1"/>
      <c r="O48" s="1"/>
    </row>
    <row r="49" spans="1:15" x14ac:dyDescent="0.2">
      <c r="A49" s="149"/>
      <c r="B49" s="6" t="s">
        <v>72</v>
      </c>
      <c r="C49" s="22"/>
      <c r="D49" s="21"/>
      <c r="E49" s="23" t="s">
        <v>126</v>
      </c>
      <c r="F49" s="16"/>
      <c r="G49" s="1"/>
      <c r="H49" s="1"/>
      <c r="I49" s="1"/>
      <c r="J49" s="1"/>
      <c r="K49" s="1"/>
      <c r="L49" s="1"/>
      <c r="M49" s="1"/>
      <c r="N49" s="1"/>
      <c r="O49" s="1"/>
    </row>
    <row r="50" spans="1:15" ht="13.5" thickBot="1" x14ac:dyDescent="0.25">
      <c r="A50" s="148" t="s">
        <v>5</v>
      </c>
      <c r="B50" s="66" t="s">
        <v>72</v>
      </c>
      <c r="C50" s="67"/>
      <c r="D50" s="78"/>
      <c r="E50" s="41" t="s">
        <v>126</v>
      </c>
      <c r="F50" s="40"/>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190</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383</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$D42*F42</f>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M20" sqref="M20"/>
      <selection pane="bottomLeft" activeCell="C5" sqref="C5:C73"/>
    </sheetView>
  </sheetViews>
  <sheetFormatPr defaultColWidth="9.140625" defaultRowHeight="12.75" x14ac:dyDescent="0.2"/>
  <cols>
    <col min="1" max="1" width="31.8554687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190</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384</v>
      </c>
      <c r="B3" s="126" t="s">
        <v>36</v>
      </c>
      <c r="C3" s="17" t="s">
        <v>353</v>
      </c>
      <c r="D3" s="127"/>
      <c r="E3" s="17" t="s">
        <v>2</v>
      </c>
      <c r="F3" s="18" t="s">
        <v>354</v>
      </c>
      <c r="G3" s="181" t="s">
        <v>227</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
      <c r="H71" s="1"/>
      <c r="I71" s="1"/>
      <c r="J71" s="1"/>
      <c r="K71" s="1"/>
      <c r="L71" s="1"/>
      <c r="M71" s="1"/>
      <c r="N71" s="1"/>
      <c r="O71" s="1"/>
    </row>
    <row r="72" spans="1:15" x14ac:dyDescent="0.2">
      <c r="A72" s="125" t="s">
        <v>68</v>
      </c>
      <c r="B72" s="122" t="s">
        <v>52</v>
      </c>
      <c r="C72" s="343">
        <v>2771</v>
      </c>
      <c r="D72" s="21"/>
      <c r="E72" s="19"/>
      <c r="F72" s="287">
        <f t="shared" si="1"/>
        <v>0</v>
      </c>
      <c r="G72" s="1"/>
      <c r="H72" s="1"/>
      <c r="I72" s="1"/>
      <c r="J72" s="1"/>
      <c r="K72" s="1"/>
      <c r="L72" s="1"/>
      <c r="M72" s="1"/>
      <c r="N72" s="1"/>
      <c r="O72" s="1"/>
    </row>
    <row r="73" spans="1:15" x14ac:dyDescent="0.2">
      <c r="A73" s="269" t="s">
        <v>347</v>
      </c>
      <c r="B73" s="270" t="s">
        <v>52</v>
      </c>
      <c r="C73" s="271"/>
      <c r="D73" s="21"/>
      <c r="E73" s="272"/>
      <c r="F73" s="273">
        <f t="shared" si="1"/>
        <v>0</v>
      </c>
      <c r="G73" s="1"/>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t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M20" sqref="M20"/>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190</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197</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Q131"/>
  <sheetViews>
    <sheetView workbookViewId="0">
      <selection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191</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c r="J2" s="1"/>
      <c r="K2" s="1"/>
      <c r="L2" s="1"/>
      <c r="M2" s="1"/>
      <c r="N2" s="1"/>
      <c r="O2" s="1"/>
      <c r="P2" s="1"/>
      <c r="Q2" s="1"/>
    </row>
    <row r="3" spans="1:17" ht="39" thickBot="1" x14ac:dyDescent="0.25">
      <c r="A3" s="158" t="s">
        <v>385</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ht="13.15" customHeight="1"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3.1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3.1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3.1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3.15" customHeight="1" x14ac:dyDescent="0.2">
      <c r="A35" s="112" t="s">
        <v>210</v>
      </c>
      <c r="B35" s="107"/>
      <c r="C35" s="333"/>
      <c r="D35" s="334"/>
      <c r="E35" s="4"/>
      <c r="F35" s="164" t="s">
        <v>126</v>
      </c>
      <c r="G35" s="162">
        <v>0</v>
      </c>
      <c r="H35" s="326"/>
      <c r="I35" s="1"/>
      <c r="J35" s="1"/>
      <c r="K35" s="1"/>
      <c r="L35" s="1"/>
      <c r="M35" s="1"/>
      <c r="N35" s="1"/>
      <c r="O35" s="1"/>
      <c r="P35" s="1"/>
      <c r="Q35" s="1"/>
    </row>
    <row r="36" spans="1:17" ht="13.1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3.1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15" customHeight="1"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4.9000000000000004" customHeight="1" thickBot="1" x14ac:dyDescent="0.25">
      <c r="A80" s="75"/>
      <c r="B80" s="76"/>
      <c r="C80" s="99"/>
      <c r="D80" s="99"/>
      <c r="E80" s="100"/>
      <c r="F80" s="101"/>
      <c r="G80" s="77"/>
      <c r="H80" s="102"/>
      <c r="I80" s="1"/>
      <c r="J80" s="1"/>
      <c r="K80" s="1"/>
      <c r="L80" s="1"/>
      <c r="M80" s="1"/>
      <c r="N80" s="1"/>
      <c r="O80" s="1"/>
      <c r="P80" s="1"/>
      <c r="Q80" s="1"/>
    </row>
    <row r="81" spans="1:17" ht="13.1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1.9"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57:A80 A4:A54">
      <formula1>0</formula1>
      <formula2>256</formula2>
    </dataValidation>
    <dataValidation type="decimal" allowBlank="1" showErrorMessage="1" errorTitle="Expenses" error="You must enter a dollar amount in this cell." promptTitle="Expenses" sqref="C41:E54 D55:E56 C65:C70 E5:E11 D67:E70 C31:E39 C71:E71 E75:E79 C75:D80 C73:D73 C13:E29 C57:E57 C59:E63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O128"/>
  <sheetViews>
    <sheetView zoomScaleNormal="100" zoomScaleSheetLayoutView="100" workbookViewId="0">
      <pane ySplit="3" topLeftCell="A54" activePane="bottomLeft" state="frozen"/>
      <selection activeCell="A4" sqref="A4"/>
      <selection pane="bottomLeft" activeCell="C5" sqref="C5:C73"/>
    </sheetView>
  </sheetViews>
  <sheetFormatPr defaultColWidth="9.140625" defaultRowHeight="12.75" x14ac:dyDescent="0.2"/>
  <cols>
    <col min="1" max="1" width="31.8554687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191</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386</v>
      </c>
      <c r="B3" s="126" t="s">
        <v>36</v>
      </c>
      <c r="C3" s="17" t="s">
        <v>353</v>
      </c>
      <c r="D3" s="127"/>
      <c r="E3" s="17" t="s">
        <v>2</v>
      </c>
      <c r="F3" s="18" t="s">
        <v>354</v>
      </c>
      <c r="G3" s="181" t="s">
        <v>227</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
      <c r="H71" s="1"/>
      <c r="I71" s="1"/>
      <c r="J71" s="1"/>
      <c r="K71" s="1"/>
      <c r="L71" s="1"/>
      <c r="M71" s="1"/>
      <c r="N71" s="1"/>
      <c r="O71" s="1"/>
    </row>
    <row r="72" spans="1:15" x14ac:dyDescent="0.2">
      <c r="A72" s="125" t="s">
        <v>68</v>
      </c>
      <c r="B72" s="122" t="s">
        <v>52</v>
      </c>
      <c r="C72" s="343">
        <v>2771</v>
      </c>
      <c r="D72" s="21"/>
      <c r="E72" s="19"/>
      <c r="F72" s="287">
        <f t="shared" si="1"/>
        <v>0</v>
      </c>
      <c r="G72" s="1"/>
      <c r="H72" s="1"/>
      <c r="I72" s="1"/>
      <c r="J72" s="1"/>
      <c r="K72" s="1"/>
      <c r="L72" s="1"/>
      <c r="M72" s="1"/>
      <c r="N72" s="1"/>
      <c r="O72" s="1"/>
    </row>
    <row r="73" spans="1:15" x14ac:dyDescent="0.2">
      <c r="A73" s="269" t="s">
        <v>347</v>
      </c>
      <c r="B73" s="270" t="s">
        <v>52</v>
      </c>
      <c r="C73" s="271"/>
      <c r="D73" s="21"/>
      <c r="E73" s="272"/>
      <c r="F73" s="273">
        <f t="shared" si="1"/>
        <v>0</v>
      </c>
      <c r="G73" s="1"/>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A76:F76"/>
    <mergeCell ref="C1:D1"/>
    <mergeCell ref="C2:D2"/>
  </mergeCells>
  <phoneticPr fontId="11" type="noConversion"/>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t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Z99"/>
  <sheetViews>
    <sheetView zoomScaleNormal="100" zoomScaleSheetLayoutView="100" workbookViewId="0">
      <pane ySplit="3" topLeftCell="A4" activePane="bottomLeft" state="frozen"/>
      <selection activeCell="H39" sqref="H39"/>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26" ht="24" customHeight="1" x14ac:dyDescent="0.2">
      <c r="A1" s="80">
        <f>General!B6</f>
        <v>0</v>
      </c>
      <c r="B1" s="86"/>
      <c r="C1" s="470" t="s">
        <v>279</v>
      </c>
      <c r="D1" s="471"/>
      <c r="E1" s="87" t="s">
        <v>161</v>
      </c>
      <c r="F1" s="82" t="s">
        <v>191</v>
      </c>
      <c r="G1" s="1"/>
      <c r="H1" s="1"/>
      <c r="I1" s="1"/>
      <c r="J1" s="1"/>
      <c r="K1" s="1"/>
      <c r="L1" s="1"/>
      <c r="M1" s="1"/>
      <c r="N1" s="1"/>
      <c r="O1" s="1"/>
      <c r="P1" s="1"/>
      <c r="Q1" s="1"/>
      <c r="R1" s="1"/>
      <c r="S1" s="1"/>
      <c r="T1" s="1"/>
      <c r="U1" s="1"/>
      <c r="V1" s="1"/>
      <c r="W1" s="1"/>
      <c r="X1" s="1"/>
      <c r="Y1" s="1"/>
      <c r="Z1" s="1"/>
    </row>
    <row r="2" spans="1:26" ht="24" customHeight="1" x14ac:dyDescent="0.2">
      <c r="A2" s="81" t="str">
        <f>General!B8</f>
        <v xml:space="preserve"> </v>
      </c>
      <c r="B2" s="88"/>
      <c r="C2" s="472" t="s">
        <v>281</v>
      </c>
      <c r="D2" s="473"/>
      <c r="E2" s="89" t="s">
        <v>125</v>
      </c>
      <c r="F2" s="83"/>
      <c r="G2" s="1"/>
      <c r="H2" s="1"/>
      <c r="I2" s="1"/>
      <c r="J2" s="1"/>
      <c r="K2" s="1"/>
      <c r="L2" s="1"/>
      <c r="M2" s="1"/>
      <c r="N2" s="1"/>
      <c r="O2" s="1"/>
      <c r="P2" s="1"/>
      <c r="Q2" s="1"/>
      <c r="R2" s="1"/>
      <c r="S2" s="1"/>
      <c r="T2" s="1"/>
      <c r="U2" s="1"/>
      <c r="V2" s="1"/>
      <c r="W2" s="1"/>
      <c r="X2" s="1"/>
      <c r="Y2" s="1"/>
      <c r="Z2" s="1"/>
    </row>
    <row r="3" spans="1:26" ht="39" thickBot="1" x14ac:dyDescent="0.25">
      <c r="A3" s="158" t="s">
        <v>198</v>
      </c>
      <c r="B3" s="126" t="s">
        <v>36</v>
      </c>
      <c r="C3" s="144" t="s">
        <v>6</v>
      </c>
      <c r="D3" s="127"/>
      <c r="E3" s="17" t="s">
        <v>2</v>
      </c>
      <c r="F3" s="18" t="s">
        <v>6</v>
      </c>
      <c r="G3" s="181" t="s">
        <v>223</v>
      </c>
      <c r="H3" s="1"/>
      <c r="I3" s="1"/>
      <c r="J3" s="1"/>
      <c r="K3" s="1"/>
      <c r="L3" s="1"/>
      <c r="M3" s="1"/>
      <c r="N3" s="1"/>
      <c r="O3" s="1"/>
      <c r="P3" s="1"/>
      <c r="Q3" s="1"/>
      <c r="R3" s="1"/>
      <c r="S3" s="1"/>
      <c r="T3" s="1"/>
      <c r="U3" s="1"/>
      <c r="V3" s="1"/>
      <c r="W3" s="1"/>
      <c r="X3" s="1"/>
      <c r="Y3" s="1"/>
      <c r="Z3" s="1"/>
    </row>
    <row r="4" spans="1:26" x14ac:dyDescent="0.2">
      <c r="A4" s="39" t="s">
        <v>75</v>
      </c>
      <c r="B4" s="35"/>
      <c r="C4" s="36" t="s">
        <v>8</v>
      </c>
      <c r="D4" s="143"/>
      <c r="E4" s="132"/>
      <c r="F4" s="97"/>
      <c r="G4" s="1"/>
      <c r="H4" s="1"/>
      <c r="I4" s="1"/>
      <c r="J4" s="1"/>
      <c r="K4" s="1"/>
      <c r="L4" s="1"/>
      <c r="M4" s="1"/>
      <c r="N4" s="1"/>
      <c r="O4" s="1"/>
      <c r="P4" s="1"/>
      <c r="Q4" s="1"/>
      <c r="R4" s="1"/>
      <c r="S4" s="1"/>
      <c r="T4" s="1"/>
      <c r="U4" s="1"/>
      <c r="V4" s="1"/>
      <c r="W4" s="1"/>
      <c r="X4" s="1"/>
      <c r="Y4" s="1"/>
      <c r="Z4" s="1"/>
    </row>
    <row r="5" spans="1:26" x14ac:dyDescent="0.2">
      <c r="A5" s="345" t="s">
        <v>38</v>
      </c>
      <c r="B5" s="346" t="s">
        <v>73</v>
      </c>
      <c r="C5" s="347">
        <v>5539</v>
      </c>
      <c r="D5" s="21"/>
      <c r="E5" s="221"/>
      <c r="F5" s="283">
        <f t="shared" ref="F5:F11" si="0">$C5*E5</f>
        <v>0</v>
      </c>
      <c r="G5" s="1"/>
      <c r="H5" s="1"/>
      <c r="I5" s="1"/>
      <c r="J5" s="1"/>
      <c r="K5" s="1"/>
      <c r="L5" s="1"/>
      <c r="M5" s="1"/>
      <c r="N5" s="1"/>
      <c r="O5" s="1"/>
      <c r="P5" s="1"/>
      <c r="Q5" s="1"/>
      <c r="R5" s="1"/>
      <c r="S5" s="1"/>
      <c r="T5" s="1"/>
      <c r="U5" s="1"/>
      <c r="V5" s="1"/>
      <c r="W5" s="1"/>
      <c r="X5" s="1"/>
      <c r="Y5" s="1"/>
      <c r="Z5" s="1"/>
    </row>
    <row r="6" spans="1:26" x14ac:dyDescent="0.2">
      <c r="A6" s="345" t="s">
        <v>285</v>
      </c>
      <c r="B6" s="346"/>
      <c r="C6" s="347">
        <v>27791</v>
      </c>
      <c r="D6" s="21"/>
      <c r="E6" s="221"/>
      <c r="F6" s="283">
        <f t="shared" si="0"/>
        <v>0</v>
      </c>
      <c r="G6" s="1"/>
      <c r="H6" s="1"/>
      <c r="I6" s="1"/>
      <c r="J6" s="1"/>
      <c r="K6" s="1"/>
      <c r="L6" s="1"/>
      <c r="M6" s="1"/>
      <c r="N6" s="1"/>
      <c r="O6" s="1"/>
      <c r="P6" s="1"/>
      <c r="Q6" s="1"/>
      <c r="R6" s="1"/>
      <c r="S6" s="1"/>
      <c r="T6" s="1"/>
      <c r="U6" s="1"/>
      <c r="V6" s="1"/>
      <c r="W6" s="1"/>
      <c r="X6" s="1"/>
      <c r="Y6" s="1"/>
      <c r="Z6" s="1"/>
    </row>
    <row r="7" spans="1:26" x14ac:dyDescent="0.2">
      <c r="A7" s="345" t="s">
        <v>37</v>
      </c>
      <c r="B7" s="346" t="s">
        <v>73</v>
      </c>
      <c r="C7" s="347">
        <v>5837</v>
      </c>
      <c r="D7" s="21"/>
      <c r="E7" s="221"/>
      <c r="F7" s="283">
        <f t="shared" si="0"/>
        <v>0</v>
      </c>
      <c r="G7" s="1"/>
      <c r="H7" s="1"/>
      <c r="I7" s="1"/>
      <c r="J7" s="1"/>
      <c r="K7" s="1"/>
      <c r="L7" s="1"/>
      <c r="M7" s="1"/>
      <c r="N7" s="1"/>
      <c r="O7" s="1"/>
      <c r="P7" s="1"/>
      <c r="Q7" s="1"/>
      <c r="R7" s="1"/>
      <c r="S7" s="1"/>
      <c r="T7" s="1"/>
      <c r="U7" s="1"/>
      <c r="V7" s="1"/>
      <c r="W7" s="1"/>
      <c r="X7" s="1"/>
      <c r="Y7" s="1"/>
      <c r="Z7" s="1"/>
    </row>
    <row r="8" spans="1:26" x14ac:dyDescent="0.2">
      <c r="A8" s="345" t="s">
        <v>398</v>
      </c>
      <c r="B8" s="346" t="s">
        <v>73</v>
      </c>
      <c r="C8" s="347">
        <v>7153</v>
      </c>
      <c r="D8" s="21"/>
      <c r="E8" s="221"/>
      <c r="F8" s="283">
        <f t="shared" si="0"/>
        <v>0</v>
      </c>
      <c r="G8" s="1"/>
      <c r="H8" s="1"/>
      <c r="I8" s="1"/>
      <c r="J8" s="1"/>
      <c r="K8" s="1"/>
      <c r="L8" s="1"/>
      <c r="M8" s="1"/>
      <c r="N8" s="1"/>
      <c r="O8" s="1"/>
      <c r="P8" s="1"/>
      <c r="Q8" s="1"/>
      <c r="R8" s="1"/>
      <c r="S8" s="1"/>
      <c r="T8" s="1"/>
      <c r="U8" s="1"/>
      <c r="V8" s="1"/>
      <c r="W8" s="1"/>
      <c r="X8" s="1"/>
      <c r="Y8" s="1"/>
      <c r="Z8" s="1"/>
    </row>
    <row r="9" spans="1:26" x14ac:dyDescent="0.2">
      <c r="A9" s="345" t="s">
        <v>399</v>
      </c>
      <c r="B9" s="346"/>
      <c r="C9" s="347">
        <v>12974</v>
      </c>
      <c r="D9" s="21"/>
      <c r="E9" s="221"/>
      <c r="F9" s="283">
        <f t="shared" si="0"/>
        <v>0</v>
      </c>
      <c r="G9" s="1"/>
      <c r="H9" s="1"/>
      <c r="I9" s="1"/>
      <c r="J9" s="1"/>
      <c r="K9" s="1"/>
      <c r="L9" s="1"/>
      <c r="M9" s="1"/>
      <c r="N9" s="1"/>
      <c r="O9" s="1"/>
      <c r="P9" s="1"/>
      <c r="Q9" s="1"/>
      <c r="R9" s="1"/>
      <c r="S9" s="1"/>
      <c r="T9" s="1"/>
      <c r="U9" s="1"/>
      <c r="V9" s="1"/>
      <c r="W9" s="1"/>
      <c r="X9" s="1"/>
      <c r="Y9" s="1"/>
      <c r="Z9" s="1"/>
    </row>
    <row r="10" spans="1:26" x14ac:dyDescent="0.2">
      <c r="A10" s="345" t="s">
        <v>74</v>
      </c>
      <c r="B10" s="346" t="s">
        <v>73</v>
      </c>
      <c r="C10" s="347">
        <v>1117</v>
      </c>
      <c r="D10" s="21"/>
      <c r="E10" s="221"/>
      <c r="F10" s="283">
        <f t="shared" si="0"/>
        <v>0</v>
      </c>
      <c r="G10" s="1"/>
      <c r="H10" s="1"/>
      <c r="I10" s="1"/>
      <c r="J10" s="1"/>
      <c r="K10" s="1"/>
      <c r="L10" s="1"/>
      <c r="M10" s="1"/>
      <c r="N10" s="1"/>
      <c r="O10" s="1"/>
      <c r="P10" s="1"/>
      <c r="Q10" s="1"/>
      <c r="R10" s="1"/>
      <c r="S10" s="1"/>
      <c r="T10" s="1"/>
      <c r="U10" s="1"/>
      <c r="V10" s="1"/>
      <c r="W10" s="1"/>
      <c r="X10" s="1"/>
      <c r="Y10" s="1"/>
      <c r="Z10" s="1"/>
    </row>
    <row r="11" spans="1:26" x14ac:dyDescent="0.2">
      <c r="A11" s="345" t="s">
        <v>39</v>
      </c>
      <c r="B11" s="346" t="s">
        <v>73</v>
      </c>
      <c r="C11" s="347">
        <v>2292</v>
      </c>
      <c r="D11" s="21"/>
      <c r="E11" s="221"/>
      <c r="F11" s="283">
        <f t="shared" si="0"/>
        <v>0</v>
      </c>
      <c r="G11" s="1"/>
      <c r="H11" s="1"/>
      <c r="I11" s="1"/>
      <c r="J11" s="1"/>
      <c r="K11" s="1"/>
      <c r="L11" s="1"/>
      <c r="M11" s="1"/>
      <c r="N11" s="1"/>
      <c r="O11" s="1"/>
      <c r="P11" s="1"/>
      <c r="Q11" s="1"/>
      <c r="R11" s="1"/>
      <c r="S11" s="1"/>
      <c r="T11" s="1"/>
      <c r="U11" s="1"/>
      <c r="V11" s="1"/>
      <c r="W11" s="1"/>
      <c r="X11" s="1"/>
      <c r="Y11" s="1"/>
      <c r="Z11" s="1"/>
    </row>
    <row r="12" spans="1:26" x14ac:dyDescent="0.2">
      <c r="A12" s="147" t="s">
        <v>202</v>
      </c>
      <c r="B12" s="6" t="s">
        <v>76</v>
      </c>
      <c r="C12" s="22"/>
      <c r="D12" s="21"/>
      <c r="E12" s="222" t="s">
        <v>126</v>
      </c>
      <c r="F12" s="163">
        <v>0</v>
      </c>
      <c r="G12" s="1"/>
      <c r="H12" s="1"/>
      <c r="I12" s="1"/>
      <c r="J12" s="1"/>
      <c r="K12" s="1"/>
      <c r="L12" s="1"/>
      <c r="M12" s="1"/>
      <c r="N12" s="1"/>
      <c r="O12" s="1"/>
      <c r="P12" s="1"/>
      <c r="Q12" s="1"/>
      <c r="R12" s="1"/>
      <c r="S12" s="1"/>
      <c r="T12" s="1"/>
      <c r="U12" s="1"/>
      <c r="V12" s="1"/>
      <c r="W12" s="1"/>
      <c r="X12" s="1"/>
      <c r="Y12" s="1"/>
      <c r="Z12" s="1"/>
    </row>
    <row r="13" spans="1:26" ht="13.5" thickBot="1" x14ac:dyDescent="0.25">
      <c r="A13" s="372"/>
      <c r="B13" s="66" t="s">
        <v>76</v>
      </c>
      <c r="C13" s="67"/>
      <c r="D13" s="42"/>
      <c r="E13" s="41" t="s">
        <v>126</v>
      </c>
      <c r="F13" s="40">
        <v>0</v>
      </c>
      <c r="G13" s="1"/>
      <c r="H13" s="1"/>
      <c r="I13" s="1"/>
      <c r="J13" s="1"/>
      <c r="K13" s="1"/>
      <c r="L13" s="1"/>
      <c r="M13" s="1"/>
      <c r="N13" s="1"/>
      <c r="O13" s="1"/>
      <c r="P13" s="1"/>
      <c r="Q13" s="1"/>
      <c r="R13" s="1"/>
      <c r="S13" s="1"/>
      <c r="T13" s="1"/>
      <c r="U13" s="1"/>
      <c r="V13" s="1"/>
      <c r="W13" s="1"/>
      <c r="X13" s="1"/>
      <c r="Y13" s="1"/>
      <c r="Z13" s="1"/>
    </row>
    <row r="14" spans="1:26" ht="17.25" thickTop="1" thickBot="1" x14ac:dyDescent="0.25">
      <c r="A14" s="373"/>
      <c r="B14" s="374"/>
      <c r="C14" s="375"/>
      <c r="D14" s="136"/>
      <c r="E14" s="137" t="s">
        <v>165</v>
      </c>
      <c r="F14" s="44">
        <f>SUM(F5:F13)</f>
        <v>0</v>
      </c>
      <c r="G14" s="1"/>
      <c r="H14" s="1"/>
      <c r="I14" s="1"/>
      <c r="J14" s="1"/>
      <c r="K14" s="1"/>
      <c r="L14" s="1"/>
      <c r="M14" s="1"/>
      <c r="N14" s="1"/>
      <c r="O14" s="1"/>
      <c r="P14" s="1"/>
      <c r="Q14" s="1"/>
      <c r="R14" s="1"/>
      <c r="S14" s="1"/>
      <c r="T14" s="1"/>
      <c r="U14" s="1"/>
      <c r="V14" s="1"/>
      <c r="W14" s="1"/>
      <c r="X14" s="1"/>
      <c r="Y14" s="1"/>
      <c r="Z14" s="1"/>
    </row>
    <row r="15" spans="1:26" x14ac:dyDescent="0.2">
      <c r="A15" s="366" t="s">
        <v>77</v>
      </c>
      <c r="B15" s="367"/>
      <c r="C15" s="379" t="s">
        <v>8</v>
      </c>
      <c r="D15" s="34"/>
      <c r="E15" s="142" t="s">
        <v>2</v>
      </c>
      <c r="F15" s="141" t="s">
        <v>6</v>
      </c>
      <c r="G15" s="1"/>
      <c r="H15" s="1"/>
      <c r="I15" s="1"/>
      <c r="J15" s="1"/>
      <c r="K15" s="1"/>
      <c r="L15" s="1"/>
      <c r="M15" s="1"/>
      <c r="N15" s="1"/>
      <c r="O15" s="1"/>
      <c r="P15" s="1"/>
      <c r="Q15" s="1"/>
      <c r="R15" s="1"/>
      <c r="S15" s="1"/>
      <c r="T15" s="1"/>
      <c r="U15" s="1"/>
      <c r="V15" s="1"/>
      <c r="W15" s="1"/>
      <c r="X15" s="1"/>
      <c r="Y15" s="1"/>
      <c r="Z15" s="1"/>
    </row>
    <row r="16" spans="1:26" x14ac:dyDescent="0.2">
      <c r="A16" s="349" t="s">
        <v>78</v>
      </c>
      <c r="B16" s="350" t="s">
        <v>79</v>
      </c>
      <c r="C16" s="341">
        <v>4504</v>
      </c>
      <c r="D16" s="21"/>
      <c r="E16" s="20"/>
      <c r="F16" s="288">
        <f t="shared" ref="F16:F22" si="1">$C16*E16</f>
        <v>0</v>
      </c>
      <c r="G16" s="1"/>
      <c r="H16" s="1"/>
      <c r="I16" s="1"/>
      <c r="J16" s="1"/>
      <c r="K16" s="1"/>
      <c r="L16" s="1"/>
      <c r="M16" s="1"/>
      <c r="N16" s="1"/>
      <c r="O16" s="1"/>
      <c r="P16" s="1"/>
      <c r="Q16" s="1"/>
      <c r="R16" s="1"/>
      <c r="S16" s="1"/>
      <c r="T16" s="1"/>
      <c r="U16" s="1"/>
      <c r="V16" s="1"/>
      <c r="W16" s="1"/>
      <c r="X16" s="1"/>
      <c r="Y16" s="1"/>
      <c r="Z16" s="1"/>
    </row>
    <row r="17" spans="1:26" x14ac:dyDescent="0.2">
      <c r="A17" s="351" t="s">
        <v>80</v>
      </c>
      <c r="B17" s="350" t="s">
        <v>79</v>
      </c>
      <c r="C17" s="341">
        <v>400</v>
      </c>
      <c r="D17" s="21"/>
      <c r="E17" s="19"/>
      <c r="F17" s="287">
        <f t="shared" si="1"/>
        <v>0</v>
      </c>
      <c r="G17" s="1"/>
      <c r="H17" s="1"/>
      <c r="I17" s="1"/>
      <c r="J17" s="1"/>
      <c r="K17" s="1"/>
      <c r="L17" s="1"/>
      <c r="M17" s="1"/>
      <c r="N17" s="1"/>
      <c r="O17" s="1"/>
      <c r="P17" s="1"/>
      <c r="Q17" s="1"/>
      <c r="R17" s="1"/>
      <c r="S17" s="1"/>
      <c r="T17" s="1"/>
      <c r="U17" s="1"/>
      <c r="V17" s="1"/>
      <c r="W17" s="1"/>
      <c r="X17" s="1"/>
      <c r="Y17" s="1"/>
      <c r="Z17" s="1"/>
    </row>
    <row r="18" spans="1:26" x14ac:dyDescent="0.2">
      <c r="A18" s="351" t="s">
        <v>175</v>
      </c>
      <c r="B18" s="350" t="s">
        <v>81</v>
      </c>
      <c r="C18" s="341">
        <f>96+20+(1377+2902)/2</f>
        <v>2255.5</v>
      </c>
      <c r="D18" s="21"/>
      <c r="E18" s="19"/>
      <c r="F18" s="287">
        <f t="shared" si="1"/>
        <v>0</v>
      </c>
      <c r="G18" s="1"/>
      <c r="H18" s="1"/>
      <c r="I18" s="1"/>
      <c r="J18" s="1"/>
      <c r="K18" s="1"/>
      <c r="L18" s="1"/>
      <c r="M18" s="1"/>
      <c r="N18" s="1"/>
      <c r="O18" s="1"/>
      <c r="P18" s="1"/>
      <c r="Q18" s="1"/>
      <c r="R18" s="1"/>
      <c r="S18" s="1"/>
      <c r="T18" s="1"/>
      <c r="U18" s="1"/>
      <c r="V18" s="1"/>
      <c r="W18" s="1"/>
      <c r="X18" s="1"/>
      <c r="Y18" s="1"/>
      <c r="Z18" s="1"/>
    </row>
    <row r="19" spans="1:26" x14ac:dyDescent="0.2">
      <c r="A19" s="349" t="s">
        <v>82</v>
      </c>
      <c r="B19" s="350" t="s">
        <v>81</v>
      </c>
      <c r="C19" s="341">
        <f>96+20+(1377+2902)/2</f>
        <v>2255.5</v>
      </c>
      <c r="D19" s="21"/>
      <c r="E19" s="19"/>
      <c r="F19" s="287">
        <f t="shared" si="1"/>
        <v>0</v>
      </c>
      <c r="G19" s="1"/>
      <c r="H19" s="1"/>
      <c r="I19" s="1"/>
      <c r="J19" s="1"/>
      <c r="K19" s="1"/>
      <c r="L19" s="1"/>
      <c r="M19" s="1"/>
      <c r="N19" s="1"/>
      <c r="O19" s="1"/>
      <c r="P19" s="1"/>
      <c r="Q19" s="1"/>
      <c r="R19" s="1"/>
      <c r="S19" s="1"/>
      <c r="T19" s="1"/>
      <c r="U19" s="1"/>
      <c r="V19" s="1"/>
      <c r="W19" s="1"/>
      <c r="X19" s="1"/>
      <c r="Y19" s="1"/>
      <c r="Z19" s="1"/>
    </row>
    <row r="20" spans="1:26" x14ac:dyDescent="0.2">
      <c r="A20" s="351" t="s">
        <v>83</v>
      </c>
      <c r="B20" s="350" t="s">
        <v>84</v>
      </c>
      <c r="C20" s="341">
        <v>1635</v>
      </c>
      <c r="D20" s="21"/>
      <c r="E20" s="19"/>
      <c r="F20" s="287">
        <f t="shared" si="1"/>
        <v>0</v>
      </c>
      <c r="G20" s="1"/>
      <c r="H20" s="1"/>
      <c r="I20" s="1"/>
      <c r="J20" s="1"/>
      <c r="K20" s="1"/>
      <c r="L20" s="1"/>
      <c r="M20" s="1"/>
      <c r="N20" s="1"/>
      <c r="O20" s="1"/>
      <c r="P20" s="1"/>
      <c r="Q20" s="1"/>
      <c r="R20" s="1"/>
      <c r="S20" s="1"/>
      <c r="T20" s="1"/>
      <c r="U20" s="1"/>
      <c r="V20" s="1"/>
      <c r="W20" s="1"/>
      <c r="X20" s="1"/>
      <c r="Y20" s="1"/>
      <c r="Z20" s="1"/>
    </row>
    <row r="21" spans="1:26" x14ac:dyDescent="0.2">
      <c r="A21" s="351" t="s">
        <v>85</v>
      </c>
      <c r="B21" s="350" t="s">
        <v>84</v>
      </c>
      <c r="C21" s="341">
        <v>1510</v>
      </c>
      <c r="D21" s="21"/>
      <c r="E21" s="19"/>
      <c r="F21" s="287">
        <f t="shared" si="1"/>
        <v>0</v>
      </c>
      <c r="G21" s="1"/>
      <c r="H21" s="1"/>
      <c r="I21" s="1"/>
      <c r="J21" s="1"/>
      <c r="K21" s="1"/>
      <c r="L21" s="1"/>
      <c r="M21" s="1"/>
      <c r="N21" s="1"/>
      <c r="O21" s="1"/>
      <c r="P21" s="1"/>
      <c r="Q21" s="1"/>
      <c r="R21" s="1"/>
      <c r="S21" s="1"/>
      <c r="T21" s="1"/>
      <c r="U21" s="1"/>
      <c r="V21" s="1"/>
      <c r="W21" s="1"/>
      <c r="X21" s="1"/>
      <c r="Y21" s="1"/>
      <c r="Z21" s="1"/>
    </row>
    <row r="22" spans="1:26" x14ac:dyDescent="0.2">
      <c r="A22" s="351" t="s">
        <v>90</v>
      </c>
      <c r="B22" s="350" t="s">
        <v>91</v>
      </c>
      <c r="C22" s="341">
        <v>1280</v>
      </c>
      <c r="D22" s="21"/>
      <c r="E22" s="19"/>
      <c r="F22" s="287">
        <f t="shared" si="1"/>
        <v>0</v>
      </c>
      <c r="G22" s="1"/>
      <c r="H22" s="1"/>
      <c r="I22" s="1"/>
      <c r="J22" s="1"/>
      <c r="K22" s="1"/>
      <c r="L22" s="1"/>
      <c r="M22" s="1"/>
      <c r="N22" s="1"/>
      <c r="O22" s="1"/>
      <c r="P22" s="1"/>
      <c r="Q22" s="1"/>
      <c r="R22" s="1"/>
      <c r="S22" s="1"/>
      <c r="T22" s="1"/>
      <c r="U22" s="1"/>
      <c r="V22" s="1"/>
      <c r="W22" s="1"/>
      <c r="X22" s="1"/>
      <c r="Y22" s="1"/>
      <c r="Z22" s="1"/>
    </row>
    <row r="23" spans="1:26" x14ac:dyDescent="0.2">
      <c r="A23" s="385" t="s">
        <v>87</v>
      </c>
      <c r="B23" s="386" t="s">
        <v>88</v>
      </c>
      <c r="C23" s="22"/>
      <c r="D23" s="21"/>
      <c r="E23" s="23" t="s">
        <v>126</v>
      </c>
      <c r="F23" s="16">
        <v>0</v>
      </c>
      <c r="G23" s="1"/>
      <c r="H23" s="1"/>
      <c r="I23" s="1"/>
      <c r="J23" s="1"/>
      <c r="K23" s="1"/>
      <c r="L23" s="1"/>
      <c r="M23" s="1"/>
      <c r="N23" s="1"/>
      <c r="O23" s="1"/>
      <c r="P23" s="1"/>
      <c r="Q23" s="1"/>
      <c r="R23" s="1"/>
      <c r="S23" s="1"/>
      <c r="T23" s="1"/>
      <c r="U23" s="1"/>
      <c r="V23" s="1"/>
      <c r="W23" s="1"/>
      <c r="X23" s="1"/>
      <c r="Y23" s="1"/>
      <c r="Z23" s="1"/>
    </row>
    <row r="24" spans="1:26" x14ac:dyDescent="0.2">
      <c r="A24" s="104" t="s">
        <v>205</v>
      </c>
      <c r="B24" s="6" t="s">
        <v>89</v>
      </c>
      <c r="C24" s="22"/>
      <c r="D24" s="21"/>
      <c r="E24" s="23" t="s">
        <v>126</v>
      </c>
      <c r="F24" s="16">
        <v>0</v>
      </c>
      <c r="G24" s="1"/>
      <c r="H24" s="1"/>
      <c r="I24" s="1"/>
      <c r="J24" s="1"/>
      <c r="K24" s="1"/>
      <c r="L24" s="1"/>
      <c r="M24" s="1"/>
      <c r="N24" s="1"/>
      <c r="O24" s="1"/>
      <c r="P24" s="1"/>
      <c r="Q24" s="1"/>
      <c r="R24" s="1"/>
      <c r="S24" s="1"/>
      <c r="T24" s="1"/>
      <c r="U24" s="1"/>
      <c r="V24" s="1"/>
      <c r="W24" s="1"/>
      <c r="X24" s="1"/>
      <c r="Y24" s="1"/>
      <c r="Z24" s="1"/>
    </row>
    <row r="25" spans="1:26" x14ac:dyDescent="0.2">
      <c r="A25" s="104"/>
      <c r="B25" s="6" t="s">
        <v>89</v>
      </c>
      <c r="C25" s="22"/>
      <c r="D25" s="21"/>
      <c r="E25" s="23" t="s">
        <v>126</v>
      </c>
      <c r="F25" s="16">
        <v>0</v>
      </c>
      <c r="G25" s="1"/>
      <c r="H25" s="1"/>
      <c r="I25" s="1"/>
      <c r="J25" s="1"/>
      <c r="K25" s="1"/>
      <c r="L25" s="1"/>
      <c r="M25" s="1"/>
      <c r="N25" s="1"/>
      <c r="O25" s="1"/>
      <c r="P25" s="1"/>
      <c r="Q25" s="1"/>
      <c r="R25" s="1"/>
      <c r="S25" s="1"/>
      <c r="T25" s="1"/>
      <c r="U25" s="1"/>
      <c r="V25" s="1"/>
      <c r="W25" s="1"/>
      <c r="X25" s="1"/>
      <c r="Y25" s="1"/>
      <c r="Z25" s="1"/>
    </row>
    <row r="26" spans="1:26" ht="13.5" thickBot="1" x14ac:dyDescent="0.25">
      <c r="A26" s="103" t="s">
        <v>5</v>
      </c>
      <c r="B26" s="66" t="s">
        <v>89</v>
      </c>
      <c r="C26" s="67"/>
      <c r="D26" s="42"/>
      <c r="E26" s="41" t="s">
        <v>126</v>
      </c>
      <c r="F26" s="40">
        <v>0</v>
      </c>
      <c r="G26" s="1"/>
      <c r="H26" s="1"/>
      <c r="I26" s="1"/>
      <c r="J26" s="1"/>
      <c r="K26" s="1"/>
      <c r="L26" s="1"/>
      <c r="M26" s="1"/>
      <c r="N26" s="1"/>
      <c r="O26" s="1"/>
      <c r="P26" s="1"/>
      <c r="Q26" s="1"/>
      <c r="R26" s="1"/>
      <c r="S26" s="1"/>
      <c r="T26" s="1"/>
      <c r="U26" s="1"/>
      <c r="V26" s="1"/>
      <c r="W26" s="1"/>
      <c r="X26" s="1"/>
      <c r="Y26" s="1"/>
      <c r="Z26" s="1"/>
    </row>
    <row r="27" spans="1:26" ht="17.25" thickTop="1" thickBot="1" x14ac:dyDescent="0.25">
      <c r="A27" s="373"/>
      <c r="B27" s="374"/>
      <c r="C27" s="375"/>
      <c r="D27" s="136"/>
      <c r="E27" s="138" t="s">
        <v>176</v>
      </c>
      <c r="F27" s="44">
        <f>SUM(F16:F26)</f>
        <v>0</v>
      </c>
      <c r="G27" s="1"/>
      <c r="H27" s="1"/>
      <c r="I27" s="1"/>
      <c r="J27" s="1"/>
      <c r="K27" s="1"/>
      <c r="L27" s="1"/>
      <c r="M27" s="1"/>
      <c r="N27" s="1"/>
      <c r="O27" s="1"/>
      <c r="P27" s="1"/>
      <c r="Q27" s="1"/>
      <c r="R27" s="1"/>
      <c r="S27" s="1"/>
      <c r="T27" s="1"/>
      <c r="U27" s="1"/>
      <c r="V27" s="1"/>
      <c r="W27" s="1"/>
      <c r="X27" s="1"/>
      <c r="Y27" s="1"/>
      <c r="Z27" s="1"/>
    </row>
    <row r="28" spans="1:26" x14ac:dyDescent="0.2">
      <c r="A28" s="366" t="s">
        <v>86</v>
      </c>
      <c r="B28" s="367"/>
      <c r="C28" s="368" t="s">
        <v>8</v>
      </c>
      <c r="D28" s="34"/>
      <c r="E28" s="142" t="s">
        <v>2</v>
      </c>
      <c r="F28" s="141" t="s">
        <v>6</v>
      </c>
      <c r="G28" s="1"/>
      <c r="H28" s="1"/>
      <c r="I28" s="1"/>
      <c r="J28" s="1"/>
      <c r="K28" s="1"/>
      <c r="L28" s="1"/>
      <c r="M28" s="1"/>
      <c r="N28" s="1"/>
      <c r="O28" s="1"/>
      <c r="P28" s="1"/>
      <c r="Q28" s="1"/>
      <c r="R28" s="1"/>
      <c r="S28" s="1"/>
      <c r="T28" s="1"/>
      <c r="U28" s="1"/>
      <c r="V28" s="1"/>
      <c r="W28" s="1"/>
      <c r="X28" s="1"/>
      <c r="Y28" s="1"/>
      <c r="Z28" s="1"/>
    </row>
    <row r="29" spans="1:26" x14ac:dyDescent="0.2">
      <c r="A29" s="388" t="s">
        <v>323</v>
      </c>
      <c r="B29" s="389"/>
      <c r="C29" s="390"/>
      <c r="D29" s="34"/>
      <c r="E29" s="257"/>
      <c r="F29" s="258"/>
      <c r="G29" s="1"/>
      <c r="H29" s="1"/>
      <c r="I29" s="1"/>
      <c r="J29" s="1"/>
      <c r="K29" s="1"/>
      <c r="L29" s="1"/>
      <c r="M29" s="1"/>
      <c r="N29" s="1"/>
      <c r="O29" s="1"/>
      <c r="P29" s="1"/>
      <c r="Q29" s="1"/>
      <c r="R29" s="1"/>
      <c r="S29" s="1"/>
      <c r="T29" s="1"/>
      <c r="U29" s="1"/>
      <c r="V29" s="1"/>
      <c r="W29" s="1"/>
      <c r="X29" s="1"/>
      <c r="Y29" s="1"/>
      <c r="Z29" s="1"/>
    </row>
    <row r="30" spans="1:26" x14ac:dyDescent="0.2">
      <c r="A30" s="349" t="s">
        <v>405</v>
      </c>
      <c r="B30" s="350"/>
      <c r="C30" s="341">
        <v>4313</v>
      </c>
      <c r="D30" s="21"/>
      <c r="E30" s="19"/>
      <c r="F30" s="287">
        <f t="shared" ref="F30:F46" si="2">$C30*E30</f>
        <v>0</v>
      </c>
      <c r="G30" s="1"/>
      <c r="H30" s="1"/>
      <c r="I30" s="1"/>
      <c r="J30" s="1"/>
      <c r="K30" s="1"/>
      <c r="L30" s="1"/>
      <c r="M30" s="1"/>
      <c r="N30" s="1"/>
      <c r="O30" s="1"/>
      <c r="P30" s="1"/>
      <c r="Q30" s="1"/>
      <c r="R30" s="1"/>
      <c r="S30" s="1"/>
      <c r="T30" s="1"/>
      <c r="U30" s="1"/>
      <c r="V30" s="1"/>
      <c r="W30" s="1"/>
      <c r="X30" s="1"/>
      <c r="Y30" s="1"/>
      <c r="Z30" s="1"/>
    </row>
    <row r="31" spans="1:26" x14ac:dyDescent="0.2">
      <c r="A31" s="349" t="s">
        <v>406</v>
      </c>
      <c r="B31" s="350"/>
      <c r="C31" s="341">
        <v>25762</v>
      </c>
      <c r="D31" s="21"/>
      <c r="E31" s="19"/>
      <c r="F31" s="287">
        <f t="shared" si="2"/>
        <v>0</v>
      </c>
      <c r="G31" s="1"/>
      <c r="H31" s="1"/>
      <c r="I31" s="1"/>
      <c r="J31" s="1"/>
      <c r="K31" s="1"/>
      <c r="L31" s="1"/>
      <c r="M31" s="1"/>
      <c r="N31" s="1"/>
      <c r="O31" s="1"/>
      <c r="P31" s="1"/>
      <c r="Q31" s="1"/>
      <c r="R31" s="1"/>
      <c r="S31" s="1"/>
      <c r="T31" s="1"/>
      <c r="U31" s="1"/>
      <c r="V31" s="1"/>
      <c r="W31" s="1"/>
      <c r="X31" s="1"/>
      <c r="Y31" s="1"/>
      <c r="Z31" s="1"/>
    </row>
    <row r="32" spans="1:26" x14ac:dyDescent="0.2">
      <c r="A32" s="349" t="s">
        <v>407</v>
      </c>
      <c r="B32" s="350"/>
      <c r="C32" s="341">
        <v>5643</v>
      </c>
      <c r="D32" s="21"/>
      <c r="E32" s="19"/>
      <c r="F32" s="287">
        <f t="shared" si="2"/>
        <v>0</v>
      </c>
      <c r="G32" s="1"/>
      <c r="H32" s="1"/>
      <c r="I32" s="1"/>
      <c r="J32" s="1"/>
      <c r="K32" s="1"/>
      <c r="L32" s="1"/>
      <c r="M32" s="1"/>
      <c r="N32" s="1"/>
      <c r="O32" s="1"/>
      <c r="P32" s="1"/>
      <c r="Q32" s="1"/>
      <c r="R32" s="1"/>
      <c r="S32" s="1"/>
      <c r="T32" s="1"/>
      <c r="U32" s="1"/>
      <c r="V32" s="1"/>
      <c r="W32" s="1"/>
      <c r="X32" s="1"/>
      <c r="Y32" s="1"/>
      <c r="Z32" s="1"/>
    </row>
    <row r="33" spans="1:26" ht="13.5" thickBot="1" x14ac:dyDescent="0.25">
      <c r="A33" s="354" t="s">
        <v>408</v>
      </c>
      <c r="B33" s="355"/>
      <c r="C33" s="356">
        <v>32410</v>
      </c>
      <c r="D33" s="256"/>
      <c r="E33" s="64"/>
      <c r="F33" s="284">
        <f t="shared" si="2"/>
        <v>0</v>
      </c>
      <c r="G33" s="1"/>
      <c r="H33" s="1"/>
      <c r="I33" s="1"/>
      <c r="J33" s="1"/>
      <c r="K33" s="1"/>
      <c r="L33" s="1"/>
      <c r="M33" s="1"/>
      <c r="N33" s="1"/>
      <c r="O33" s="1"/>
      <c r="P33" s="1"/>
      <c r="Q33" s="1"/>
      <c r="R33" s="1"/>
      <c r="S33" s="1"/>
      <c r="T33" s="1"/>
      <c r="U33" s="1"/>
      <c r="V33" s="1"/>
      <c r="W33" s="1"/>
      <c r="X33" s="1"/>
      <c r="Y33" s="1"/>
      <c r="Z33" s="1"/>
    </row>
    <row r="34" spans="1:26" x14ac:dyDescent="0.2">
      <c r="A34" s="357" t="s">
        <v>409</v>
      </c>
      <c r="B34" s="358"/>
      <c r="C34" s="359">
        <v>2098</v>
      </c>
      <c r="D34" s="21"/>
      <c r="E34" s="20"/>
      <c r="F34" s="288">
        <f t="shared" si="2"/>
        <v>0</v>
      </c>
      <c r="G34" s="1"/>
      <c r="H34" s="1"/>
      <c r="I34" s="1"/>
      <c r="J34" s="1"/>
      <c r="K34" s="1"/>
      <c r="L34" s="1"/>
      <c r="M34" s="1"/>
      <c r="N34" s="1"/>
      <c r="O34" s="1"/>
      <c r="P34" s="1"/>
      <c r="Q34" s="1"/>
      <c r="R34" s="1"/>
      <c r="S34" s="1"/>
      <c r="T34" s="1"/>
      <c r="U34" s="1"/>
      <c r="V34" s="1"/>
      <c r="W34" s="1"/>
      <c r="X34" s="1"/>
      <c r="Y34" s="1"/>
      <c r="Z34" s="1"/>
    </row>
    <row r="35" spans="1:26" x14ac:dyDescent="0.2">
      <c r="A35" s="382"/>
      <c r="B35" s="122"/>
      <c r="C35" s="383"/>
      <c r="D35" s="21"/>
      <c r="E35" s="19"/>
      <c r="F35" s="287">
        <f t="shared" si="2"/>
        <v>0</v>
      </c>
      <c r="G35" s="1"/>
      <c r="H35" s="1"/>
      <c r="I35" s="1"/>
      <c r="J35" s="1"/>
      <c r="K35" s="1"/>
      <c r="L35" s="1"/>
      <c r="M35" s="1"/>
      <c r="N35" s="1"/>
      <c r="O35" s="1"/>
      <c r="P35" s="1"/>
      <c r="Q35" s="1"/>
      <c r="R35" s="1"/>
      <c r="S35" s="1"/>
      <c r="T35" s="1"/>
      <c r="U35" s="1"/>
      <c r="V35" s="1"/>
      <c r="W35" s="1"/>
      <c r="X35" s="1"/>
      <c r="Y35" s="1"/>
      <c r="Z35" s="1"/>
    </row>
    <row r="36" spans="1:26" ht="13.5" thickBot="1" x14ac:dyDescent="0.25">
      <c r="A36" s="394"/>
      <c r="B36" s="124"/>
      <c r="C36" s="393"/>
      <c r="D36" s="256"/>
      <c r="E36" s="64"/>
      <c r="F36" s="284">
        <f t="shared" si="2"/>
        <v>0</v>
      </c>
      <c r="G36" s="1"/>
      <c r="H36" s="1"/>
      <c r="I36" s="1"/>
      <c r="J36" s="1"/>
      <c r="K36" s="1"/>
      <c r="L36" s="1"/>
      <c r="M36" s="1"/>
      <c r="N36" s="1"/>
      <c r="O36" s="1"/>
      <c r="P36" s="1"/>
      <c r="Q36" s="1"/>
      <c r="R36" s="1"/>
      <c r="S36" s="1"/>
      <c r="T36" s="1"/>
      <c r="U36" s="1"/>
      <c r="V36" s="1"/>
      <c r="W36" s="1"/>
      <c r="X36" s="1"/>
      <c r="Y36" s="1"/>
      <c r="Z36" s="1"/>
    </row>
    <row r="37" spans="1:26" x14ac:dyDescent="0.2">
      <c r="A37" s="388" t="s">
        <v>324</v>
      </c>
      <c r="B37" s="389"/>
      <c r="C37" s="390"/>
      <c r="D37" s="21"/>
      <c r="E37" s="257"/>
      <c r="F37" s="258"/>
      <c r="G37" s="1"/>
      <c r="H37" s="1"/>
      <c r="I37" s="1"/>
      <c r="J37" s="1"/>
      <c r="K37" s="1"/>
      <c r="L37" s="1"/>
      <c r="M37" s="1"/>
      <c r="N37" s="1"/>
      <c r="O37" s="1"/>
      <c r="P37" s="1"/>
      <c r="Q37" s="1"/>
      <c r="R37" s="1"/>
      <c r="S37" s="1"/>
      <c r="T37" s="1"/>
      <c r="U37" s="1"/>
      <c r="V37" s="1"/>
      <c r="W37" s="1"/>
      <c r="X37" s="1"/>
      <c r="Y37" s="1"/>
      <c r="Z37" s="1"/>
    </row>
    <row r="38" spans="1:26" x14ac:dyDescent="0.2">
      <c r="A38" s="349" t="s">
        <v>400</v>
      </c>
      <c r="B38" s="350"/>
      <c r="C38" s="341">
        <v>5642</v>
      </c>
      <c r="D38" s="21"/>
      <c r="E38" s="19"/>
      <c r="F38" s="287">
        <f t="shared" si="2"/>
        <v>0</v>
      </c>
      <c r="G38" s="1"/>
      <c r="H38" s="1"/>
      <c r="I38" s="1"/>
      <c r="J38" s="1"/>
      <c r="K38" s="1"/>
      <c r="L38" s="1"/>
      <c r="M38" s="1"/>
      <c r="N38" s="1"/>
      <c r="O38" s="1"/>
      <c r="P38" s="1"/>
      <c r="Q38" s="1"/>
      <c r="R38" s="1"/>
      <c r="S38" s="1"/>
      <c r="T38" s="1"/>
      <c r="U38" s="1"/>
      <c r="V38" s="1"/>
      <c r="W38" s="1"/>
      <c r="X38" s="1"/>
      <c r="Y38" s="1"/>
      <c r="Z38" s="1"/>
    </row>
    <row r="39" spans="1:26" x14ac:dyDescent="0.2">
      <c r="A39" s="349" t="s">
        <v>401</v>
      </c>
      <c r="B39" s="350"/>
      <c r="C39" s="341">
        <v>32639</v>
      </c>
      <c r="D39" s="21"/>
      <c r="E39" s="19"/>
      <c r="F39" s="287">
        <f t="shared" si="2"/>
        <v>0</v>
      </c>
      <c r="G39" s="1"/>
      <c r="H39" s="1"/>
      <c r="I39" s="1"/>
      <c r="J39" s="1"/>
      <c r="K39" s="1"/>
      <c r="L39" s="1"/>
      <c r="M39" s="1"/>
      <c r="N39" s="1"/>
      <c r="O39" s="1"/>
      <c r="P39" s="1"/>
      <c r="Q39" s="1"/>
      <c r="R39" s="1"/>
      <c r="S39" s="1"/>
      <c r="T39" s="1"/>
      <c r="U39" s="1"/>
      <c r="V39" s="1"/>
      <c r="W39" s="1"/>
      <c r="X39" s="1"/>
      <c r="Y39" s="1"/>
      <c r="Z39" s="1"/>
    </row>
    <row r="40" spans="1:26" x14ac:dyDescent="0.2">
      <c r="A40" s="349" t="s">
        <v>402</v>
      </c>
      <c r="B40" s="350"/>
      <c r="C40" s="341">
        <v>7187</v>
      </c>
      <c r="D40" s="21"/>
      <c r="E40" s="19"/>
      <c r="F40" s="287">
        <f t="shared" si="2"/>
        <v>0</v>
      </c>
      <c r="G40" s="1"/>
      <c r="H40" s="1"/>
      <c r="I40" s="1"/>
      <c r="J40" s="1"/>
      <c r="K40" s="1"/>
      <c r="L40" s="1"/>
      <c r="M40" s="1"/>
      <c r="N40" s="1"/>
      <c r="O40" s="1"/>
      <c r="P40" s="1"/>
      <c r="Q40" s="1"/>
      <c r="R40" s="1"/>
      <c r="S40" s="1"/>
      <c r="T40" s="1"/>
      <c r="U40" s="1"/>
      <c r="V40" s="1"/>
      <c r="W40" s="1"/>
      <c r="X40" s="1"/>
      <c r="Y40" s="1"/>
      <c r="Z40" s="1"/>
    </row>
    <row r="41" spans="1:26" x14ac:dyDescent="0.2">
      <c r="A41" s="349" t="s">
        <v>403</v>
      </c>
      <c r="B41" s="350"/>
      <c r="C41" s="341">
        <v>39661</v>
      </c>
      <c r="D41" s="21"/>
      <c r="E41" s="19"/>
      <c r="F41" s="287">
        <f t="shared" si="2"/>
        <v>0</v>
      </c>
      <c r="G41" s="1"/>
      <c r="H41" s="1"/>
      <c r="I41" s="1"/>
      <c r="J41" s="1"/>
      <c r="K41" s="1"/>
      <c r="L41" s="1"/>
      <c r="M41" s="1"/>
      <c r="N41" s="1"/>
      <c r="O41" s="1"/>
      <c r="P41" s="1"/>
      <c r="Q41" s="1"/>
      <c r="R41" s="1"/>
      <c r="S41" s="1"/>
      <c r="T41" s="1"/>
      <c r="U41" s="1"/>
      <c r="V41" s="1"/>
      <c r="W41" s="1"/>
      <c r="X41" s="1"/>
      <c r="Y41" s="1"/>
      <c r="Z41" s="1"/>
    </row>
    <row r="42" spans="1:26" x14ac:dyDescent="0.2">
      <c r="A42" s="357" t="s">
        <v>328</v>
      </c>
      <c r="B42" s="358"/>
      <c r="C42" s="359">
        <v>2215</v>
      </c>
      <c r="D42" s="21"/>
      <c r="E42" s="20"/>
      <c r="F42" s="288">
        <f t="shared" si="2"/>
        <v>0</v>
      </c>
      <c r="G42" s="1"/>
      <c r="H42" s="1"/>
      <c r="I42" s="1"/>
      <c r="J42" s="1"/>
      <c r="K42" s="1"/>
      <c r="L42" s="1"/>
      <c r="M42" s="1"/>
      <c r="N42" s="1"/>
      <c r="O42" s="1"/>
      <c r="P42" s="1"/>
      <c r="Q42" s="1"/>
      <c r="R42" s="1"/>
      <c r="S42" s="1"/>
      <c r="T42" s="1"/>
      <c r="U42" s="1"/>
      <c r="V42" s="1"/>
      <c r="W42" s="1"/>
      <c r="X42" s="1"/>
      <c r="Y42" s="1"/>
      <c r="Z42" s="1"/>
    </row>
    <row r="43" spans="1:26" x14ac:dyDescent="0.2">
      <c r="A43" s="349" t="s">
        <v>325</v>
      </c>
      <c r="B43" s="350"/>
      <c r="C43" s="341">
        <v>8061</v>
      </c>
      <c r="D43" s="21"/>
      <c r="E43" s="19"/>
      <c r="F43" s="287">
        <f t="shared" si="2"/>
        <v>0</v>
      </c>
      <c r="G43" s="1"/>
      <c r="H43" s="1"/>
      <c r="I43" s="1"/>
      <c r="J43" s="1"/>
      <c r="K43" s="1"/>
      <c r="L43" s="1"/>
      <c r="M43" s="1"/>
      <c r="N43" s="1"/>
      <c r="O43" s="1"/>
      <c r="P43" s="1"/>
      <c r="Q43" s="1"/>
      <c r="R43" s="1"/>
      <c r="S43" s="1"/>
      <c r="T43" s="1"/>
      <c r="U43" s="1"/>
      <c r="V43" s="1"/>
      <c r="W43" s="1"/>
      <c r="X43" s="1"/>
      <c r="Y43" s="1"/>
      <c r="Z43" s="1"/>
    </row>
    <row r="44" spans="1:26" x14ac:dyDescent="0.2">
      <c r="A44" s="349" t="s">
        <v>326</v>
      </c>
      <c r="B44" s="350"/>
      <c r="C44" s="341">
        <v>22663</v>
      </c>
      <c r="D44" s="21"/>
      <c r="E44" s="19"/>
      <c r="F44" s="287">
        <f t="shared" si="2"/>
        <v>0</v>
      </c>
      <c r="G44" s="1"/>
      <c r="H44" s="1"/>
      <c r="I44" s="1"/>
      <c r="J44" s="1"/>
      <c r="K44" s="1"/>
      <c r="L44" s="1"/>
      <c r="M44" s="1"/>
      <c r="N44" s="1"/>
      <c r="O44" s="1"/>
      <c r="P44" s="1"/>
      <c r="Q44" s="1"/>
      <c r="R44" s="1"/>
      <c r="S44" s="1"/>
      <c r="T44" s="1"/>
      <c r="U44" s="1"/>
      <c r="V44" s="1"/>
      <c r="W44" s="1"/>
      <c r="X44" s="1"/>
      <c r="Y44" s="1"/>
      <c r="Z44" s="1"/>
    </row>
    <row r="45" spans="1:26" x14ac:dyDescent="0.2">
      <c r="A45" s="349" t="s">
        <v>404</v>
      </c>
      <c r="B45" s="350"/>
      <c r="C45" s="341">
        <v>3495</v>
      </c>
      <c r="D45" s="21"/>
      <c r="E45" s="19"/>
      <c r="F45" s="287">
        <f t="shared" si="2"/>
        <v>0</v>
      </c>
      <c r="G45" s="1"/>
      <c r="H45" s="1"/>
      <c r="I45" s="1"/>
      <c r="J45" s="1"/>
      <c r="K45" s="1"/>
      <c r="L45" s="1"/>
      <c r="M45" s="1"/>
      <c r="N45" s="1"/>
      <c r="O45" s="1"/>
      <c r="P45" s="1"/>
      <c r="Q45" s="1"/>
      <c r="R45" s="1"/>
      <c r="S45" s="1"/>
      <c r="T45" s="1"/>
      <c r="U45" s="1"/>
      <c r="V45" s="1"/>
      <c r="W45" s="1"/>
      <c r="X45" s="1"/>
      <c r="Y45" s="1"/>
      <c r="Z45" s="1"/>
    </row>
    <row r="46" spans="1:26" x14ac:dyDescent="0.2">
      <c r="A46" s="349" t="s">
        <v>327</v>
      </c>
      <c r="B46" s="350"/>
      <c r="C46" s="341">
        <v>3379</v>
      </c>
      <c r="D46" s="21"/>
      <c r="E46" s="19"/>
      <c r="F46" s="287">
        <f t="shared" si="2"/>
        <v>0</v>
      </c>
      <c r="G46" s="1"/>
      <c r="H46" s="1"/>
      <c r="I46" s="1"/>
      <c r="J46" s="1"/>
      <c r="K46" s="1"/>
      <c r="L46" s="1"/>
      <c r="M46" s="1"/>
      <c r="N46" s="1"/>
      <c r="O46" s="1"/>
      <c r="P46" s="1"/>
      <c r="Q46" s="1"/>
      <c r="R46" s="1"/>
      <c r="S46" s="1"/>
      <c r="T46" s="1"/>
      <c r="U46" s="1"/>
      <c r="V46" s="1"/>
      <c r="W46" s="1"/>
      <c r="X46" s="1"/>
      <c r="Y46" s="1"/>
      <c r="Z46" s="1"/>
    </row>
    <row r="47" spans="1:26" x14ac:dyDescent="0.2">
      <c r="A47" s="104" t="s">
        <v>205</v>
      </c>
      <c r="B47" s="6" t="s">
        <v>72</v>
      </c>
      <c r="C47" s="22"/>
      <c r="D47" s="21"/>
      <c r="E47" s="23" t="s">
        <v>126</v>
      </c>
      <c r="F47" s="16">
        <v>0</v>
      </c>
      <c r="G47" s="1"/>
      <c r="H47" s="1"/>
      <c r="I47" s="1"/>
      <c r="J47" s="1"/>
      <c r="K47" s="1"/>
      <c r="L47" s="1"/>
      <c r="M47" s="1"/>
      <c r="N47" s="1"/>
      <c r="O47" s="1"/>
      <c r="P47" s="1"/>
      <c r="Q47" s="1"/>
      <c r="R47" s="1"/>
      <c r="S47" s="1"/>
      <c r="T47" s="1"/>
      <c r="U47" s="1"/>
      <c r="V47" s="1"/>
      <c r="W47" s="1"/>
      <c r="X47" s="1"/>
      <c r="Y47" s="1"/>
      <c r="Z47" s="1"/>
    </row>
    <row r="48" spans="1:26" x14ac:dyDescent="0.2">
      <c r="A48" s="104"/>
      <c r="B48" s="6" t="s">
        <v>72</v>
      </c>
      <c r="C48" s="22"/>
      <c r="D48" s="21"/>
      <c r="E48" s="23" t="s">
        <v>126</v>
      </c>
      <c r="F48" s="16">
        <v>0</v>
      </c>
      <c r="G48" s="1"/>
      <c r="H48" s="1"/>
      <c r="I48" s="1"/>
      <c r="J48" s="1"/>
      <c r="K48" s="1"/>
      <c r="L48" s="1"/>
      <c r="M48" s="1"/>
      <c r="N48" s="1"/>
      <c r="O48" s="1"/>
      <c r="P48" s="1"/>
      <c r="Q48" s="1"/>
      <c r="R48" s="1"/>
      <c r="S48" s="1"/>
      <c r="T48" s="1"/>
      <c r="U48" s="1"/>
      <c r="V48" s="1"/>
      <c r="W48" s="1"/>
      <c r="X48" s="1"/>
      <c r="Y48" s="1"/>
      <c r="Z48" s="1"/>
    </row>
    <row r="49" spans="1:26" x14ac:dyDescent="0.2">
      <c r="A49" s="149" t="s">
        <v>5</v>
      </c>
      <c r="B49" s="6" t="s">
        <v>72</v>
      </c>
      <c r="C49" s="22"/>
      <c r="D49" s="21"/>
      <c r="E49" s="23" t="s">
        <v>126</v>
      </c>
      <c r="F49" s="16">
        <v>0</v>
      </c>
      <c r="G49" s="1"/>
      <c r="H49" s="1"/>
      <c r="I49" s="1"/>
      <c r="J49" s="1"/>
      <c r="K49" s="1"/>
      <c r="L49" s="1"/>
      <c r="M49" s="1"/>
      <c r="N49" s="1"/>
      <c r="O49" s="1"/>
      <c r="P49" s="1"/>
      <c r="Q49" s="1"/>
      <c r="R49" s="1"/>
      <c r="S49" s="1"/>
      <c r="T49" s="1"/>
      <c r="U49" s="1"/>
      <c r="V49" s="1"/>
      <c r="W49" s="1"/>
      <c r="X49" s="1"/>
      <c r="Y49" s="1"/>
      <c r="Z49" s="1"/>
    </row>
    <row r="50" spans="1:26" ht="13.5" thickBot="1" x14ac:dyDescent="0.25">
      <c r="A50" s="148" t="s">
        <v>5</v>
      </c>
      <c r="B50" s="66" t="s">
        <v>72</v>
      </c>
      <c r="C50" s="67"/>
      <c r="D50" s="78"/>
      <c r="E50" s="41" t="s">
        <v>126</v>
      </c>
      <c r="F50" s="40">
        <v>0</v>
      </c>
      <c r="G50" s="1"/>
      <c r="H50" s="1"/>
      <c r="I50" s="1"/>
      <c r="J50" s="1"/>
      <c r="K50" s="1"/>
      <c r="L50" s="1"/>
      <c r="M50" s="1"/>
      <c r="N50" s="1"/>
      <c r="O50" s="1"/>
      <c r="P50" s="1"/>
      <c r="Q50" s="1"/>
      <c r="R50" s="1"/>
      <c r="S50" s="1"/>
      <c r="T50" s="1"/>
      <c r="U50" s="1"/>
      <c r="V50" s="1"/>
      <c r="W50" s="1"/>
      <c r="X50" s="1"/>
      <c r="Y50" s="1"/>
      <c r="Z50" s="1"/>
    </row>
    <row r="51" spans="1:26" ht="17.25" thickTop="1" thickBot="1" x14ac:dyDescent="0.25">
      <c r="A51" s="133"/>
      <c r="B51" s="134"/>
      <c r="C51" s="135"/>
      <c r="D51" s="136"/>
      <c r="E51" s="95" t="s">
        <v>177</v>
      </c>
      <c r="F51" s="44">
        <f>SUM(F30:F50)</f>
        <v>0</v>
      </c>
      <c r="G51" s="1"/>
      <c r="H51" s="1"/>
      <c r="I51" s="1"/>
      <c r="J51" s="1"/>
      <c r="K51" s="1"/>
      <c r="L51" s="1"/>
      <c r="M51" s="1"/>
      <c r="N51" s="1"/>
      <c r="O51" s="1"/>
      <c r="P51" s="1"/>
      <c r="Q51" s="1"/>
      <c r="R51" s="1"/>
      <c r="S51" s="1"/>
      <c r="T51" s="1"/>
      <c r="U51" s="1"/>
      <c r="V51" s="1"/>
      <c r="W51" s="1"/>
      <c r="X51" s="1"/>
      <c r="Y51" s="1"/>
      <c r="Z51" s="1"/>
    </row>
    <row r="52" spans="1:26" ht="13.5" thickBot="1" x14ac:dyDescent="0.25">
      <c r="A52" s="479" t="s">
        <v>92</v>
      </c>
      <c r="B52" s="480"/>
      <c r="C52" s="480"/>
      <c r="D52" s="480"/>
      <c r="E52" s="480"/>
      <c r="F52" s="481"/>
      <c r="G52" s="1"/>
      <c r="H52" s="1"/>
      <c r="I52" s="1"/>
      <c r="J52" s="1"/>
      <c r="K52" s="1"/>
      <c r="L52" s="1"/>
      <c r="M52" s="1"/>
      <c r="N52" s="1"/>
      <c r="O52" s="1"/>
      <c r="P52" s="1"/>
      <c r="Q52" s="1"/>
      <c r="R52" s="1"/>
      <c r="S52" s="1"/>
      <c r="T52" s="1"/>
      <c r="U52" s="1"/>
      <c r="V52" s="1"/>
      <c r="W52" s="1"/>
      <c r="X52" s="1"/>
      <c r="Y52" s="1"/>
      <c r="Z52" s="1"/>
    </row>
    <row r="53" spans="1:26" x14ac:dyDescent="0.2">
      <c r="A53" s="1"/>
      <c r="B53" s="159"/>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59"/>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59"/>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59"/>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59"/>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59"/>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59"/>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59"/>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59"/>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59"/>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59"/>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59"/>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59"/>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59"/>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59"/>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59"/>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59"/>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59"/>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59"/>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59"/>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59"/>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59"/>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59"/>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59"/>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59"/>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59"/>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59"/>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59"/>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59"/>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59"/>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59"/>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59"/>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59"/>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59"/>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59"/>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59"/>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59"/>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59"/>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59"/>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59"/>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59"/>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59"/>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59"/>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59"/>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59"/>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59"/>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H99" s="1"/>
      <c r="I99" s="1"/>
      <c r="J99" s="1"/>
      <c r="K99" s="1"/>
      <c r="L99" s="1"/>
      <c r="M99" s="1"/>
      <c r="N99" s="1"/>
      <c r="O99" s="1"/>
      <c r="P99" s="1"/>
      <c r="Q99" s="1"/>
      <c r="R99" s="1"/>
      <c r="S99" s="1"/>
      <c r="T99" s="1"/>
      <c r="U99" s="1"/>
      <c r="V99" s="1"/>
      <c r="W99" s="1"/>
      <c r="X99" s="1"/>
      <c r="Y99" s="1"/>
      <c r="Z99" s="1"/>
    </row>
  </sheetData>
  <sheetProtection password="CBDF" sheet="1" objects="1" scenarios="1" formatCells="0" formatColumns="0" formatRows="0" insertColumns="0" insertRows="0"/>
  <mergeCells count="3">
    <mergeCell ref="C1:D1"/>
    <mergeCell ref="C2:D2"/>
    <mergeCell ref="A52:F52"/>
  </mergeCells>
  <phoneticPr fontId="11" type="noConversion"/>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activeCell="H35" sqref="H35"/>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222</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387</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A4" sqref="A4"/>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257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256</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H35" sqref="H35"/>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257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258</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8E4BC"/>
  </sheetPr>
  <dimension ref="A1:Q131"/>
  <sheetViews>
    <sheetView zoomScaleNormal="100" zoomScaleSheetLayoutView="100" workbookViewId="0">
      <pane ySplit="3" topLeftCell="A56" activePane="bottomLeft" state="frozen"/>
      <selection activeCell="F13" sqref="F13"/>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bestFit="1" customWidth="1"/>
    <col min="4" max="4" width="9.5703125" style="2" customWidth="1"/>
    <col min="5" max="5" width="2.140625" style="2" customWidth="1"/>
    <col min="6" max="6" width="8.140625" style="2" customWidth="1"/>
    <col min="7" max="8" width="15.7109375" style="2" customWidth="1"/>
    <col min="9" max="9" width="13.42578125" style="2" customWidth="1"/>
    <col min="10" max="10" width="13.140625" style="2" customWidth="1"/>
    <col min="11" max="16384" width="9.140625" style="2"/>
  </cols>
  <sheetData>
    <row r="1" spans="1:17" ht="24" customHeight="1" x14ac:dyDescent="0.2">
      <c r="A1" s="330">
        <f>General!B6</f>
        <v>0</v>
      </c>
      <c r="B1" s="86"/>
      <c r="C1" s="456" t="s">
        <v>282</v>
      </c>
      <c r="D1" s="457"/>
      <c r="E1" s="457"/>
      <c r="F1" s="458"/>
      <c r="G1" s="87" t="s">
        <v>161</v>
      </c>
      <c r="H1" s="82" t="s">
        <v>189</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332"/>
      <c r="J2" s="1"/>
      <c r="K2" s="1"/>
      <c r="L2" s="1"/>
      <c r="M2" s="1"/>
      <c r="N2" s="1"/>
      <c r="O2" s="1"/>
      <c r="P2" s="1"/>
      <c r="Q2" s="1"/>
    </row>
    <row r="3" spans="1:17" ht="26.25" thickBot="1" x14ac:dyDescent="0.25">
      <c r="A3" s="158" t="s">
        <v>186</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301">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30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301">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si="3"/>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30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4">$C41*F41</f>
        <v>0</v>
      </c>
      <c r="H41" s="287">
        <f t="shared" ref="H41:H54" si="5">$D41*F41</f>
        <v>0</v>
      </c>
      <c r="I41" s="1"/>
      <c r="J41" s="1"/>
      <c r="K41" s="1"/>
      <c r="L41" s="1"/>
      <c r="M41" s="1"/>
      <c r="N41" s="1"/>
      <c r="O41" s="1"/>
      <c r="P41" s="1"/>
      <c r="Q41" s="1"/>
    </row>
    <row r="42" spans="1:17" x14ac:dyDescent="0.2">
      <c r="A42" s="112" t="s">
        <v>377</v>
      </c>
      <c r="B42" s="107" t="s">
        <v>26</v>
      </c>
      <c r="C42" s="335">
        <v>739.54</v>
      </c>
      <c r="D42" s="336">
        <v>430.97</v>
      </c>
      <c r="E42" s="4"/>
      <c r="F42" s="109"/>
      <c r="G42" s="321">
        <f t="shared" si="4"/>
        <v>0</v>
      </c>
      <c r="H42" s="287">
        <f t="shared" si="5"/>
        <v>0</v>
      </c>
      <c r="I42" s="1"/>
      <c r="J42" s="1"/>
      <c r="K42" s="1"/>
      <c r="L42" s="1"/>
      <c r="M42" s="1"/>
      <c r="N42" s="1"/>
      <c r="O42" s="1"/>
      <c r="P42" s="1"/>
      <c r="Q42" s="1"/>
    </row>
    <row r="43" spans="1:17" x14ac:dyDescent="0.2">
      <c r="A43" s="114" t="s">
        <v>15</v>
      </c>
      <c r="B43" s="107" t="s">
        <v>26</v>
      </c>
      <c r="C43" s="335">
        <v>668.81</v>
      </c>
      <c r="D43" s="336">
        <v>516.22</v>
      </c>
      <c r="E43" s="4"/>
      <c r="F43" s="109"/>
      <c r="G43" s="321">
        <f t="shared" si="4"/>
        <v>0</v>
      </c>
      <c r="H43" s="287">
        <f t="shared" si="5"/>
        <v>0</v>
      </c>
      <c r="I43" s="1"/>
      <c r="J43" s="1"/>
      <c r="K43" s="1"/>
      <c r="L43" s="1"/>
      <c r="M43" s="1"/>
      <c r="N43" s="1"/>
      <c r="O43" s="1"/>
      <c r="P43" s="1"/>
      <c r="Q43" s="1"/>
    </row>
    <row r="44" spans="1:17" x14ac:dyDescent="0.2">
      <c r="A44" s="113" t="s">
        <v>16</v>
      </c>
      <c r="B44" s="107" t="s">
        <v>26</v>
      </c>
      <c r="C44" s="335">
        <v>486.29</v>
      </c>
      <c r="D44" s="336">
        <v>376.83</v>
      </c>
      <c r="E44" s="4"/>
      <c r="F44" s="109"/>
      <c r="G44" s="321">
        <f t="shared" si="4"/>
        <v>0</v>
      </c>
      <c r="H44" s="287">
        <f t="shared" si="5"/>
        <v>0</v>
      </c>
      <c r="I44" s="1"/>
      <c r="J44" s="1"/>
      <c r="K44" s="1"/>
      <c r="L44" s="1"/>
      <c r="M44" s="1"/>
      <c r="N44" s="1"/>
      <c r="O44" s="1"/>
      <c r="P44" s="1"/>
      <c r="Q44" s="1"/>
    </row>
    <row r="45" spans="1:17" x14ac:dyDescent="0.2">
      <c r="A45" s="116" t="s">
        <v>17</v>
      </c>
      <c r="B45" s="107" t="s">
        <v>26</v>
      </c>
      <c r="C45" s="335">
        <v>569.41</v>
      </c>
      <c r="D45" s="336">
        <v>440.28</v>
      </c>
      <c r="E45" s="4"/>
      <c r="F45" s="109"/>
      <c r="G45" s="321">
        <f t="shared" si="4"/>
        <v>0</v>
      </c>
      <c r="H45" s="287">
        <f t="shared" si="5"/>
        <v>0</v>
      </c>
      <c r="I45" s="1"/>
      <c r="J45" s="1"/>
      <c r="K45" s="1"/>
      <c r="L45" s="1"/>
      <c r="M45" s="1"/>
      <c r="N45" s="1"/>
      <c r="O45" s="1"/>
      <c r="P45" s="1"/>
      <c r="Q45" s="1"/>
    </row>
    <row r="46" spans="1:17" x14ac:dyDescent="0.2">
      <c r="A46" s="116" t="s">
        <v>18</v>
      </c>
      <c r="B46" s="107" t="s">
        <v>26</v>
      </c>
      <c r="C46" s="335">
        <v>619.03</v>
      </c>
      <c r="D46" s="336">
        <v>478.21</v>
      </c>
      <c r="E46" s="4"/>
      <c r="F46" s="109"/>
      <c r="G46" s="321">
        <f t="shared" si="4"/>
        <v>0</v>
      </c>
      <c r="H46" s="287">
        <f t="shared" si="5"/>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5"/>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5"/>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5"/>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5"/>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5"/>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5"/>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5"/>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5"/>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301">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30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282"/>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c r="H76" s="323"/>
      <c r="I76" s="1"/>
      <c r="J76" s="1"/>
      <c r="K76" s="1"/>
      <c r="L76" s="1"/>
      <c r="M76" s="1"/>
      <c r="N76" s="1"/>
      <c r="O76" s="1"/>
      <c r="P76" s="1"/>
      <c r="Q76" s="1"/>
    </row>
    <row r="77" spans="1:17" x14ac:dyDescent="0.2">
      <c r="A77" s="149"/>
      <c r="B77" s="107"/>
      <c r="C77" s="8"/>
      <c r="D77" s="10"/>
      <c r="E77" s="4"/>
      <c r="F77" s="23" t="s">
        <v>126</v>
      </c>
      <c r="G77" s="15"/>
      <c r="H77" s="323"/>
      <c r="I77" s="1"/>
      <c r="J77" s="1"/>
      <c r="K77" s="1"/>
      <c r="L77" s="1"/>
      <c r="M77" s="1"/>
      <c r="N77" s="1"/>
      <c r="O77" s="1"/>
      <c r="P77" s="1"/>
      <c r="Q77" s="1"/>
    </row>
    <row r="78" spans="1:17" ht="13.5" thickBot="1" x14ac:dyDescent="0.25">
      <c r="A78" s="148"/>
      <c r="B78" s="108" t="s">
        <v>26</v>
      </c>
      <c r="C78" s="69"/>
      <c r="D78" s="74"/>
      <c r="E78" s="70"/>
      <c r="F78" s="41" t="s">
        <v>126</v>
      </c>
      <c r="G78" s="51"/>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32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C1:F1"/>
    <mergeCell ref="C2:F2"/>
    <mergeCell ref="C72:D72"/>
    <mergeCell ref="A82:H82"/>
    <mergeCell ref="A81:F81"/>
    <mergeCell ref="C4:D4"/>
    <mergeCell ref="C12:D12"/>
    <mergeCell ref="C30:D30"/>
    <mergeCell ref="C40:D40"/>
    <mergeCell ref="C58:D58"/>
    <mergeCell ref="C64:D64"/>
    <mergeCell ref="C74:D74"/>
  </mergeCells>
  <phoneticPr fontId="11" type="noConversion"/>
  <dataValidations count="2">
    <dataValidation type="decimal" allowBlank="1" showErrorMessage="1" errorTitle="Expenses" error="You must enter a dollar amount in this cell." promptTitle="Expenses" sqref="C31:E39 C57:E57 C59:E63 C41:E54 C65:C70 C6:D11 D67:E70 D55:E56 C71:E71 C73:D73 C80:D80 C75:E79 E5:E11 C13:E29">
      <formula1>0</formula1>
      <formula2>1000000000000</formula2>
    </dataValidation>
    <dataValidation type="textLength" allowBlank="1" errorTitle="Account" error="You must enter the code for the account to which this should be charged." promptTitle="Account" sqref="A57:A80 A4:A54">
      <formula1>0</formula1>
      <formula2>256</formula2>
    </dataValidation>
  </dataValidations>
  <hyperlinks>
    <hyperlink ref="I3" location="General!A1" display="Go to General Summary"/>
  </hyperlinks>
  <printOptions horizontalCentered="1"/>
  <pageMargins left="0.5" right="0.4" top="0.75" bottom="0.75" header="0.25" footer="0.5"/>
  <pageSetup fitToHeight="2" orientation="portrait" horizontalDpi="1200" verticalDpi="1200" r:id="rId1"/>
  <headerFooter alignWithMargins="0">
    <oddFooter>&amp;L&amp;A&amp;CPrinted: &amp;D&amp;RPage &amp;P of &amp;N</oddFooter>
  </headerFooter>
  <rowBreaks count="1" manualBreakCount="1">
    <brk id="39" max="7" man="1"/>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8E4BC"/>
  </sheetPr>
  <dimension ref="A1:Q131"/>
  <sheetViews>
    <sheetView zoomScaleNormal="100" zoomScaleSheetLayoutView="100" workbookViewId="0">
      <pane ySplit="3" topLeftCell="A4" activePane="bottomLeft" state="frozen"/>
      <selection activeCell="F13" sqref="F13"/>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259</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388</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O128"/>
  <sheetViews>
    <sheetView zoomScaleNormal="100" zoomScaleSheetLayoutView="100" workbookViewId="0">
      <pane ySplit="3" topLeftCell="A4" activePane="bottomLeft" state="frozen"/>
      <selection activeCell="F13" sqref="F13"/>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225</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260</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O99"/>
  <sheetViews>
    <sheetView zoomScaleNormal="100" zoomScaleSheetLayoutView="100" workbookViewId="0">
      <pane ySplit="3" topLeftCell="A4" activePane="bottomLeft" state="frozen"/>
      <selection activeCell="F13" sqref="F13"/>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225</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226</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activeCell="H26" sqref="H26"/>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231</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389</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H26" sqref="H26"/>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228</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229</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H26" sqref="H26"/>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228</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230</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8E4BC"/>
  </sheetPr>
  <dimension ref="A1:Q131"/>
  <sheetViews>
    <sheetView zoomScaleNormal="100" zoomScaleSheetLayoutView="100" workbookViewId="0">
      <pane ySplit="3" topLeftCell="A4" activePane="bottomLeft" state="frozen"/>
      <selection activeCell="F13" sqref="F13"/>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235</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390</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O128"/>
  <sheetViews>
    <sheetView zoomScaleNormal="100" zoomScaleSheetLayoutView="100" workbookViewId="0">
      <pane ySplit="3" topLeftCell="A4" activePane="bottomLeft" state="frozen"/>
      <selection activeCell="F13" sqref="F13"/>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232</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234</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O99"/>
  <sheetViews>
    <sheetView zoomScaleNormal="100" zoomScaleSheetLayoutView="100" workbookViewId="0">
      <pane ySplit="3" topLeftCell="A4" activePane="bottomLeft" state="frozen"/>
      <selection activeCell="F13" sqref="F13"/>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232</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233</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D27:D51 D5:D23 C24:D26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activeCell="H24" sqref="H24"/>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239</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391</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57:A80 A4:A54">
      <formula1>0</formula1>
      <formula2>256</formula2>
    </dataValidation>
    <dataValidation type="decimal" allowBlank="1" showErrorMessage="1" errorTitle="Expenses" error="You must enter a dollar amount in this cell." promptTitle="Expenses" sqref="C41:E54 D55:E56 C65:C70 E5:E11 D67:E70 C31:E39 C71:E71 E75:E79 C75:D80 C73:D73 C13:E29 C57:E57 C59:E63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O128"/>
  <sheetViews>
    <sheetView zoomScaleNormal="100" zoomScaleSheetLayoutView="100" workbookViewId="0">
      <pane ySplit="3" topLeftCell="A4" activePane="bottomLeft" state="frozen"/>
      <selection activeCell="F13" sqref="F13"/>
      <selection pane="bottomLeft" activeCell="J27" sqref="J27"/>
    </sheetView>
  </sheetViews>
  <sheetFormatPr defaultColWidth="9.140625" defaultRowHeight="12.75" x14ac:dyDescent="0.2"/>
  <cols>
    <col min="1" max="1" width="31.8554687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192</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193</v>
      </c>
      <c r="B3" s="126" t="s">
        <v>36</v>
      </c>
      <c r="C3" s="17" t="s">
        <v>353</v>
      </c>
      <c r="D3" s="127"/>
      <c r="E3" s="17" t="s">
        <v>2</v>
      </c>
      <c r="F3" s="18" t="s">
        <v>354</v>
      </c>
      <c r="G3" s="181" t="s">
        <v>227</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
      <c r="H71" s="1"/>
      <c r="I71" s="1"/>
      <c r="J71" s="1"/>
      <c r="K71" s="1"/>
      <c r="L71" s="1"/>
      <c r="M71" s="1"/>
      <c r="N71" s="1"/>
      <c r="O71" s="1"/>
    </row>
    <row r="72" spans="1:15" x14ac:dyDescent="0.2">
      <c r="A72" s="125" t="s">
        <v>68</v>
      </c>
      <c r="B72" s="122" t="s">
        <v>52</v>
      </c>
      <c r="C72" s="343">
        <v>2771</v>
      </c>
      <c r="D72" s="21"/>
      <c r="E72" s="19"/>
      <c r="F72" s="287">
        <f t="shared" si="1"/>
        <v>0</v>
      </c>
      <c r="G72" s="1"/>
      <c r="H72" s="1"/>
      <c r="I72" s="1"/>
      <c r="J72" s="1"/>
      <c r="K72" s="1"/>
      <c r="L72" s="1"/>
      <c r="M72" s="1"/>
      <c r="N72" s="1"/>
      <c r="O72" s="1"/>
    </row>
    <row r="73" spans="1:15" x14ac:dyDescent="0.2">
      <c r="A73" s="269" t="s">
        <v>347</v>
      </c>
      <c r="B73" s="270" t="s">
        <v>52</v>
      </c>
      <c r="C73" s="271"/>
      <c r="D73" s="21"/>
      <c r="E73" s="272"/>
      <c r="F73" s="273">
        <f t="shared" si="1"/>
        <v>0</v>
      </c>
      <c r="G73" s="1"/>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mergeCells count="3">
    <mergeCell ref="C1:D1"/>
    <mergeCell ref="C2:D2"/>
    <mergeCell ref="A76:F76"/>
  </mergeCells>
  <dataValidations count="2">
    <dataValidation type="decimal" allowBlank="1" showErrorMessage="1" errorTitle="Expenses" error="You must enter a dollar amount in this cell." promptTitle="Expenses" sqref="C22:C24 D5:D75">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t to General Summary"/>
  </hyperlinks>
  <printOptions horizontalCentered="1" gridLines="1"/>
  <pageMargins left="0.75" right="0.75" top="0.75" bottom="0.75" header="0.25" footer="0.5"/>
  <pageSetup fitToHeight="2" orientation="portrait" horizontalDpi="1200" verticalDpi="1200" r:id="rId1"/>
  <headerFooter alignWithMargins="0">
    <oddFooter>&amp;L&amp;A&amp;CPrinted: &amp;D&amp;R&amp;9Page &amp;P of &amp;N</oddFooter>
  </headerFooter>
  <rowBreaks count="1" manualBreakCount="1">
    <brk id="43" max="5"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A4" sqref="A4"/>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236</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238</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H24" sqref="H24"/>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236</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237</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8E4BC"/>
  </sheetPr>
  <dimension ref="A1:Q131"/>
  <sheetViews>
    <sheetView zoomScaleNormal="100" zoomScaleSheetLayoutView="100" workbookViewId="0">
      <pane ySplit="3" topLeftCell="A4" activePane="bottomLeft" state="frozen"/>
      <selection activeCell="F13" sqref="F13"/>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240</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392</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 type="textLength" allowBlank="1" errorTitle="Account" error="You must enter the code for the account to which this should be charged." promptTitle="Account" sqref="A4:A54 A57:A80">
      <formula1>0</formula1>
      <formula2>256</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O128"/>
  <sheetViews>
    <sheetView zoomScaleNormal="100" zoomScaleSheetLayoutView="100" workbookViewId="0">
      <pane ySplit="3" topLeftCell="A4" activePane="bottomLeft" state="frozen"/>
      <selection activeCell="F13" sqref="F13"/>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241</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242</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O99"/>
  <sheetViews>
    <sheetView zoomScaleNormal="100" zoomScaleSheetLayoutView="100" workbookViewId="0">
      <pane ySplit="3" topLeftCell="A4" activePane="bottomLeft" state="frozen"/>
      <selection activeCell="F13" sqref="F13"/>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241</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243</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activeCell="H24" sqref="H24"/>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246</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393</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 type="textLength" allowBlank="1" errorTitle="Account" error="You must enter the code for the account to which this should be charged." promptTitle="Account" sqref="A4:A54 A57:A80">
      <formula1>0</formula1>
      <formula2>256</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A4" sqref="A4"/>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245</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244</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H24" sqref="H24"/>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245</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255</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8E4BC"/>
  </sheetPr>
  <dimension ref="A1:Q131"/>
  <sheetViews>
    <sheetView zoomScaleNormal="100" zoomScaleSheetLayoutView="100" workbookViewId="0">
      <pane ySplit="3" topLeftCell="A4" activePane="bottomLeft" state="frozen"/>
      <selection activeCell="F13" sqref="F13"/>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250</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394</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57:A80 A4:A54">
      <formula1>0</formula1>
      <formula2>256</formula2>
    </dataValidation>
    <dataValidation type="decimal" allowBlank="1" showErrorMessage="1" errorTitle="Expenses" error="You must enter a dollar amount in this cell." promptTitle="Expenses" sqref="C41:E54 D55:E56 C65:C70 E5:E11 D67:E70 C31:E39 C71:E71 E75:E79 C75:D80 C73:D73 C13:E29 C57:E57 C59:E63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O128"/>
  <sheetViews>
    <sheetView zoomScaleNormal="100" zoomScaleSheetLayoutView="100" workbookViewId="0">
      <pane ySplit="3" topLeftCell="A4" activePane="bottomLeft" state="frozen"/>
      <selection activeCell="F13" sqref="F13"/>
      <selection pane="bottomLeft" activeCell="C5" sqref="C5:C7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247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249</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G52"/>
  <sheetViews>
    <sheetView zoomScaleNormal="100" zoomScaleSheetLayoutView="100" workbookViewId="0">
      <pane ySplit="3" topLeftCell="A19" activePane="bottomLeft" state="frozen"/>
      <selection activeCell="F13" sqref="F13"/>
      <selection pane="bottomLeft" activeCell="G3" sqref="G3"/>
    </sheetView>
  </sheetViews>
  <sheetFormatPr defaultColWidth="9.140625" defaultRowHeight="12.75" x14ac:dyDescent="0.2"/>
  <cols>
    <col min="1" max="1" width="31.28515625" style="1" customWidth="1"/>
    <col min="2" max="2" width="7.7109375" style="159" hidden="1" customWidth="1"/>
    <col min="3" max="3" width="13.7109375" style="1" customWidth="1"/>
    <col min="4" max="4" width="5.5703125" style="1" customWidth="1"/>
    <col min="5" max="5" width="11.28515625" style="1" customWidth="1"/>
    <col min="6" max="6" width="22.28515625" style="1" customWidth="1"/>
    <col min="7" max="7" width="14.28515625" style="1" customWidth="1"/>
    <col min="8" max="16384" width="9.140625" style="1"/>
  </cols>
  <sheetData>
    <row r="1" spans="1:7" ht="24" customHeight="1" x14ac:dyDescent="0.2">
      <c r="A1" s="80">
        <f>General!B6</f>
        <v>0</v>
      </c>
      <c r="B1" s="361"/>
      <c r="C1" s="475" t="s">
        <v>279</v>
      </c>
      <c r="D1" s="476"/>
      <c r="E1" s="362" t="s">
        <v>161</v>
      </c>
      <c r="F1" s="82" t="s">
        <v>192</v>
      </c>
    </row>
    <row r="2" spans="1:7" ht="24" customHeight="1" x14ac:dyDescent="0.2">
      <c r="A2" s="363" t="str">
        <f>General!B8</f>
        <v xml:space="preserve"> </v>
      </c>
      <c r="B2" s="364"/>
      <c r="C2" s="477" t="s">
        <v>281</v>
      </c>
      <c r="D2" s="478"/>
      <c r="E2" s="365" t="s">
        <v>125</v>
      </c>
      <c r="F2" s="83"/>
    </row>
    <row r="3" spans="1:7" ht="32.25" thickBot="1" x14ac:dyDescent="0.25">
      <c r="A3" s="158" t="s">
        <v>194</v>
      </c>
      <c r="B3" s="126" t="s">
        <v>36</v>
      </c>
      <c r="C3" s="144" t="s">
        <v>6</v>
      </c>
      <c r="D3" s="127"/>
      <c r="E3" s="17" t="s">
        <v>2</v>
      </c>
      <c r="F3" s="18" t="s">
        <v>6</v>
      </c>
      <c r="G3" s="181" t="s">
        <v>223</v>
      </c>
    </row>
    <row r="4" spans="1:7" x14ac:dyDescent="0.2">
      <c r="A4" s="366" t="s">
        <v>75</v>
      </c>
      <c r="B4" s="367"/>
      <c r="C4" s="368" t="s">
        <v>8</v>
      </c>
      <c r="D4" s="369"/>
      <c r="E4" s="370"/>
      <c r="F4" s="371"/>
    </row>
    <row r="5" spans="1:7" x14ac:dyDescent="0.2">
      <c r="A5" s="345" t="s">
        <v>38</v>
      </c>
      <c r="B5" s="346" t="s">
        <v>73</v>
      </c>
      <c r="C5" s="347">
        <v>5539</v>
      </c>
      <c r="D5" s="21"/>
      <c r="E5" s="221"/>
      <c r="F5" s="163">
        <f t="shared" ref="F5:F11" si="0">$C5*E5</f>
        <v>0</v>
      </c>
    </row>
    <row r="6" spans="1:7" x14ac:dyDescent="0.2">
      <c r="A6" s="345" t="s">
        <v>285</v>
      </c>
      <c r="B6" s="346"/>
      <c r="C6" s="347">
        <v>27791</v>
      </c>
      <c r="D6" s="21"/>
      <c r="E6" s="221"/>
      <c r="F6" s="163">
        <f t="shared" si="0"/>
        <v>0</v>
      </c>
    </row>
    <row r="7" spans="1:7" x14ac:dyDescent="0.2">
      <c r="A7" s="345" t="s">
        <v>37</v>
      </c>
      <c r="B7" s="346" t="s">
        <v>73</v>
      </c>
      <c r="C7" s="347">
        <v>5837</v>
      </c>
      <c r="D7" s="21"/>
      <c r="E7" s="221"/>
      <c r="F7" s="163">
        <f t="shared" si="0"/>
        <v>0</v>
      </c>
    </row>
    <row r="8" spans="1:7" x14ac:dyDescent="0.2">
      <c r="A8" s="345" t="s">
        <v>398</v>
      </c>
      <c r="B8" s="346" t="s">
        <v>73</v>
      </c>
      <c r="C8" s="347">
        <v>7153</v>
      </c>
      <c r="D8" s="21"/>
      <c r="E8" s="221"/>
      <c r="F8" s="163">
        <f t="shared" si="0"/>
        <v>0</v>
      </c>
    </row>
    <row r="9" spans="1:7" x14ac:dyDescent="0.2">
      <c r="A9" s="345" t="s">
        <v>399</v>
      </c>
      <c r="B9" s="346"/>
      <c r="C9" s="347">
        <v>12974</v>
      </c>
      <c r="D9" s="21"/>
      <c r="E9" s="221"/>
      <c r="F9" s="163">
        <f t="shared" si="0"/>
        <v>0</v>
      </c>
    </row>
    <row r="10" spans="1:7" x14ac:dyDescent="0.2">
      <c r="A10" s="345" t="s">
        <v>74</v>
      </c>
      <c r="B10" s="346" t="s">
        <v>73</v>
      </c>
      <c r="C10" s="347">
        <v>1117</v>
      </c>
      <c r="D10" s="21"/>
      <c r="E10" s="221"/>
      <c r="F10" s="163">
        <f t="shared" si="0"/>
        <v>0</v>
      </c>
    </row>
    <row r="11" spans="1:7" x14ac:dyDescent="0.2">
      <c r="A11" s="345" t="s">
        <v>39</v>
      </c>
      <c r="B11" s="346" t="s">
        <v>73</v>
      </c>
      <c r="C11" s="347">
        <v>2292</v>
      </c>
      <c r="D11" s="21"/>
      <c r="E11" s="221"/>
      <c r="F11" s="163">
        <f t="shared" si="0"/>
        <v>0</v>
      </c>
    </row>
    <row r="12" spans="1:7" x14ac:dyDescent="0.2">
      <c r="A12" s="147" t="s">
        <v>202</v>
      </c>
      <c r="B12" s="6" t="s">
        <v>76</v>
      </c>
      <c r="C12" s="22"/>
      <c r="D12" s="21"/>
      <c r="E12" s="222" t="s">
        <v>126</v>
      </c>
      <c r="F12" s="163">
        <v>0</v>
      </c>
    </row>
    <row r="13" spans="1:7" ht="13.5" thickBot="1" x14ac:dyDescent="0.25">
      <c r="A13" s="372"/>
      <c r="B13" s="66" t="s">
        <v>76</v>
      </c>
      <c r="C13" s="67"/>
      <c r="D13" s="42"/>
      <c r="E13" s="41" t="s">
        <v>126</v>
      </c>
      <c r="F13" s="40"/>
    </row>
    <row r="14" spans="1:7" ht="17.25" thickTop="1" thickBot="1" x14ac:dyDescent="0.25">
      <c r="A14" s="373"/>
      <c r="B14" s="374"/>
      <c r="C14" s="375"/>
      <c r="D14" s="376"/>
      <c r="E14" s="377" t="s">
        <v>165</v>
      </c>
      <c r="F14" s="378">
        <f>SUM(F5:F13)</f>
        <v>0</v>
      </c>
    </row>
    <row r="15" spans="1:7" x14ac:dyDescent="0.2">
      <c r="A15" s="366" t="s">
        <v>77</v>
      </c>
      <c r="B15" s="367"/>
      <c r="C15" s="379" t="s">
        <v>8</v>
      </c>
      <c r="D15" s="21"/>
      <c r="E15" s="380" t="s">
        <v>2</v>
      </c>
      <c r="F15" s="381" t="s">
        <v>6</v>
      </c>
    </row>
    <row r="16" spans="1:7" x14ac:dyDescent="0.2">
      <c r="A16" s="349" t="s">
        <v>78</v>
      </c>
      <c r="B16" s="350" t="s">
        <v>79</v>
      </c>
      <c r="C16" s="341">
        <v>4504</v>
      </c>
      <c r="D16" s="21"/>
      <c r="E16" s="20"/>
      <c r="F16" s="384">
        <f t="shared" ref="F16:F22" si="1">$C16*E16</f>
        <v>0</v>
      </c>
    </row>
    <row r="17" spans="1:6" x14ac:dyDescent="0.2">
      <c r="A17" s="351" t="s">
        <v>80</v>
      </c>
      <c r="B17" s="350" t="s">
        <v>79</v>
      </c>
      <c r="C17" s="341">
        <v>400</v>
      </c>
      <c r="D17" s="21"/>
      <c r="E17" s="19"/>
      <c r="F17" s="16">
        <f t="shared" si="1"/>
        <v>0</v>
      </c>
    </row>
    <row r="18" spans="1:6" x14ac:dyDescent="0.2">
      <c r="A18" s="351" t="s">
        <v>175</v>
      </c>
      <c r="B18" s="350" t="s">
        <v>81</v>
      </c>
      <c r="C18" s="341">
        <f>96+20+(1377+2902)/2</f>
        <v>2255.5</v>
      </c>
      <c r="D18" s="21"/>
      <c r="E18" s="19"/>
      <c r="F18" s="16">
        <f t="shared" si="1"/>
        <v>0</v>
      </c>
    </row>
    <row r="19" spans="1:6" x14ac:dyDescent="0.2">
      <c r="A19" s="349" t="s">
        <v>82</v>
      </c>
      <c r="B19" s="350" t="s">
        <v>81</v>
      </c>
      <c r="C19" s="341">
        <f>96+20+(1377+2902)/2</f>
        <v>2255.5</v>
      </c>
      <c r="D19" s="21"/>
      <c r="E19" s="19"/>
      <c r="F19" s="16">
        <f t="shared" si="1"/>
        <v>0</v>
      </c>
    </row>
    <row r="20" spans="1:6" x14ac:dyDescent="0.2">
      <c r="A20" s="351" t="s">
        <v>83</v>
      </c>
      <c r="B20" s="350" t="s">
        <v>84</v>
      </c>
      <c r="C20" s="341">
        <v>1635</v>
      </c>
      <c r="D20" s="21"/>
      <c r="E20" s="19"/>
      <c r="F20" s="16">
        <f t="shared" si="1"/>
        <v>0</v>
      </c>
    </row>
    <row r="21" spans="1:6" x14ac:dyDescent="0.2">
      <c r="A21" s="351" t="s">
        <v>85</v>
      </c>
      <c r="B21" s="350" t="s">
        <v>84</v>
      </c>
      <c r="C21" s="341">
        <v>1510</v>
      </c>
      <c r="D21" s="21"/>
      <c r="E21" s="19"/>
      <c r="F21" s="16">
        <f t="shared" si="1"/>
        <v>0</v>
      </c>
    </row>
    <row r="22" spans="1:6" x14ac:dyDescent="0.2">
      <c r="A22" s="351" t="s">
        <v>90</v>
      </c>
      <c r="B22" s="350" t="s">
        <v>91</v>
      </c>
      <c r="C22" s="341">
        <v>1280</v>
      </c>
      <c r="D22" s="21"/>
      <c r="E22" s="19"/>
      <c r="F22" s="16">
        <f t="shared" si="1"/>
        <v>0</v>
      </c>
    </row>
    <row r="23" spans="1:6" x14ac:dyDescent="0.2">
      <c r="A23" s="385" t="s">
        <v>87</v>
      </c>
      <c r="B23" s="386" t="s">
        <v>88</v>
      </c>
      <c r="C23" s="22"/>
      <c r="D23" s="21"/>
      <c r="E23" s="23" t="s">
        <v>126</v>
      </c>
      <c r="F23" s="16">
        <v>0</v>
      </c>
    </row>
    <row r="24" spans="1:6" x14ac:dyDescent="0.2">
      <c r="A24" s="104" t="s">
        <v>205</v>
      </c>
      <c r="B24" s="6" t="s">
        <v>89</v>
      </c>
      <c r="C24" s="22"/>
      <c r="D24" s="21"/>
      <c r="E24" s="23" t="s">
        <v>126</v>
      </c>
      <c r="F24" s="16">
        <v>0</v>
      </c>
    </row>
    <row r="25" spans="1:6" x14ac:dyDescent="0.2">
      <c r="A25" s="104"/>
      <c r="B25" s="6" t="s">
        <v>89</v>
      </c>
      <c r="C25" s="22"/>
      <c r="D25" s="21"/>
      <c r="E25" s="23" t="s">
        <v>126</v>
      </c>
      <c r="F25" s="16">
        <v>0</v>
      </c>
    </row>
    <row r="26" spans="1:6" ht="13.5" thickBot="1" x14ac:dyDescent="0.25">
      <c r="A26" s="103" t="s">
        <v>5</v>
      </c>
      <c r="B26" s="66" t="s">
        <v>89</v>
      </c>
      <c r="C26" s="67"/>
      <c r="D26" s="42"/>
      <c r="E26" s="41" t="s">
        <v>126</v>
      </c>
      <c r="F26" s="40">
        <v>0</v>
      </c>
    </row>
    <row r="27" spans="1:6" ht="17.25" thickTop="1" thickBot="1" x14ac:dyDescent="0.25">
      <c r="A27" s="373"/>
      <c r="B27" s="374"/>
      <c r="C27" s="375"/>
      <c r="D27" s="376"/>
      <c r="E27" s="387" t="s">
        <v>176</v>
      </c>
      <c r="F27" s="378">
        <f>SUM(F16:F26)</f>
        <v>0</v>
      </c>
    </row>
    <row r="28" spans="1:6" x14ac:dyDescent="0.2">
      <c r="A28" s="366" t="s">
        <v>86</v>
      </c>
      <c r="B28" s="367"/>
      <c r="C28" s="368" t="s">
        <v>8</v>
      </c>
      <c r="D28" s="21"/>
      <c r="E28" s="380" t="s">
        <v>2</v>
      </c>
      <c r="F28" s="381" t="s">
        <v>6</v>
      </c>
    </row>
    <row r="29" spans="1:6" x14ac:dyDescent="0.2">
      <c r="A29" s="388" t="s">
        <v>323</v>
      </c>
      <c r="B29" s="389"/>
      <c r="C29" s="390"/>
      <c r="D29" s="21"/>
      <c r="E29" s="391"/>
      <c r="F29" s="392"/>
    </row>
    <row r="30" spans="1:6" x14ac:dyDescent="0.2">
      <c r="A30" s="349" t="s">
        <v>405</v>
      </c>
      <c r="B30" s="350"/>
      <c r="C30" s="341">
        <v>4313</v>
      </c>
      <c r="D30" s="21"/>
      <c r="E30" s="19"/>
      <c r="F30" s="16">
        <f t="shared" ref="F30:F46" si="2">$C30*E30</f>
        <v>0</v>
      </c>
    </row>
    <row r="31" spans="1:6" x14ac:dyDescent="0.2">
      <c r="A31" s="349" t="s">
        <v>406</v>
      </c>
      <c r="B31" s="350"/>
      <c r="C31" s="341">
        <v>25762</v>
      </c>
      <c r="D31" s="21"/>
      <c r="E31" s="19"/>
      <c r="F31" s="16">
        <f t="shared" ref="F31" si="3">$C31*E31</f>
        <v>0</v>
      </c>
    </row>
    <row r="32" spans="1:6" x14ac:dyDescent="0.2">
      <c r="A32" s="349" t="s">
        <v>407</v>
      </c>
      <c r="B32" s="350"/>
      <c r="C32" s="341">
        <v>5643</v>
      </c>
      <c r="D32" s="21"/>
      <c r="E32" s="19"/>
      <c r="F32" s="16">
        <f t="shared" si="2"/>
        <v>0</v>
      </c>
    </row>
    <row r="33" spans="1:6" ht="13.5" thickBot="1" x14ac:dyDescent="0.25">
      <c r="A33" s="354" t="s">
        <v>408</v>
      </c>
      <c r="B33" s="355"/>
      <c r="C33" s="356">
        <v>32410</v>
      </c>
      <c r="D33" s="256"/>
      <c r="E33" s="64"/>
      <c r="F33" s="65">
        <f t="shared" si="2"/>
        <v>0</v>
      </c>
    </row>
    <row r="34" spans="1:6" x14ac:dyDescent="0.2">
      <c r="A34" s="357" t="s">
        <v>409</v>
      </c>
      <c r="B34" s="358"/>
      <c r="C34" s="359">
        <v>2098</v>
      </c>
      <c r="D34" s="21"/>
      <c r="E34" s="20"/>
      <c r="F34" s="384">
        <f t="shared" si="2"/>
        <v>0</v>
      </c>
    </row>
    <row r="35" spans="1:6" x14ac:dyDescent="0.2">
      <c r="A35" s="382"/>
      <c r="B35" s="122"/>
      <c r="C35" s="383"/>
      <c r="D35" s="21"/>
      <c r="E35" s="19"/>
      <c r="F35" s="16">
        <f t="shared" ref="F35" si="4">$C35*E35</f>
        <v>0</v>
      </c>
    </row>
    <row r="36" spans="1:6" ht="13.5" thickBot="1" x14ac:dyDescent="0.25">
      <c r="A36" s="394"/>
      <c r="B36" s="124"/>
      <c r="C36" s="393"/>
      <c r="D36" s="256"/>
      <c r="E36" s="64"/>
      <c r="F36" s="65">
        <f t="shared" si="2"/>
        <v>0</v>
      </c>
    </row>
    <row r="37" spans="1:6" x14ac:dyDescent="0.2">
      <c r="A37" s="388" t="s">
        <v>324</v>
      </c>
      <c r="B37" s="389"/>
      <c r="C37" s="390"/>
      <c r="D37" s="21"/>
      <c r="E37" s="391"/>
      <c r="F37" s="392"/>
    </row>
    <row r="38" spans="1:6" x14ac:dyDescent="0.2">
      <c r="A38" s="349" t="s">
        <v>400</v>
      </c>
      <c r="B38" s="350"/>
      <c r="C38" s="341">
        <v>5642</v>
      </c>
      <c r="D38" s="21"/>
      <c r="E38" s="19"/>
      <c r="F38" s="16">
        <f t="shared" si="2"/>
        <v>0</v>
      </c>
    </row>
    <row r="39" spans="1:6" x14ac:dyDescent="0.2">
      <c r="A39" s="349" t="s">
        <v>401</v>
      </c>
      <c r="B39" s="350"/>
      <c r="C39" s="341">
        <v>32639</v>
      </c>
      <c r="D39" s="21"/>
      <c r="E39" s="19"/>
      <c r="F39" s="16">
        <f t="shared" ref="F39:F42" si="5">$C39*E39</f>
        <v>0</v>
      </c>
    </row>
    <row r="40" spans="1:6" x14ac:dyDescent="0.2">
      <c r="A40" s="349" t="s">
        <v>402</v>
      </c>
      <c r="B40" s="350"/>
      <c r="C40" s="341">
        <v>7187</v>
      </c>
      <c r="D40" s="21"/>
      <c r="E40" s="19"/>
      <c r="F40" s="16">
        <f t="shared" si="5"/>
        <v>0</v>
      </c>
    </row>
    <row r="41" spans="1:6" x14ac:dyDescent="0.2">
      <c r="A41" s="349" t="s">
        <v>403</v>
      </c>
      <c r="B41" s="350"/>
      <c r="C41" s="341">
        <v>39661</v>
      </c>
      <c r="D41" s="21"/>
      <c r="E41" s="19"/>
      <c r="F41" s="16">
        <f t="shared" si="5"/>
        <v>0</v>
      </c>
    </row>
    <row r="42" spans="1:6" x14ac:dyDescent="0.2">
      <c r="A42" s="357" t="s">
        <v>328</v>
      </c>
      <c r="B42" s="358"/>
      <c r="C42" s="359">
        <v>2215</v>
      </c>
      <c r="D42" s="21"/>
      <c r="E42" s="20"/>
      <c r="F42" s="384">
        <f t="shared" si="5"/>
        <v>0</v>
      </c>
    </row>
    <row r="43" spans="1:6" x14ac:dyDescent="0.2">
      <c r="A43" s="349" t="s">
        <v>325</v>
      </c>
      <c r="B43" s="350"/>
      <c r="C43" s="341">
        <v>8061</v>
      </c>
      <c r="D43" s="21"/>
      <c r="E43" s="19"/>
      <c r="F43" s="16">
        <f t="shared" si="2"/>
        <v>0</v>
      </c>
    </row>
    <row r="44" spans="1:6" x14ac:dyDescent="0.2">
      <c r="A44" s="349" t="s">
        <v>326</v>
      </c>
      <c r="B44" s="350"/>
      <c r="C44" s="341">
        <v>22663</v>
      </c>
      <c r="D44" s="21"/>
      <c r="E44" s="19"/>
      <c r="F44" s="16">
        <f t="shared" si="2"/>
        <v>0</v>
      </c>
    </row>
    <row r="45" spans="1:6" x14ac:dyDescent="0.2">
      <c r="A45" s="349" t="s">
        <v>404</v>
      </c>
      <c r="B45" s="350"/>
      <c r="C45" s="341">
        <v>3495</v>
      </c>
      <c r="D45" s="21"/>
      <c r="E45" s="19"/>
      <c r="F45" s="16">
        <f t="shared" si="2"/>
        <v>0</v>
      </c>
    </row>
    <row r="46" spans="1:6" x14ac:dyDescent="0.2">
      <c r="A46" s="349" t="s">
        <v>327</v>
      </c>
      <c r="B46" s="350"/>
      <c r="C46" s="341">
        <v>3379</v>
      </c>
      <c r="D46" s="21"/>
      <c r="E46" s="19"/>
      <c r="F46" s="16">
        <f t="shared" si="2"/>
        <v>0</v>
      </c>
    </row>
    <row r="47" spans="1:6" x14ac:dyDescent="0.2">
      <c r="A47" s="104" t="s">
        <v>205</v>
      </c>
      <c r="B47" s="6" t="s">
        <v>72</v>
      </c>
      <c r="C47" s="22"/>
      <c r="D47" s="21"/>
      <c r="E47" s="23" t="s">
        <v>126</v>
      </c>
      <c r="F47" s="16">
        <v>0</v>
      </c>
    </row>
    <row r="48" spans="1:6" x14ac:dyDescent="0.2">
      <c r="A48" s="104"/>
      <c r="B48" s="6" t="s">
        <v>72</v>
      </c>
      <c r="C48" s="22"/>
      <c r="D48" s="21"/>
      <c r="E48" s="23" t="s">
        <v>126</v>
      </c>
      <c r="F48" s="16">
        <v>0</v>
      </c>
    </row>
    <row r="49" spans="1:6" x14ac:dyDescent="0.2">
      <c r="A49" s="149" t="s">
        <v>5</v>
      </c>
      <c r="B49" s="6" t="s">
        <v>72</v>
      </c>
      <c r="C49" s="22"/>
      <c r="D49" s="21"/>
      <c r="E49" s="23" t="s">
        <v>126</v>
      </c>
      <c r="F49" s="16"/>
    </row>
    <row r="50" spans="1:6" ht="13.5" thickBot="1" x14ac:dyDescent="0.25">
      <c r="A50" s="148"/>
      <c r="B50" s="66" t="s">
        <v>72</v>
      </c>
      <c r="C50" s="67"/>
      <c r="D50" s="78"/>
      <c r="E50" s="41" t="s">
        <v>126</v>
      </c>
      <c r="F50" s="40"/>
    </row>
    <row r="51" spans="1:6" ht="17.25" thickTop="1" thickBot="1" x14ac:dyDescent="0.25">
      <c r="A51" s="373"/>
      <c r="B51" s="374"/>
      <c r="C51" s="375"/>
      <c r="D51" s="376"/>
      <c r="E51" s="395" t="s">
        <v>177</v>
      </c>
      <c r="F51" s="378">
        <f>SUM(F30:F50)</f>
        <v>0</v>
      </c>
    </row>
    <row r="52" spans="1:6" ht="29.25" customHeight="1" thickBot="1" x14ac:dyDescent="0.25">
      <c r="A52" s="479" t="s">
        <v>92</v>
      </c>
      <c r="B52" s="480"/>
      <c r="C52" s="480"/>
      <c r="D52" s="480"/>
      <c r="E52" s="480"/>
      <c r="F52" s="481"/>
    </row>
  </sheetData>
  <sheetProtection password="CBDF" sheet="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12:C13 C24:D26 C47:C50 C23 D5:D23 D27:D51">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1200" verticalDpi="1200" r:id="rId1"/>
  <headerFooter alignWithMargins="0">
    <oddFooter xml:space="preserve">&amp;L&amp;A&amp;CPrinted: &amp;D&amp;RPage &amp;P of &amp;N </oddFooter>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O99"/>
  <sheetViews>
    <sheetView zoomScaleNormal="100" zoomScaleSheetLayoutView="100" workbookViewId="0">
      <pane ySplit="3" topLeftCell="A4" activePane="bottomLeft" state="frozen"/>
      <selection activeCell="F13" sqref="F13"/>
      <selection pane="bottomLeft" activeCell="A5" sqref="A5:C50"/>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247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248</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v>0</v>
      </c>
      <c r="G12" s="1"/>
      <c r="H12" s="1"/>
      <c r="I12" s="1"/>
      <c r="J12" s="1"/>
      <c r="K12" s="1"/>
      <c r="L12" s="1"/>
      <c r="M12" s="1"/>
      <c r="N12" s="1"/>
      <c r="O12" s="1"/>
    </row>
    <row r="13" spans="1:15" ht="13.5" thickBot="1" x14ac:dyDescent="0.25">
      <c r="A13" s="372"/>
      <c r="B13" s="66" t="s">
        <v>76</v>
      </c>
      <c r="C13" s="67"/>
      <c r="D13" s="42"/>
      <c r="E13" s="41" t="s">
        <v>126</v>
      </c>
      <c r="F13" s="40">
        <v>0</v>
      </c>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v>0</v>
      </c>
      <c r="G25" s="1"/>
      <c r="H25" s="1"/>
      <c r="I25" s="1"/>
      <c r="J25" s="1"/>
      <c r="K25" s="1"/>
      <c r="L25" s="1"/>
      <c r="M25" s="1"/>
      <c r="N25" s="1"/>
      <c r="O25" s="1"/>
    </row>
    <row r="26" spans="1:15" ht="13.5" thickBot="1" x14ac:dyDescent="0.25">
      <c r="A26" s="103" t="s">
        <v>5</v>
      </c>
      <c r="B26" s="66" t="s">
        <v>89</v>
      </c>
      <c r="C26" s="67"/>
      <c r="D26" s="42"/>
      <c r="E26" s="41" t="s">
        <v>126</v>
      </c>
      <c r="F26" s="40">
        <v>0</v>
      </c>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v>0</v>
      </c>
      <c r="G47" s="1"/>
      <c r="H47" s="1"/>
      <c r="I47" s="1"/>
      <c r="J47" s="1"/>
      <c r="K47" s="1"/>
      <c r="L47" s="1"/>
      <c r="M47" s="1"/>
      <c r="N47" s="1"/>
      <c r="O47" s="1"/>
    </row>
    <row r="48" spans="1:15" x14ac:dyDescent="0.2">
      <c r="A48" s="104"/>
      <c r="B48" s="6" t="s">
        <v>72</v>
      </c>
      <c r="C48" s="22"/>
      <c r="D48" s="21"/>
      <c r="E48" s="23" t="s">
        <v>126</v>
      </c>
      <c r="F48" s="16">
        <v>0</v>
      </c>
      <c r="G48" s="1"/>
      <c r="H48" s="1"/>
      <c r="I48" s="1"/>
      <c r="J48" s="1"/>
      <c r="K48" s="1"/>
      <c r="L48" s="1"/>
      <c r="M48" s="1"/>
      <c r="N48" s="1"/>
      <c r="O48" s="1"/>
    </row>
    <row r="49" spans="1:15" x14ac:dyDescent="0.2">
      <c r="A49" s="149" t="s">
        <v>5</v>
      </c>
      <c r="B49" s="6" t="s">
        <v>72</v>
      </c>
      <c r="C49" s="22"/>
      <c r="D49" s="21"/>
      <c r="E49" s="23" t="s">
        <v>126</v>
      </c>
      <c r="F49" s="16">
        <v>0</v>
      </c>
      <c r="G49" s="1"/>
      <c r="H49" s="1"/>
      <c r="I49" s="1"/>
      <c r="J49" s="1"/>
      <c r="K49" s="1"/>
      <c r="L49" s="1"/>
      <c r="M49" s="1"/>
      <c r="N49" s="1"/>
      <c r="O49" s="1"/>
    </row>
    <row r="50" spans="1:15" ht="13.5" thickBot="1" x14ac:dyDescent="0.25">
      <c r="A50" s="148" t="s">
        <v>5</v>
      </c>
      <c r="B50" s="66" t="s">
        <v>72</v>
      </c>
      <c r="C50" s="67"/>
      <c r="D50" s="78"/>
      <c r="E50" s="41" t="s">
        <v>126</v>
      </c>
      <c r="F50" s="40">
        <v>0</v>
      </c>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activeCell="H24" sqref="H24"/>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254</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395</v>
      </c>
      <c r="B3" s="126" t="s">
        <v>36</v>
      </c>
      <c r="C3" s="17" t="s">
        <v>6</v>
      </c>
      <c r="D3" s="17" t="s">
        <v>7</v>
      </c>
      <c r="E3" s="84"/>
      <c r="F3" s="17" t="s">
        <v>2</v>
      </c>
      <c r="G3" s="17" t="s">
        <v>6</v>
      </c>
      <c r="H3" s="18" t="s">
        <v>7</v>
      </c>
      <c r="I3" s="181"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$C42*F42</f>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19" activePane="bottomLeft" state="frozen"/>
      <selection activeCell="A4" sqref="A4"/>
      <selection pane="bottomLeft" activeCell="G3" sqref="G3"/>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251</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253</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60"/>
      <c r="H71" s="1"/>
      <c r="I71" s="1"/>
      <c r="J71" s="1"/>
      <c r="K71" s="1"/>
      <c r="L71" s="1"/>
      <c r="M71" s="1"/>
      <c r="N71" s="1"/>
      <c r="O71" s="1"/>
    </row>
    <row r="72" spans="1:15" x14ac:dyDescent="0.2">
      <c r="A72" s="125" t="s">
        <v>68</v>
      </c>
      <c r="B72" s="122" t="s">
        <v>52</v>
      </c>
      <c r="C72" s="343">
        <v>2771</v>
      </c>
      <c r="D72" s="21"/>
      <c r="E72" s="19"/>
      <c r="F72" s="287">
        <f t="shared" si="1"/>
        <v>0</v>
      </c>
      <c r="G72" s="3"/>
      <c r="H72" s="1"/>
      <c r="I72" s="1"/>
      <c r="J72" s="1"/>
      <c r="K72" s="1"/>
      <c r="L72" s="1"/>
      <c r="M72" s="1"/>
      <c r="N72" s="1"/>
      <c r="O72" s="1"/>
    </row>
    <row r="73" spans="1:15" x14ac:dyDescent="0.2">
      <c r="A73" s="269" t="s">
        <v>347</v>
      </c>
      <c r="B73" s="270" t="s">
        <v>52</v>
      </c>
      <c r="C73" s="271"/>
      <c r="D73" s="21"/>
      <c r="E73" s="272"/>
      <c r="F73" s="273">
        <f t="shared" si="1"/>
        <v>0</v>
      </c>
      <c r="G73" s="160"/>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13" activePane="bottomLeft" state="frozen"/>
      <selection activeCell="H24" sqref="H24"/>
      <selection pane="bottomLeft" activeCell="F26" sqref="F26"/>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251</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252</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c r="G12" s="1"/>
      <c r="H12" s="1"/>
      <c r="I12" s="1"/>
      <c r="J12" s="1"/>
      <c r="K12" s="1"/>
      <c r="L12" s="1"/>
      <c r="M12" s="1"/>
      <c r="N12" s="1"/>
      <c r="O12" s="1"/>
    </row>
    <row r="13" spans="1:15" ht="13.5" thickBot="1" x14ac:dyDescent="0.25">
      <c r="A13" s="372"/>
      <c r="B13" s="66" t="s">
        <v>76</v>
      </c>
      <c r="C13" s="67"/>
      <c r="D13" s="42"/>
      <c r="E13" s="41" t="s">
        <v>126</v>
      </c>
      <c r="F13" s="40"/>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v>0</v>
      </c>
      <c r="G24" s="1"/>
      <c r="H24" s="1"/>
      <c r="I24" s="1"/>
      <c r="J24" s="1"/>
      <c r="K24" s="1"/>
      <c r="L24" s="1"/>
      <c r="M24" s="1"/>
      <c r="N24" s="1"/>
      <c r="O24" s="1"/>
    </row>
    <row r="25" spans="1:15" x14ac:dyDescent="0.2">
      <c r="A25" s="104"/>
      <c r="B25" s="6" t="s">
        <v>89</v>
      </c>
      <c r="C25" s="22"/>
      <c r="D25" s="21"/>
      <c r="E25" s="23" t="s">
        <v>126</v>
      </c>
      <c r="F25" s="16"/>
      <c r="G25" s="1"/>
      <c r="H25" s="1"/>
      <c r="I25" s="1"/>
      <c r="J25" s="1"/>
      <c r="K25" s="1"/>
      <c r="L25" s="1"/>
      <c r="M25" s="1"/>
      <c r="N25" s="1"/>
      <c r="O25" s="1"/>
    </row>
    <row r="26" spans="1:15" ht="13.5" thickBot="1" x14ac:dyDescent="0.25">
      <c r="A26" s="103"/>
      <c r="B26" s="66" t="s">
        <v>89</v>
      </c>
      <c r="C26" s="67"/>
      <c r="D26" s="42"/>
      <c r="E26" s="41" t="s">
        <v>126</v>
      </c>
      <c r="F26" s="40"/>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c r="G47" s="1"/>
      <c r="H47" s="1"/>
      <c r="I47" s="1"/>
      <c r="J47" s="1"/>
      <c r="K47" s="1"/>
      <c r="L47" s="1"/>
      <c r="M47" s="1"/>
      <c r="N47" s="1"/>
      <c r="O47" s="1"/>
    </row>
    <row r="48" spans="1:15" x14ac:dyDescent="0.2">
      <c r="A48" s="104"/>
      <c r="B48" s="6" t="s">
        <v>72</v>
      </c>
      <c r="C48" s="22"/>
      <c r="D48" s="21"/>
      <c r="E48" s="23" t="s">
        <v>126</v>
      </c>
      <c r="F48" s="16"/>
      <c r="G48" s="1"/>
      <c r="H48" s="1"/>
      <c r="I48" s="1"/>
      <c r="J48" s="1"/>
      <c r="K48" s="1"/>
      <c r="L48" s="1"/>
      <c r="M48" s="1"/>
      <c r="N48" s="1"/>
      <c r="O48" s="1"/>
    </row>
    <row r="49" spans="1:15" x14ac:dyDescent="0.2">
      <c r="A49" s="149"/>
      <c r="B49" s="6" t="s">
        <v>72</v>
      </c>
      <c r="C49" s="22"/>
      <c r="D49" s="21"/>
      <c r="E49" s="23" t="s">
        <v>126</v>
      </c>
      <c r="F49" s="16"/>
      <c r="G49" s="1"/>
      <c r="H49" s="1"/>
      <c r="I49" s="1"/>
      <c r="J49" s="1"/>
      <c r="K49" s="1"/>
      <c r="L49" s="1"/>
      <c r="M49" s="1"/>
      <c r="N49" s="1"/>
      <c r="O49" s="1"/>
    </row>
    <row r="50" spans="1:15" ht="13.5" thickBot="1" x14ac:dyDescent="0.25">
      <c r="A50" s="148"/>
      <c r="B50" s="66" t="s">
        <v>72</v>
      </c>
      <c r="C50" s="67"/>
      <c r="D50" s="78"/>
      <c r="E50" s="41" t="s">
        <v>126</v>
      </c>
      <c r="F50" s="40"/>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Q131"/>
  <sheetViews>
    <sheetView topLeftCell="A2" workbookViewId="0">
      <selection activeCell="I3" sqref="I3"/>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9" width="10.28515625" style="2" customWidth="1"/>
    <col min="10" max="16384" width="9.140625" style="2"/>
  </cols>
  <sheetData>
    <row r="1" spans="1:17" ht="24" customHeight="1" x14ac:dyDescent="0.2">
      <c r="A1" s="330">
        <f>General!B6</f>
        <v>0</v>
      </c>
      <c r="B1" s="86"/>
      <c r="C1" s="456" t="s">
        <v>282</v>
      </c>
      <c r="D1" s="457"/>
      <c r="E1" s="457"/>
      <c r="F1" s="458"/>
      <c r="G1" s="315" t="s">
        <v>161</v>
      </c>
      <c r="H1" s="305" t="s">
        <v>365</v>
      </c>
      <c r="I1" s="1"/>
      <c r="J1" s="1"/>
      <c r="K1" s="1"/>
      <c r="L1" s="1"/>
      <c r="M1" s="1"/>
      <c r="N1" s="1"/>
      <c r="O1" s="1"/>
      <c r="P1" s="1"/>
      <c r="Q1" s="1"/>
    </row>
    <row r="2" spans="1:17" ht="24" customHeight="1" x14ac:dyDescent="0.2">
      <c r="A2" s="81" t="str">
        <f>General!B8</f>
        <v xml:space="preserve"> </v>
      </c>
      <c r="B2" s="88"/>
      <c r="C2" s="459" t="s">
        <v>280</v>
      </c>
      <c r="D2" s="460"/>
      <c r="E2" s="460"/>
      <c r="F2" s="461"/>
      <c r="G2" s="316" t="s">
        <v>125</v>
      </c>
      <c r="H2" s="306" t="s">
        <v>366</v>
      </c>
      <c r="I2" s="1"/>
      <c r="J2" s="1"/>
      <c r="K2" s="1"/>
      <c r="L2" s="1"/>
      <c r="M2" s="1"/>
      <c r="N2" s="1"/>
      <c r="O2" s="1"/>
      <c r="P2" s="1"/>
      <c r="Q2" s="1"/>
    </row>
    <row r="3" spans="1:17" ht="39" thickBot="1" x14ac:dyDescent="0.25">
      <c r="A3" s="158" t="s">
        <v>396</v>
      </c>
      <c r="B3" s="126" t="s">
        <v>36</v>
      </c>
      <c r="C3" s="17" t="s">
        <v>6</v>
      </c>
      <c r="D3" s="17" t="s">
        <v>7</v>
      </c>
      <c r="E3" s="84"/>
      <c r="F3" s="17" t="s">
        <v>2</v>
      </c>
      <c r="G3" s="18" t="s">
        <v>6</v>
      </c>
      <c r="H3" s="307" t="s">
        <v>7</v>
      </c>
      <c r="I3" s="181" t="s">
        <v>223</v>
      </c>
      <c r="J3" s="1"/>
      <c r="K3" s="1"/>
      <c r="L3" s="1"/>
      <c r="M3" s="1"/>
      <c r="N3" s="1"/>
      <c r="O3" s="1"/>
      <c r="P3" s="1"/>
      <c r="Q3" s="1"/>
    </row>
    <row r="4" spans="1:17" x14ac:dyDescent="0.2">
      <c r="A4" s="54" t="s">
        <v>149</v>
      </c>
      <c r="B4" s="26"/>
      <c r="C4" s="462" t="s">
        <v>8</v>
      </c>
      <c r="D4" s="463"/>
      <c r="E4" s="90"/>
      <c r="F4" s="91"/>
      <c r="G4" s="93"/>
      <c r="H4" s="308"/>
      <c r="I4" s="1"/>
      <c r="J4" s="1"/>
      <c r="K4" s="1"/>
      <c r="L4" s="1"/>
      <c r="M4" s="1"/>
      <c r="N4" s="1"/>
      <c r="O4" s="1"/>
      <c r="P4" s="1"/>
      <c r="Q4" s="1"/>
    </row>
    <row r="5" spans="1:17" x14ac:dyDescent="0.2">
      <c r="A5" s="152" t="s">
        <v>142</v>
      </c>
      <c r="B5" s="107" t="s">
        <v>26</v>
      </c>
      <c r="C5" s="335">
        <v>1329</v>
      </c>
      <c r="D5" s="336">
        <v>2087</v>
      </c>
      <c r="E5" s="4"/>
      <c r="F5" s="291">
        <f>'CAL FIRE Costs Day 1'!F5+'CAL FIRE Costs Day 2'!F5+'CAL FIRE Costs Day 3'!F5+'CAL FIRE Costs Day 4'!F5+'CAL FIRE Costs Day 5'!F5+'CAL FIRE Costs Day 6'!F5+'CAL FIRE Costs Day 7'!F5+'CAL FIRE Costs Day 8'!F5+'CAL FIRE Costs Day 9'!F5+'CAL FIRE Costs Day 10'!F5+'CAL FIRE Costs Day 11'!F5+'CAL FIRE Costs Day 12'!F5+'CAL FIRE Costs Day 13'!F5+'CAL FIRE Costs Day 14'!F5</f>
        <v>0</v>
      </c>
      <c r="G5" s="283">
        <f>'CAL FIRE Costs Day 1'!G5+'CAL FIRE Costs Day 2'!G5+'CAL FIRE Costs Day 3'!G5+'CAL FIRE Costs Day 4'!G5+'CAL FIRE Costs Day 5'!G5+'CAL FIRE Costs Day 6'!G5+'CAL FIRE Costs Day 7'!G5+'CAL FIRE Costs Day 8'!G5+'CAL FIRE Costs Day 9'!G5+'CAL FIRE Costs Day 10'!G5+'CAL FIRE Costs Day 11'!G5+'CAL FIRE Costs Day 12'!G5+'CAL FIRE Costs Day 13'!G5+'CAL FIRE Costs Day 14'!G5</f>
        <v>0</v>
      </c>
      <c r="H5" s="300">
        <f>'CAL FIRE Costs Day 1'!H5+'CAL FIRE Costs Day 2'!H5+'CAL FIRE Costs Day 3'!H5+'CAL FIRE Costs Day 4'!H5+'CAL FIRE Costs Day 5'!H5+'CAL FIRE Costs Day 6'!H5+'CAL FIRE Costs Day 7'!H5+'CAL FIRE Costs Day 8'!H5+'CAL FIRE Costs Day 9'!H5+'CAL FIRE Costs Day 10'!H5+'CAL FIRE Costs Day 11'!H5+'CAL FIRE Costs Day 12'!H5+'CAL FIRE Costs Day 13'!H5+'CAL FIRE Costs Day 14'!H5</f>
        <v>0</v>
      </c>
      <c r="I5" s="1"/>
      <c r="J5" s="1"/>
      <c r="K5" s="1"/>
      <c r="L5" s="1"/>
      <c r="M5" s="1"/>
      <c r="N5" s="1"/>
      <c r="O5" s="1"/>
      <c r="P5" s="1"/>
      <c r="Q5" s="1"/>
    </row>
    <row r="6" spans="1:17" x14ac:dyDescent="0.2">
      <c r="A6" s="152" t="s">
        <v>138</v>
      </c>
      <c r="B6" s="107" t="s">
        <v>26</v>
      </c>
      <c r="C6" s="335">
        <v>7417</v>
      </c>
      <c r="D6" s="336">
        <v>11111</v>
      </c>
      <c r="E6" s="4"/>
      <c r="F6" s="291">
        <f>'CAL FIRE Costs Day 1'!F6+'CAL FIRE Costs Day 2'!F6+'CAL FIRE Costs Day 3'!F6+'CAL FIRE Costs Day 4'!F6+'CAL FIRE Costs Day 5'!F6+'CAL FIRE Costs Day 6'!F6+'CAL FIRE Costs Day 7'!F6+'CAL FIRE Costs Day 8'!F6+'CAL FIRE Costs Day 9'!F6+'CAL FIRE Costs Day 10'!F6+'CAL FIRE Costs Day 11'!F6+'CAL FIRE Costs Day 12'!F6+'CAL FIRE Costs Day 13'!F6+'CAL FIRE Costs Day 14'!F6</f>
        <v>0</v>
      </c>
      <c r="G6" s="283">
        <f>'CAL FIRE Costs Day 1'!G6+'CAL FIRE Costs Day 2'!G6+'CAL FIRE Costs Day 3'!G6+'CAL FIRE Costs Day 4'!G6+'CAL FIRE Costs Day 5'!G6+'CAL FIRE Costs Day 6'!G6+'CAL FIRE Costs Day 7'!G6+'CAL FIRE Costs Day 8'!G6+'CAL FIRE Costs Day 9'!G6+'CAL FIRE Costs Day 10'!G6+'CAL FIRE Costs Day 11'!G6+'CAL FIRE Costs Day 12'!G6+'CAL FIRE Costs Day 13'!G6+'CAL FIRE Costs Day 14'!G6</f>
        <v>0</v>
      </c>
      <c r="H6" s="300">
        <f>'CAL FIRE Costs Day 1'!H6+'CAL FIRE Costs Day 2'!H6+'CAL FIRE Costs Day 3'!H6+'CAL FIRE Costs Day 4'!H6+'CAL FIRE Costs Day 5'!H6+'CAL FIRE Costs Day 6'!H6+'CAL FIRE Costs Day 7'!H6+'CAL FIRE Costs Day 8'!H6+'CAL FIRE Costs Day 9'!H6+'CAL FIRE Costs Day 10'!H6+'CAL FIRE Costs Day 11'!H6+'CAL FIRE Costs Day 12'!H6+'CAL FIRE Costs Day 13'!H6+'CAL FIRE Costs Day 14'!H6</f>
        <v>0</v>
      </c>
      <c r="I6" s="1"/>
      <c r="J6" s="1"/>
      <c r="K6" s="1"/>
      <c r="L6" s="1"/>
      <c r="M6" s="1"/>
      <c r="N6" s="1"/>
      <c r="O6" s="1"/>
      <c r="P6" s="1"/>
      <c r="Q6" s="1"/>
    </row>
    <row r="7" spans="1:17" x14ac:dyDescent="0.2">
      <c r="A7" s="153" t="s">
        <v>141</v>
      </c>
      <c r="B7" s="107" t="s">
        <v>26</v>
      </c>
      <c r="C7" s="335">
        <v>1412</v>
      </c>
      <c r="D7" s="336">
        <v>2150</v>
      </c>
      <c r="E7" s="4"/>
      <c r="F7" s="291">
        <f>'CAL FIRE Costs Day 1'!F7+'CAL FIRE Costs Day 2'!F7+'CAL FIRE Costs Day 3'!F7+'CAL FIRE Costs Day 4'!F7+'CAL FIRE Costs Day 5'!F7+'CAL FIRE Costs Day 6'!F7+'CAL FIRE Costs Day 7'!F7+'CAL FIRE Costs Day 8'!F7+'CAL FIRE Costs Day 9'!F7+'CAL FIRE Costs Day 10'!F7+'CAL FIRE Costs Day 11'!F7+'CAL FIRE Costs Day 12'!F7+'CAL FIRE Costs Day 13'!F7+'CAL FIRE Costs Day 14'!F7</f>
        <v>0</v>
      </c>
      <c r="G7" s="283">
        <f>'CAL FIRE Costs Day 1'!G7+'CAL FIRE Costs Day 2'!G7+'CAL FIRE Costs Day 3'!G7+'CAL FIRE Costs Day 4'!G7+'CAL FIRE Costs Day 5'!G7+'CAL FIRE Costs Day 6'!G7+'CAL FIRE Costs Day 7'!G7+'CAL FIRE Costs Day 8'!G7+'CAL FIRE Costs Day 9'!G7+'CAL FIRE Costs Day 10'!G7+'CAL FIRE Costs Day 11'!G7+'CAL FIRE Costs Day 12'!G7+'CAL FIRE Costs Day 13'!G7+'CAL FIRE Costs Day 14'!G7</f>
        <v>0</v>
      </c>
      <c r="H7" s="300">
        <f>'CAL FIRE Costs Day 1'!H7+'CAL FIRE Costs Day 2'!H7+'CAL FIRE Costs Day 3'!H7+'CAL FIRE Costs Day 4'!H7+'CAL FIRE Costs Day 5'!H7+'CAL FIRE Costs Day 6'!H7+'CAL FIRE Costs Day 7'!H7+'CAL FIRE Costs Day 8'!H7+'CAL FIRE Costs Day 9'!H7+'CAL FIRE Costs Day 10'!H7+'CAL FIRE Costs Day 11'!H7+'CAL FIRE Costs Day 12'!H7+'CAL FIRE Costs Day 13'!H7+'CAL FIRE Costs Day 14'!H7</f>
        <v>0</v>
      </c>
      <c r="I7" s="1"/>
      <c r="J7" s="1"/>
      <c r="K7" s="1"/>
      <c r="L7" s="1"/>
      <c r="M7" s="1"/>
      <c r="N7" s="1"/>
      <c r="O7" s="1"/>
      <c r="P7" s="1"/>
      <c r="Q7" s="1"/>
    </row>
    <row r="8" spans="1:17" x14ac:dyDescent="0.2">
      <c r="A8" s="152" t="s">
        <v>139</v>
      </c>
      <c r="B8" s="107" t="s">
        <v>26</v>
      </c>
      <c r="C8" s="335">
        <v>9308</v>
      </c>
      <c r="D8" s="336">
        <v>12731</v>
      </c>
      <c r="E8" s="4"/>
      <c r="F8" s="291">
        <f>'CAL FIRE Costs Day 1'!F8+'CAL FIRE Costs Day 2'!F8+'CAL FIRE Costs Day 3'!F8+'CAL FIRE Costs Day 4'!F8+'CAL FIRE Costs Day 5'!F8+'CAL FIRE Costs Day 6'!F8+'CAL FIRE Costs Day 7'!F8+'CAL FIRE Costs Day 8'!F8+'CAL FIRE Costs Day 9'!F8+'CAL FIRE Costs Day 10'!F8+'CAL FIRE Costs Day 11'!F8+'CAL FIRE Costs Day 12'!F8+'CAL FIRE Costs Day 13'!F8+'CAL FIRE Costs Day 14'!F8</f>
        <v>0</v>
      </c>
      <c r="G8" s="283">
        <f>'CAL FIRE Costs Day 1'!G8+'CAL FIRE Costs Day 2'!G8+'CAL FIRE Costs Day 3'!G8+'CAL FIRE Costs Day 4'!G8+'CAL FIRE Costs Day 5'!G8+'CAL FIRE Costs Day 6'!G8+'CAL FIRE Costs Day 7'!G8+'CAL FIRE Costs Day 8'!G8+'CAL FIRE Costs Day 9'!G8+'CAL FIRE Costs Day 10'!G8+'CAL FIRE Costs Day 11'!G8+'CAL FIRE Costs Day 12'!G8+'CAL FIRE Costs Day 13'!G8+'CAL FIRE Costs Day 14'!G8</f>
        <v>0</v>
      </c>
      <c r="H8" s="300">
        <f>'CAL FIRE Costs Day 1'!H8+'CAL FIRE Costs Day 2'!H8+'CAL FIRE Costs Day 3'!H8+'CAL FIRE Costs Day 4'!H8+'CAL FIRE Costs Day 5'!H8+'CAL FIRE Costs Day 6'!H8+'CAL FIRE Costs Day 7'!H8+'CAL FIRE Costs Day 8'!H8+'CAL FIRE Costs Day 9'!H8+'CAL FIRE Costs Day 10'!H8+'CAL FIRE Costs Day 11'!H8+'CAL FIRE Costs Day 12'!H8+'CAL FIRE Costs Day 13'!H8+'CAL FIRE Costs Day 14'!H8</f>
        <v>0</v>
      </c>
      <c r="I8" s="1"/>
      <c r="J8" s="1"/>
      <c r="K8" s="1"/>
      <c r="L8" s="1"/>
      <c r="M8" s="1"/>
      <c r="N8" s="1"/>
      <c r="O8" s="1"/>
      <c r="P8" s="1"/>
      <c r="Q8" s="1"/>
    </row>
    <row r="9" spans="1:17" x14ac:dyDescent="0.2">
      <c r="A9" s="112" t="s">
        <v>143</v>
      </c>
      <c r="B9" s="107" t="s">
        <v>26</v>
      </c>
      <c r="C9" s="335">
        <v>1097</v>
      </c>
      <c r="D9" s="336">
        <v>3026</v>
      </c>
      <c r="E9" s="4"/>
      <c r="F9" s="291">
        <f>'CAL FIRE Costs Day 1'!F9+'CAL FIRE Costs Day 2'!F9+'CAL FIRE Costs Day 3'!F9+'CAL FIRE Costs Day 4'!F9+'CAL FIRE Costs Day 5'!F9+'CAL FIRE Costs Day 6'!F9+'CAL FIRE Costs Day 7'!F9+'CAL FIRE Costs Day 8'!F9+'CAL FIRE Costs Day 9'!F9+'CAL FIRE Costs Day 10'!F9+'CAL FIRE Costs Day 11'!F9+'CAL FIRE Costs Day 12'!F9+'CAL FIRE Costs Day 13'!F9+'CAL FIRE Costs Day 14'!F9</f>
        <v>0</v>
      </c>
      <c r="G9" s="283">
        <f>'CAL FIRE Costs Day 1'!G9+'CAL FIRE Costs Day 2'!G9+'CAL FIRE Costs Day 3'!G9+'CAL FIRE Costs Day 4'!G9+'CAL FIRE Costs Day 5'!G9+'CAL FIRE Costs Day 6'!G9+'CAL FIRE Costs Day 7'!G9+'CAL FIRE Costs Day 8'!G9+'CAL FIRE Costs Day 9'!G9+'CAL FIRE Costs Day 10'!G9+'CAL FIRE Costs Day 11'!G9+'CAL FIRE Costs Day 12'!G9+'CAL FIRE Costs Day 13'!G9+'CAL FIRE Costs Day 14'!G9</f>
        <v>0</v>
      </c>
      <c r="H9" s="300">
        <f>'CAL FIRE Costs Day 1'!H9+'CAL FIRE Costs Day 2'!H9+'CAL FIRE Costs Day 3'!H9+'CAL FIRE Costs Day 4'!H9+'CAL FIRE Costs Day 5'!H9+'CAL FIRE Costs Day 6'!H9+'CAL FIRE Costs Day 7'!H9+'CAL FIRE Costs Day 8'!H9+'CAL FIRE Costs Day 9'!H9+'CAL FIRE Costs Day 10'!H9+'CAL FIRE Costs Day 11'!H9+'CAL FIRE Costs Day 12'!H9+'CAL FIRE Costs Day 13'!H9+'CAL FIRE Costs Day 14'!H9</f>
        <v>0</v>
      </c>
      <c r="I9" s="1"/>
      <c r="J9" s="1"/>
      <c r="K9" s="1"/>
      <c r="L9" s="1"/>
      <c r="M9" s="1"/>
      <c r="N9" s="1"/>
      <c r="O9" s="1"/>
      <c r="P9" s="1"/>
      <c r="Q9" s="1"/>
    </row>
    <row r="10" spans="1:17" ht="13.5" thickBot="1" x14ac:dyDescent="0.25">
      <c r="A10" s="154" t="s">
        <v>140</v>
      </c>
      <c r="B10" s="108" t="s">
        <v>26</v>
      </c>
      <c r="C10" s="337">
        <v>3427</v>
      </c>
      <c r="D10" s="338">
        <v>7322</v>
      </c>
      <c r="E10" s="70"/>
      <c r="F10" s="292">
        <f>'CAL FIRE Costs Day 1'!F10+'CAL FIRE Costs Day 2'!F10+'CAL FIRE Costs Day 3'!F10+'CAL FIRE Costs Day 4'!F10+'CAL FIRE Costs Day 5'!F10+'CAL FIRE Costs Day 6'!F10+'CAL FIRE Costs Day 7'!F10+'CAL FIRE Costs Day 8'!F10+'CAL FIRE Costs Day 9'!F10+'CAL FIRE Costs Day 10'!F10+'CAL FIRE Costs Day 11'!F10+'CAL FIRE Costs Day 12'!F10+'CAL FIRE Costs Day 13'!F10+'CAL FIRE Costs Day 14'!F10</f>
        <v>0</v>
      </c>
      <c r="G10" s="285">
        <f>'CAL FIRE Costs Day 1'!G10+'CAL FIRE Costs Day 2'!G10+'CAL FIRE Costs Day 3'!G10+'CAL FIRE Costs Day 4'!G10+'CAL FIRE Costs Day 5'!G10+'CAL FIRE Costs Day 6'!G10+'CAL FIRE Costs Day 7'!G10+'CAL FIRE Costs Day 8'!G10+'CAL FIRE Costs Day 9'!G10+'CAL FIRE Costs Day 10'!G10+'CAL FIRE Costs Day 11'!G10+'CAL FIRE Costs Day 12'!G10+'CAL FIRE Costs Day 13'!G10+'CAL FIRE Costs Day 14'!G10</f>
        <v>0</v>
      </c>
      <c r="H10" s="299">
        <f>'CAL FIRE Costs Day 1'!H10+'CAL FIRE Costs Day 2'!H10+'CAL FIRE Costs Day 3'!H10+'CAL FIRE Costs Day 4'!H10+'CAL FIRE Costs Day 5'!H10+'CAL FIRE Costs Day 6'!H10+'CAL FIRE Costs Day 7'!H10+'CAL FIRE Costs Day 8'!H10+'CAL FIRE Costs Day 9'!H10+'CAL FIRE Costs Day 10'!H10+'CAL FIRE Costs Day 11'!H10+'CAL FIRE Costs Day 12'!H10+'CAL FIRE Costs Day 13'!H10+'CAL FIRE Costs Day 14'!H10</f>
        <v>0</v>
      </c>
      <c r="I10" s="1"/>
      <c r="J10" s="1"/>
      <c r="K10" s="1"/>
      <c r="L10" s="1"/>
      <c r="M10" s="1"/>
      <c r="N10" s="1"/>
      <c r="O10" s="1"/>
      <c r="P10" s="1"/>
      <c r="Q10" s="1"/>
    </row>
    <row r="11" spans="1:17" ht="17.25" thickTop="1" thickBot="1" x14ac:dyDescent="0.25">
      <c r="A11" s="155"/>
      <c r="B11" s="57" t="s">
        <v>26</v>
      </c>
      <c r="C11" s="94"/>
      <c r="D11" s="94"/>
      <c r="E11" s="94"/>
      <c r="F11" s="95" t="s">
        <v>168</v>
      </c>
      <c r="G11" s="44">
        <f>SUM(G5:G10)</f>
        <v>0</v>
      </c>
      <c r="H11" s="301">
        <f>SUM(H5:H10)</f>
        <v>0</v>
      </c>
      <c r="I11" s="1"/>
      <c r="J11" s="1"/>
      <c r="K11" s="1"/>
      <c r="L11" s="1"/>
      <c r="M11" s="1"/>
      <c r="N11" s="1"/>
      <c r="O11" s="1"/>
      <c r="P11" s="1"/>
      <c r="Q11" s="1"/>
    </row>
    <row r="12" spans="1:17" x14ac:dyDescent="0.2">
      <c r="A12" s="53" t="s">
        <v>308</v>
      </c>
      <c r="B12" s="28"/>
      <c r="C12" s="462" t="s">
        <v>8</v>
      </c>
      <c r="D12" s="463"/>
      <c r="E12" s="96"/>
      <c r="F12" s="139" t="s">
        <v>2</v>
      </c>
      <c r="G12" s="141" t="s">
        <v>199</v>
      </c>
      <c r="H12" s="309" t="s">
        <v>200</v>
      </c>
      <c r="I12" s="1"/>
      <c r="J12" s="1"/>
      <c r="K12" s="1"/>
      <c r="L12" s="1"/>
      <c r="M12" s="1"/>
      <c r="N12" s="1"/>
      <c r="O12" s="1"/>
      <c r="P12" s="1"/>
      <c r="Q12" s="1"/>
    </row>
    <row r="13" spans="1:17" x14ac:dyDescent="0.2">
      <c r="A13" s="112" t="s">
        <v>144</v>
      </c>
      <c r="B13" s="107" t="s">
        <v>26</v>
      </c>
      <c r="C13" s="335">
        <v>3230</v>
      </c>
      <c r="D13" s="336">
        <v>1092</v>
      </c>
      <c r="E13" s="4"/>
      <c r="F13" s="291">
        <f>'CAL FIRE Costs Day 1'!F13+'CAL FIRE Costs Day 2'!F13+'CAL FIRE Costs Day 3'!F13+'CAL FIRE Costs Day 4'!F13+'CAL FIRE Costs Day 5'!F13+'CAL FIRE Costs Day 6'!F13+'CAL FIRE Costs Day 7'!F13+'CAL FIRE Costs Day 8'!F13+'CAL FIRE Costs Day 9'!F13+'CAL FIRE Costs Day 10'!F13+'CAL FIRE Costs Day 11'!F13+'CAL FIRE Costs Day 12'!F13+'CAL FIRE Costs Day 13'!F13+'CAL FIRE Costs Day 14'!F13</f>
        <v>0</v>
      </c>
      <c r="G13" s="283">
        <f>'CAL FIRE Costs Day 1'!G13+'CAL FIRE Costs Day 2'!G13+'CAL FIRE Costs Day 3'!G13+'CAL FIRE Costs Day 4'!G13+'CAL FIRE Costs Day 5'!G13+'CAL FIRE Costs Day 6'!G13+'CAL FIRE Costs Day 7'!G13+'CAL FIRE Costs Day 8'!G13+'CAL FIRE Costs Day 9'!G13+'CAL FIRE Costs Day 10'!G13+'CAL FIRE Costs Day 11'!G13+'CAL FIRE Costs Day 12'!G13+'CAL FIRE Costs Day 13'!G13+'CAL FIRE Costs Day 14'!G13</f>
        <v>0</v>
      </c>
      <c r="H13" s="300">
        <f>'CAL FIRE Costs Day 1'!H13+'CAL FIRE Costs Day 2'!H13+'CAL FIRE Costs Day 3'!H13+'CAL FIRE Costs Day 4'!H13+'CAL FIRE Costs Day 5'!H13+'CAL FIRE Costs Day 6'!H13+'CAL FIRE Costs Day 7'!H13+'CAL FIRE Costs Day 8'!H13+'CAL FIRE Costs Day 9'!H13+'CAL FIRE Costs Day 10'!H13+'CAL FIRE Costs Day 11'!H13+'CAL FIRE Costs Day 12'!H13+'CAL FIRE Costs Day 13'!H13+'CAL FIRE Costs Day 14'!H13</f>
        <v>0</v>
      </c>
      <c r="I13" s="1"/>
      <c r="J13" s="1"/>
      <c r="K13" s="1"/>
      <c r="L13" s="1"/>
      <c r="M13" s="1"/>
      <c r="N13" s="1"/>
      <c r="O13" s="1"/>
      <c r="P13" s="1"/>
      <c r="Q13" s="1"/>
    </row>
    <row r="14" spans="1:17" x14ac:dyDescent="0.2">
      <c r="A14" s="112" t="s">
        <v>145</v>
      </c>
      <c r="B14" s="107" t="s">
        <v>26</v>
      </c>
      <c r="C14" s="335">
        <v>9317</v>
      </c>
      <c r="D14" s="339">
        <v>2758</v>
      </c>
      <c r="E14" s="4"/>
      <c r="F14" s="291">
        <f>'CAL FIRE Costs Day 1'!F14+'CAL FIRE Costs Day 2'!F14+'CAL FIRE Costs Day 3'!F14+'CAL FIRE Costs Day 4'!F14+'CAL FIRE Costs Day 5'!F14+'CAL FIRE Costs Day 6'!F14+'CAL FIRE Costs Day 7'!F14+'CAL FIRE Costs Day 8'!F14+'CAL FIRE Costs Day 9'!F14+'CAL FIRE Costs Day 10'!F14+'CAL FIRE Costs Day 11'!F14+'CAL FIRE Costs Day 12'!F14+'CAL FIRE Costs Day 13'!F14+'CAL FIRE Costs Day 14'!F14</f>
        <v>0</v>
      </c>
      <c r="G14" s="283">
        <f>'CAL FIRE Costs Day 1'!G14+'CAL FIRE Costs Day 2'!G14+'CAL FIRE Costs Day 3'!G14+'CAL FIRE Costs Day 4'!G14+'CAL FIRE Costs Day 5'!G14+'CAL FIRE Costs Day 6'!G14+'CAL FIRE Costs Day 7'!G14+'CAL FIRE Costs Day 8'!G14+'CAL FIRE Costs Day 9'!G14+'CAL FIRE Costs Day 10'!G14+'CAL FIRE Costs Day 11'!G14+'CAL FIRE Costs Day 12'!G14+'CAL FIRE Costs Day 13'!G14+'CAL FIRE Costs Day 14'!G14</f>
        <v>0</v>
      </c>
      <c r="H14" s="300">
        <f>'CAL FIRE Costs Day 1'!H14+'CAL FIRE Costs Day 2'!H14+'CAL FIRE Costs Day 3'!H14+'CAL FIRE Costs Day 4'!H14+'CAL FIRE Costs Day 5'!H14+'CAL FIRE Costs Day 6'!H14+'CAL FIRE Costs Day 7'!H14+'CAL FIRE Costs Day 8'!H14+'CAL FIRE Costs Day 9'!H14+'CAL FIRE Costs Day 10'!H14+'CAL FIRE Costs Day 11'!H14+'CAL FIRE Costs Day 12'!H14+'CAL FIRE Costs Day 13'!H14+'CAL FIRE Costs Day 14'!H14</f>
        <v>0</v>
      </c>
      <c r="I14" s="1"/>
      <c r="J14" s="1"/>
      <c r="K14" s="1"/>
      <c r="L14" s="1"/>
      <c r="M14" s="1"/>
      <c r="N14" s="1"/>
      <c r="O14" s="1"/>
      <c r="P14" s="1"/>
      <c r="Q14" s="1"/>
    </row>
    <row r="15" spans="1:17" x14ac:dyDescent="0.2">
      <c r="A15" s="112" t="s">
        <v>146</v>
      </c>
      <c r="B15" s="107"/>
      <c r="C15" s="335">
        <v>6432</v>
      </c>
      <c r="D15" s="339">
        <v>6033</v>
      </c>
      <c r="E15" s="4"/>
      <c r="F15" s="291">
        <f>'CAL FIRE Costs Day 1'!F15+'CAL FIRE Costs Day 2'!F15+'CAL FIRE Costs Day 3'!F15+'CAL FIRE Costs Day 4'!F15+'CAL FIRE Costs Day 5'!F15+'CAL FIRE Costs Day 6'!F15+'CAL FIRE Costs Day 7'!F15+'CAL FIRE Costs Day 8'!F15+'CAL FIRE Costs Day 9'!F15+'CAL FIRE Costs Day 10'!F15+'CAL FIRE Costs Day 11'!F15+'CAL FIRE Costs Day 12'!F15+'CAL FIRE Costs Day 13'!F15+'CAL FIRE Costs Day 14'!F15</f>
        <v>0</v>
      </c>
      <c r="G15" s="283">
        <f>'CAL FIRE Costs Day 1'!G15+'CAL FIRE Costs Day 2'!G15+'CAL FIRE Costs Day 3'!G15+'CAL FIRE Costs Day 4'!G15+'CAL FIRE Costs Day 5'!G15+'CAL FIRE Costs Day 6'!G15+'CAL FIRE Costs Day 7'!G15+'CAL FIRE Costs Day 8'!G15+'CAL FIRE Costs Day 9'!G15+'CAL FIRE Costs Day 10'!G15+'CAL FIRE Costs Day 11'!G15+'CAL FIRE Costs Day 12'!G15+'CAL FIRE Costs Day 13'!G15+'CAL FIRE Costs Day 14'!G15</f>
        <v>0</v>
      </c>
      <c r="H15" s="300">
        <f>'CAL FIRE Costs Day 1'!H15+'CAL FIRE Costs Day 2'!H15+'CAL FIRE Costs Day 3'!H15+'CAL FIRE Costs Day 4'!H15+'CAL FIRE Costs Day 5'!H15+'CAL FIRE Costs Day 6'!H15+'CAL FIRE Costs Day 7'!H15+'CAL FIRE Costs Day 8'!H15+'CAL FIRE Costs Day 9'!H15+'CAL FIRE Costs Day 10'!H15+'CAL FIRE Costs Day 11'!H15+'CAL FIRE Costs Day 12'!H15+'CAL FIRE Costs Day 13'!H15+'CAL FIRE Costs Day 14'!H15</f>
        <v>0</v>
      </c>
      <c r="I15" s="1"/>
      <c r="J15" s="1"/>
      <c r="K15" s="1"/>
      <c r="L15" s="1"/>
      <c r="M15" s="1"/>
      <c r="N15" s="1"/>
      <c r="O15" s="1"/>
      <c r="P15" s="1"/>
      <c r="Q15" s="1"/>
    </row>
    <row r="16" spans="1:17" x14ac:dyDescent="0.2">
      <c r="A16" s="112" t="s">
        <v>397</v>
      </c>
      <c r="B16" s="107"/>
      <c r="C16" s="335">
        <v>6763</v>
      </c>
      <c r="D16" s="339">
        <v>1092</v>
      </c>
      <c r="E16" s="4"/>
      <c r="F16" s="291">
        <f>'CAL FIRE Costs Day 1'!F16+'CAL FIRE Costs Day 2'!F16+'CAL FIRE Costs Day 3'!F16+'CAL FIRE Costs Day 4'!F16+'CAL FIRE Costs Day 5'!F16+'CAL FIRE Costs Day 6'!F16+'CAL FIRE Costs Day 7'!F16+'CAL FIRE Costs Day 8'!F16+'CAL FIRE Costs Day 9'!F16+'CAL FIRE Costs Day 10'!F16+'CAL FIRE Costs Day 11'!F16+'CAL FIRE Costs Day 12'!F16+'CAL FIRE Costs Day 13'!F16+'CAL FIRE Costs Day 14'!F16</f>
        <v>0</v>
      </c>
      <c r="G16" s="283">
        <f>'CAL FIRE Costs Day 1'!G16+'CAL FIRE Costs Day 2'!G16+'CAL FIRE Costs Day 3'!G16+'CAL FIRE Costs Day 4'!G16+'CAL FIRE Costs Day 5'!G16+'CAL FIRE Costs Day 6'!G16+'CAL FIRE Costs Day 7'!G16+'CAL FIRE Costs Day 8'!G16+'CAL FIRE Costs Day 9'!G16+'CAL FIRE Costs Day 10'!G16+'CAL FIRE Costs Day 11'!G16+'CAL FIRE Costs Day 12'!G16+'CAL FIRE Costs Day 13'!G16+'CAL FIRE Costs Day 14'!G16</f>
        <v>0</v>
      </c>
      <c r="H16" s="300">
        <f>'CAL FIRE Costs Day 1'!H16+'CAL FIRE Costs Day 2'!H16+'CAL FIRE Costs Day 3'!H16+'CAL FIRE Costs Day 4'!H16+'CAL FIRE Costs Day 5'!H16+'CAL FIRE Costs Day 6'!H16+'CAL FIRE Costs Day 7'!H16+'CAL FIRE Costs Day 8'!H16+'CAL FIRE Costs Day 9'!H16+'CAL FIRE Costs Day 10'!H16+'CAL FIRE Costs Day 11'!H16+'CAL FIRE Costs Day 12'!H16+'CAL FIRE Costs Day 13'!H16+'CAL FIRE Costs Day 14'!H16</f>
        <v>0</v>
      </c>
      <c r="I16" s="1"/>
      <c r="J16" s="1"/>
      <c r="K16" s="1"/>
      <c r="L16" s="1"/>
      <c r="M16" s="1"/>
      <c r="N16" s="1"/>
      <c r="O16" s="1"/>
      <c r="P16" s="1"/>
      <c r="Q16" s="1"/>
    </row>
    <row r="17" spans="1:17" ht="13.5" thickBot="1" x14ac:dyDescent="0.25">
      <c r="A17" s="331"/>
      <c r="B17" s="108" t="s">
        <v>26</v>
      </c>
      <c r="C17" s="69"/>
      <c r="D17" s="72"/>
      <c r="E17" s="70"/>
      <c r="F17" s="292">
        <f>'CAL FIRE Costs Day 1'!F17+'CAL FIRE Costs Day 2'!F17+'CAL FIRE Costs Day 3'!F17+'CAL FIRE Costs Day 4'!F17+'CAL FIRE Costs Day 5'!F17+'CAL FIRE Costs Day 6'!F17+'CAL FIRE Costs Day 7'!F17+'CAL FIRE Costs Day 8'!F17+'CAL FIRE Costs Day 9'!F17+'CAL FIRE Costs Day 10'!F17+'CAL FIRE Costs Day 11'!F17+'CAL FIRE Costs Day 12'!F17+'CAL FIRE Costs Day 13'!F17+'CAL FIRE Costs Day 14'!F17</f>
        <v>0</v>
      </c>
      <c r="G17" s="285">
        <f>'CAL FIRE Costs Day 1'!G17+'CAL FIRE Costs Day 2'!G17+'CAL FIRE Costs Day 3'!G17+'CAL FIRE Costs Day 4'!G17+'CAL FIRE Costs Day 5'!G17+'CAL FIRE Costs Day 6'!G17+'CAL FIRE Costs Day 7'!G17+'CAL FIRE Costs Day 8'!G17+'CAL FIRE Costs Day 9'!G17+'CAL FIRE Costs Day 10'!G17+'CAL FIRE Costs Day 11'!G17+'CAL FIRE Costs Day 12'!G17+'CAL FIRE Costs Day 13'!G17+'CAL FIRE Costs Day 14'!G17</f>
        <v>0</v>
      </c>
      <c r="H17" s="299">
        <f>'CAL FIRE Costs Day 1'!H17+'CAL FIRE Costs Day 2'!H17+'CAL FIRE Costs Day 3'!H17+'CAL FIRE Costs Day 4'!H17+'CAL FIRE Costs Day 5'!H17+'CAL FIRE Costs Day 6'!H17+'CAL FIRE Costs Day 7'!H17+'CAL FIRE Costs Day 8'!H17+'CAL FIRE Costs Day 9'!H17+'CAL FIRE Costs Day 10'!H17+'CAL FIRE Costs Day 11'!H17+'CAL FIRE Costs Day 12'!H17+'CAL FIRE Costs Day 13'!H17+'CAL FIRE Costs Day 14'!H17</f>
        <v>0</v>
      </c>
      <c r="I17" s="1"/>
      <c r="J17" s="1"/>
      <c r="K17" s="1"/>
      <c r="L17" s="1"/>
      <c r="M17" s="1"/>
      <c r="N17" s="1"/>
      <c r="O17" s="1"/>
      <c r="P17" s="1"/>
      <c r="Q17" s="1"/>
    </row>
    <row r="18" spans="1:17" ht="17.25" thickTop="1" thickBot="1" x14ac:dyDescent="0.25">
      <c r="A18" s="155"/>
      <c r="B18" s="57" t="s">
        <v>26</v>
      </c>
      <c r="C18" s="94"/>
      <c r="D18" s="94"/>
      <c r="E18" s="94"/>
      <c r="F18" s="95" t="s">
        <v>166</v>
      </c>
      <c r="G18" s="52">
        <f>SUM(G13:G17)</f>
        <v>0</v>
      </c>
      <c r="H18" s="310">
        <f>SUM(H13:H17)</f>
        <v>0</v>
      </c>
      <c r="I18" s="1"/>
      <c r="J18" s="1"/>
      <c r="K18" s="1"/>
      <c r="L18" s="1"/>
      <c r="M18" s="1"/>
      <c r="N18" s="1"/>
      <c r="O18" s="1"/>
      <c r="P18" s="1"/>
      <c r="Q18" s="1"/>
    </row>
    <row r="19" spans="1:17" x14ac:dyDescent="0.2">
      <c r="A19" s="54" t="s">
        <v>150</v>
      </c>
      <c r="B19" s="26"/>
      <c r="C19" s="29"/>
      <c r="D19" s="30"/>
      <c r="E19" s="98"/>
      <c r="F19" s="91"/>
      <c r="G19" s="93"/>
      <c r="H19" s="308"/>
      <c r="I19" s="1"/>
      <c r="J19" s="1"/>
      <c r="K19" s="1"/>
      <c r="L19" s="1"/>
      <c r="M19" s="1"/>
      <c r="N19" s="1"/>
      <c r="O19" s="1"/>
      <c r="P19" s="1"/>
      <c r="Q19" s="1"/>
    </row>
    <row r="20" spans="1:17" x14ac:dyDescent="0.2">
      <c r="A20" s="7" t="s">
        <v>93</v>
      </c>
      <c r="B20" s="6" t="s">
        <v>32</v>
      </c>
      <c r="C20" s="9"/>
      <c r="D20" s="10"/>
      <c r="E20" s="4"/>
      <c r="F20" s="23" t="s">
        <v>126</v>
      </c>
      <c r="G20" s="283">
        <f>'CAL FIRE Costs Day 1'!G20+'CAL FIRE Costs Day 2'!G20+'CAL FIRE Costs Day 3'!G20+'CAL FIRE Costs Day 4'!G20+'CAL FIRE Costs Day 5'!G20+'CAL FIRE Costs Day 6'!G20+'CAL FIRE Costs Day 7'!G20+'CAL FIRE Costs Day 8'!G20+'CAL FIRE Costs Day 9'!G20+'CAL FIRE Costs Day 10'!G20+'CAL FIRE Costs Day 11'!G20+'CAL FIRE Costs Day 12'!G20+'CAL FIRE Costs Day 13'!G20+'CAL FIRE Costs Day 14'!G20</f>
        <v>0</v>
      </c>
      <c r="H20" s="311"/>
      <c r="I20" s="1"/>
      <c r="J20" s="1"/>
      <c r="K20" s="1"/>
      <c r="L20" s="1"/>
      <c r="M20" s="1"/>
      <c r="N20" s="1"/>
      <c r="O20" s="1"/>
      <c r="P20" s="1"/>
      <c r="Q20" s="1"/>
    </row>
    <row r="21" spans="1:17" x14ac:dyDescent="0.2">
      <c r="A21" s="7" t="s">
        <v>127</v>
      </c>
      <c r="B21" s="6" t="s">
        <v>33</v>
      </c>
      <c r="C21" s="9"/>
      <c r="D21" s="10"/>
      <c r="E21" s="4"/>
      <c r="F21" s="23" t="s">
        <v>126</v>
      </c>
      <c r="G21" s="283">
        <f>'CAL FIRE Costs Day 1'!G21+'CAL FIRE Costs Day 2'!G21+'CAL FIRE Costs Day 3'!G21+'CAL FIRE Costs Day 4'!G21+'CAL FIRE Costs Day 5'!G21+'CAL FIRE Costs Day 6'!G21+'CAL FIRE Costs Day 7'!G21+'CAL FIRE Costs Day 8'!G21+'CAL FIRE Costs Day 9'!G21+'CAL FIRE Costs Day 10'!G21+'CAL FIRE Costs Day 11'!G21+'CAL FIRE Costs Day 12'!G21+'CAL FIRE Costs Day 13'!G21+'CAL FIRE Costs Day 14'!G21</f>
        <v>0</v>
      </c>
      <c r="H21" s="311"/>
      <c r="I21" s="1"/>
      <c r="J21" s="1"/>
      <c r="K21" s="1"/>
      <c r="L21" s="1"/>
      <c r="M21" s="1"/>
      <c r="N21" s="1"/>
      <c r="O21" s="1"/>
      <c r="P21" s="1"/>
      <c r="Q21" s="1"/>
    </row>
    <row r="22" spans="1:17" x14ac:dyDescent="0.2">
      <c r="A22" s="156" t="s">
        <v>10</v>
      </c>
      <c r="B22" s="115" t="s">
        <v>34</v>
      </c>
      <c r="C22" s="11"/>
      <c r="D22" s="12"/>
      <c r="E22" s="4"/>
      <c r="F22" s="24" t="s">
        <v>126</v>
      </c>
      <c r="G22" s="283">
        <f>'CAL FIRE Costs Day 1'!G22+'CAL FIRE Costs Day 2'!G22+'CAL FIRE Costs Day 3'!G22+'CAL FIRE Costs Day 4'!G22+'CAL FIRE Costs Day 5'!G22+'CAL FIRE Costs Day 6'!G22+'CAL FIRE Costs Day 7'!G22+'CAL FIRE Costs Day 8'!G22+'CAL FIRE Costs Day 9'!G22+'CAL FIRE Costs Day 10'!G22+'CAL FIRE Costs Day 11'!G22+'CAL FIRE Costs Day 12'!G22+'CAL FIRE Costs Day 13'!G22+'CAL FIRE Costs Day 14'!G22</f>
        <v>0</v>
      </c>
      <c r="H22" s="312"/>
      <c r="I22" s="1"/>
      <c r="J22" s="1"/>
      <c r="K22" s="1"/>
      <c r="L22" s="1"/>
      <c r="M22" s="1"/>
      <c r="N22" s="1"/>
      <c r="O22" s="1"/>
      <c r="P22" s="1"/>
      <c r="Q22" s="1"/>
    </row>
    <row r="23" spans="1:17" x14ac:dyDescent="0.2">
      <c r="A23" s="156" t="s">
        <v>154</v>
      </c>
      <c r="B23" s="115"/>
      <c r="C23" s="11"/>
      <c r="D23" s="12"/>
      <c r="E23" s="4"/>
      <c r="F23" s="24" t="s">
        <v>126</v>
      </c>
      <c r="G23" s="283">
        <f>'CAL FIRE Costs Day 1'!G23+'CAL FIRE Costs Day 2'!G23+'CAL FIRE Costs Day 3'!G23+'CAL FIRE Costs Day 4'!G23+'CAL FIRE Costs Day 5'!G23+'CAL FIRE Costs Day 6'!G23+'CAL FIRE Costs Day 7'!G23+'CAL FIRE Costs Day 8'!G23+'CAL FIRE Costs Day 9'!G23+'CAL FIRE Costs Day 10'!G23+'CAL FIRE Costs Day 11'!G23+'CAL FIRE Costs Day 12'!G23+'CAL FIRE Costs Day 13'!G23+'CAL FIRE Costs Day 14'!G23</f>
        <v>0</v>
      </c>
      <c r="H23" s="312"/>
      <c r="I23" s="1"/>
      <c r="J23" s="1"/>
      <c r="K23" s="1"/>
      <c r="L23" s="1"/>
      <c r="M23" s="1"/>
      <c r="N23" s="1"/>
      <c r="O23" s="1"/>
      <c r="P23" s="1"/>
      <c r="Q23" s="1"/>
    </row>
    <row r="24" spans="1:17" x14ac:dyDescent="0.2">
      <c r="A24" s="112" t="s">
        <v>310</v>
      </c>
      <c r="B24" s="107" t="s">
        <v>26</v>
      </c>
      <c r="C24" s="11"/>
      <c r="D24" s="12"/>
      <c r="E24" s="4"/>
      <c r="F24" s="24" t="s">
        <v>126</v>
      </c>
      <c r="G24" s="283">
        <f>'CAL FIRE Costs Day 1'!G24+'CAL FIRE Costs Day 2'!G24+'CAL FIRE Costs Day 3'!G24+'CAL FIRE Costs Day 4'!G24+'CAL FIRE Costs Day 5'!G24+'CAL FIRE Costs Day 6'!G24+'CAL FIRE Costs Day 7'!G24+'CAL FIRE Costs Day 8'!G24+'CAL FIRE Costs Day 9'!G24+'CAL FIRE Costs Day 10'!G24+'CAL FIRE Costs Day 11'!G24+'CAL FIRE Costs Day 12'!G24+'CAL FIRE Costs Day 13'!G24+'CAL FIRE Costs Day 14'!G24</f>
        <v>0</v>
      </c>
      <c r="H24" s="311"/>
      <c r="I24" s="1"/>
      <c r="J24" s="1"/>
      <c r="K24" s="1"/>
      <c r="L24" s="1"/>
      <c r="M24" s="1"/>
      <c r="N24" s="1"/>
      <c r="O24" s="1"/>
      <c r="P24" s="1"/>
      <c r="Q24" s="1"/>
    </row>
    <row r="25" spans="1:17" x14ac:dyDescent="0.2">
      <c r="A25" s="112" t="s">
        <v>311</v>
      </c>
      <c r="B25" s="107" t="s">
        <v>26</v>
      </c>
      <c r="C25" s="11"/>
      <c r="D25" s="12"/>
      <c r="E25" s="4"/>
      <c r="F25" s="24" t="s">
        <v>126</v>
      </c>
      <c r="G25" s="283">
        <f>'CAL FIRE Costs Day 1'!G25+'CAL FIRE Costs Day 2'!G25+'CAL FIRE Costs Day 3'!G25+'CAL FIRE Costs Day 4'!G25+'CAL FIRE Costs Day 5'!G25+'CAL FIRE Costs Day 6'!G25+'CAL FIRE Costs Day 7'!G25+'CAL FIRE Costs Day 8'!G25+'CAL FIRE Costs Day 9'!G25+'CAL FIRE Costs Day 10'!G25+'CAL FIRE Costs Day 11'!G25+'CAL FIRE Costs Day 12'!G25+'CAL FIRE Costs Day 13'!G25+'CAL FIRE Costs Day 14'!G25</f>
        <v>0</v>
      </c>
      <c r="H25" s="311"/>
      <c r="I25" s="1"/>
      <c r="J25" s="1"/>
      <c r="K25" s="1"/>
      <c r="L25" s="1"/>
      <c r="M25" s="1"/>
      <c r="N25" s="1"/>
      <c r="O25" s="1"/>
      <c r="P25" s="1"/>
      <c r="Q25" s="1"/>
    </row>
    <row r="26" spans="1:17" x14ac:dyDescent="0.2">
      <c r="A26" s="157" t="s">
        <v>312</v>
      </c>
      <c r="B26" s="107" t="s">
        <v>26</v>
      </c>
      <c r="C26" s="335">
        <v>822</v>
      </c>
      <c r="D26" s="336">
        <v>132</v>
      </c>
      <c r="E26" s="4"/>
      <c r="F26" s="291">
        <f>'CAL FIRE Costs Day 1'!F26+'CAL FIRE Costs Day 2'!F26+'CAL FIRE Costs Day 3'!F26+'CAL FIRE Costs Day 4'!F26+'CAL FIRE Costs Day 5'!F26+'CAL FIRE Costs Day 6'!F26+'CAL FIRE Costs Day 7'!F26+'CAL FIRE Costs Day 8'!F26+'CAL FIRE Costs Day 9'!F26+'CAL FIRE Costs Day 10'!F26+'CAL FIRE Costs Day 11'!F26+'CAL FIRE Costs Day 12'!F26+'CAL FIRE Costs Day 13'!F26+'CAL FIRE Costs Day 14'!F26</f>
        <v>0</v>
      </c>
      <c r="G26" s="283">
        <f>'CAL FIRE Costs Day 1'!G26+'CAL FIRE Costs Day 2'!G26+'CAL FIRE Costs Day 3'!G26+'CAL FIRE Costs Day 4'!G26+'CAL FIRE Costs Day 5'!G26+'CAL FIRE Costs Day 6'!G26+'CAL FIRE Costs Day 7'!G26+'CAL FIRE Costs Day 8'!G26+'CAL FIRE Costs Day 9'!G26+'CAL FIRE Costs Day 10'!G26+'CAL FIRE Costs Day 11'!G26+'CAL FIRE Costs Day 12'!G26+'CAL FIRE Costs Day 13'!G26+'CAL FIRE Costs Day 14'!G26</f>
        <v>0</v>
      </c>
      <c r="H26" s="300">
        <f>'CAL FIRE Costs Day 1'!H26+'CAL FIRE Costs Day 2'!H26+'CAL FIRE Costs Day 3'!H26+'CAL FIRE Costs Day 4'!H26+'CAL FIRE Costs Day 5'!H26+'CAL FIRE Costs Day 6'!H26+'CAL FIRE Costs Day 7'!H26+'CAL FIRE Costs Day 8'!H26+'CAL FIRE Costs Day 9'!H26+'CAL FIRE Costs Day 10'!H26+'CAL FIRE Costs Day 11'!H26+'CAL FIRE Costs Day 12'!H26+'CAL FIRE Costs Day 13'!H26+'CAL FIRE Costs Day 14'!H26</f>
        <v>0</v>
      </c>
      <c r="I26" s="1"/>
      <c r="J26" s="1"/>
      <c r="K26" s="1"/>
      <c r="L26" s="1"/>
      <c r="M26" s="1"/>
      <c r="N26" s="1"/>
      <c r="O26" s="1"/>
      <c r="P26" s="1"/>
      <c r="Q26" s="1"/>
    </row>
    <row r="27" spans="1:17" x14ac:dyDescent="0.2">
      <c r="A27" s="157" t="s">
        <v>313</v>
      </c>
      <c r="B27" s="107" t="s">
        <v>26</v>
      </c>
      <c r="C27" s="335">
        <v>2693.07</v>
      </c>
      <c r="D27" s="336"/>
      <c r="E27" s="4"/>
      <c r="F27" s="291">
        <f>'CAL FIRE Costs Day 1'!F27+'CAL FIRE Costs Day 2'!F27+'CAL FIRE Costs Day 3'!F27+'CAL FIRE Costs Day 4'!F27+'CAL FIRE Costs Day 5'!F27+'CAL FIRE Costs Day 6'!F27+'CAL FIRE Costs Day 7'!F27+'CAL FIRE Costs Day 8'!F27+'CAL FIRE Costs Day 9'!F27+'CAL FIRE Costs Day 10'!F27+'CAL FIRE Costs Day 11'!F27+'CAL FIRE Costs Day 12'!F27+'CAL FIRE Costs Day 13'!F27+'CAL FIRE Costs Day 14'!F27</f>
        <v>0</v>
      </c>
      <c r="G27" s="283">
        <f>'CAL FIRE Costs Day 1'!G27+'CAL FIRE Costs Day 2'!G27+'CAL FIRE Costs Day 3'!G27+'CAL FIRE Costs Day 4'!G27+'CAL FIRE Costs Day 5'!G27+'CAL FIRE Costs Day 6'!G27+'CAL FIRE Costs Day 7'!G27+'CAL FIRE Costs Day 8'!G27+'CAL FIRE Costs Day 9'!G27+'CAL FIRE Costs Day 10'!G27+'CAL FIRE Costs Day 11'!G27+'CAL FIRE Costs Day 12'!G27+'CAL FIRE Costs Day 13'!G27+'CAL FIRE Costs Day 14'!G27</f>
        <v>0</v>
      </c>
      <c r="H27" s="311"/>
      <c r="I27" s="1"/>
      <c r="J27" s="1"/>
      <c r="K27" s="1"/>
      <c r="L27" s="1"/>
      <c r="M27" s="1"/>
      <c r="N27" s="1"/>
      <c r="O27" s="1"/>
      <c r="P27" s="1"/>
      <c r="Q27" s="1"/>
    </row>
    <row r="28" spans="1:17" ht="13.5" thickBot="1" x14ac:dyDescent="0.25">
      <c r="A28" s="154" t="s">
        <v>314</v>
      </c>
      <c r="B28" s="108" t="s">
        <v>25</v>
      </c>
      <c r="C28" s="337">
        <v>1627.07</v>
      </c>
      <c r="D28" s="338">
        <v>73.75</v>
      </c>
      <c r="E28" s="70"/>
      <c r="F28" s="292">
        <f>'CAL FIRE Costs Day 1'!F28+'CAL FIRE Costs Day 2'!F28+'CAL FIRE Costs Day 3'!F28+'CAL FIRE Costs Day 4'!F28+'CAL FIRE Costs Day 5'!F28+'CAL FIRE Costs Day 6'!F28+'CAL FIRE Costs Day 7'!F28+'CAL FIRE Costs Day 8'!F28+'CAL FIRE Costs Day 9'!F28+'CAL FIRE Costs Day 10'!F28+'CAL FIRE Costs Day 11'!F28+'CAL FIRE Costs Day 12'!F28+'CAL FIRE Costs Day 13'!F28+'CAL FIRE Costs Day 14'!F28</f>
        <v>0</v>
      </c>
      <c r="G28" s="285">
        <f>'CAL FIRE Costs Day 1'!G28+'CAL FIRE Costs Day 2'!G28+'CAL FIRE Costs Day 3'!G28+'CAL FIRE Costs Day 4'!G28+'CAL FIRE Costs Day 5'!G28+'CAL FIRE Costs Day 6'!G28+'CAL FIRE Costs Day 7'!G28+'CAL FIRE Costs Day 8'!G28+'CAL FIRE Costs Day 9'!G28+'CAL FIRE Costs Day 10'!G28+'CAL FIRE Costs Day 11'!G28+'CAL FIRE Costs Day 12'!G28+'CAL FIRE Costs Day 13'!G28+'CAL FIRE Costs Day 14'!G28</f>
        <v>0</v>
      </c>
      <c r="H28" s="299">
        <f>'CAL FIRE Costs Day 1'!H28+'CAL FIRE Costs Day 2'!H28+'CAL FIRE Costs Day 3'!H28+'CAL FIRE Costs Day 4'!H28+'CAL FIRE Costs Day 5'!H28+'CAL FIRE Costs Day 6'!H28+'CAL FIRE Costs Day 7'!H28+'CAL FIRE Costs Day 8'!H28+'CAL FIRE Costs Day 9'!H28+'CAL FIRE Costs Day 10'!H28+'CAL FIRE Costs Day 11'!H28+'CAL FIRE Costs Day 12'!H28+'CAL FIRE Costs Day 13'!H28+'CAL FIRE Costs Day 14'!H28</f>
        <v>0</v>
      </c>
      <c r="I28" s="1"/>
      <c r="J28" s="1"/>
      <c r="K28" s="1"/>
      <c r="L28" s="1"/>
      <c r="M28" s="1"/>
      <c r="N28" s="1"/>
      <c r="O28" s="1"/>
      <c r="P28" s="1"/>
      <c r="Q28" s="1"/>
    </row>
    <row r="29" spans="1:17" ht="17.25" thickTop="1" thickBot="1" x14ac:dyDescent="0.25">
      <c r="A29" s="253" t="s">
        <v>315</v>
      </c>
      <c r="B29" s="57" t="s">
        <v>26</v>
      </c>
      <c r="C29" s="94"/>
      <c r="D29" s="94"/>
      <c r="E29" s="94"/>
      <c r="F29" s="95" t="s">
        <v>167</v>
      </c>
      <c r="G29" s="44">
        <f>SUM(G20:G28)</f>
        <v>0</v>
      </c>
      <c r="H29" s="301">
        <f>SUM(H20:H28)</f>
        <v>0</v>
      </c>
      <c r="I29" s="1"/>
      <c r="J29" s="1"/>
      <c r="K29" s="1"/>
      <c r="L29" s="1"/>
      <c r="M29" s="1"/>
      <c r="N29" s="1"/>
      <c r="O29" s="1"/>
      <c r="P29" s="1"/>
      <c r="Q29" s="1"/>
    </row>
    <row r="30" spans="1:17" x14ac:dyDescent="0.2">
      <c r="A30" s="55" t="s">
        <v>151</v>
      </c>
      <c r="B30" s="28"/>
      <c r="C30" s="462" t="s">
        <v>8</v>
      </c>
      <c r="D30" s="463"/>
      <c r="E30" s="96"/>
      <c r="F30" s="139" t="s">
        <v>2</v>
      </c>
      <c r="G30" s="141" t="s">
        <v>199</v>
      </c>
      <c r="H30" s="309" t="s">
        <v>200</v>
      </c>
      <c r="I30" s="1"/>
      <c r="J30" s="1"/>
      <c r="K30" s="1"/>
      <c r="L30" s="1"/>
      <c r="M30" s="1"/>
      <c r="N30" s="1"/>
      <c r="O30" s="1"/>
      <c r="P30" s="1"/>
      <c r="Q30" s="1"/>
    </row>
    <row r="31" spans="1:17" x14ac:dyDescent="0.2">
      <c r="A31" s="7" t="s">
        <v>11</v>
      </c>
      <c r="B31" s="107" t="s">
        <v>26</v>
      </c>
      <c r="C31" s="335">
        <v>3894</v>
      </c>
      <c r="D31" s="336">
        <v>3693</v>
      </c>
      <c r="E31" s="4"/>
      <c r="F31" s="291">
        <f>'CAL FIRE Costs Day 1'!F31+'CAL FIRE Costs Day 2'!F31+'CAL FIRE Costs Day 3'!F31+'CAL FIRE Costs Day 4'!F31+'CAL FIRE Costs Day 5'!F31+'CAL FIRE Costs Day 6'!F31+'CAL FIRE Costs Day 7'!F31+'CAL FIRE Costs Day 8'!F31+'CAL FIRE Costs Day 9'!F31+'CAL FIRE Costs Day 10'!F31+'CAL FIRE Costs Day 11'!F31+'CAL FIRE Costs Day 12'!F31+'CAL FIRE Costs Day 13'!F31+'CAL FIRE Costs Day 14'!F31</f>
        <v>0</v>
      </c>
      <c r="G31" s="283">
        <f>'CAL FIRE Costs Day 1'!G31+'CAL FIRE Costs Day 2'!G31+'CAL FIRE Costs Day 3'!G31+'CAL FIRE Costs Day 4'!G31+'CAL FIRE Costs Day 5'!G31+'CAL FIRE Costs Day 6'!G31+'CAL FIRE Costs Day 7'!G31+'CAL FIRE Costs Day 8'!G31+'CAL FIRE Costs Day 9'!G31+'CAL FIRE Costs Day 10'!G31+'CAL FIRE Costs Day 11'!G31+'CAL FIRE Costs Day 12'!G31+'CAL FIRE Costs Day 13'!G31+'CAL FIRE Costs Day 14'!G31</f>
        <v>0</v>
      </c>
      <c r="H31" s="300">
        <f>'CAL FIRE Costs Day 1'!H31+'CAL FIRE Costs Day 2'!H31+'CAL FIRE Costs Day 3'!H31+'CAL FIRE Costs Day 4'!H31+'CAL FIRE Costs Day 5'!H31+'CAL FIRE Costs Day 6'!H31+'CAL FIRE Costs Day 7'!H31+'CAL FIRE Costs Day 8'!H31+'CAL FIRE Costs Day 9'!H31+'CAL FIRE Costs Day 10'!H31+'CAL FIRE Costs Day 11'!H31+'CAL FIRE Costs Day 12'!H31+'CAL FIRE Costs Day 13'!H31+'CAL FIRE Costs Day 14'!H31</f>
        <v>0</v>
      </c>
      <c r="I31" s="1"/>
      <c r="J31" s="1"/>
      <c r="K31" s="1"/>
      <c r="L31" s="1"/>
      <c r="M31" s="1"/>
      <c r="N31" s="1"/>
      <c r="O31" s="1"/>
      <c r="P31" s="1"/>
      <c r="Q31" s="1"/>
    </row>
    <row r="32" spans="1:17" ht="12.75" customHeight="1" x14ac:dyDescent="0.2">
      <c r="A32" s="7" t="s">
        <v>12</v>
      </c>
      <c r="B32" s="107" t="s">
        <v>26</v>
      </c>
      <c r="C32" s="335">
        <v>2239</v>
      </c>
      <c r="D32" s="336">
        <v>2319</v>
      </c>
      <c r="E32" s="4"/>
      <c r="F32" s="291">
        <f>'CAL FIRE Costs Day 1'!F32+'CAL FIRE Costs Day 2'!F32+'CAL FIRE Costs Day 3'!F32+'CAL FIRE Costs Day 4'!F32+'CAL FIRE Costs Day 5'!F32+'CAL FIRE Costs Day 6'!F32+'CAL FIRE Costs Day 7'!F32+'CAL FIRE Costs Day 8'!F32+'CAL FIRE Costs Day 9'!F32+'CAL FIRE Costs Day 10'!F32+'CAL FIRE Costs Day 11'!F32+'CAL FIRE Costs Day 12'!F32+'CAL FIRE Costs Day 13'!F32+'CAL FIRE Costs Day 14'!F32</f>
        <v>0</v>
      </c>
      <c r="G32" s="283">
        <f>'CAL FIRE Costs Day 1'!G32+'CAL FIRE Costs Day 2'!G32+'CAL FIRE Costs Day 3'!G32+'CAL FIRE Costs Day 4'!G32+'CAL FIRE Costs Day 5'!G32+'CAL FIRE Costs Day 6'!G32+'CAL FIRE Costs Day 7'!G32+'CAL FIRE Costs Day 8'!G32+'CAL FIRE Costs Day 9'!G32+'CAL FIRE Costs Day 10'!G32+'CAL FIRE Costs Day 11'!G32+'CAL FIRE Costs Day 12'!G32+'CAL FIRE Costs Day 13'!G32+'CAL FIRE Costs Day 14'!G32</f>
        <v>0</v>
      </c>
      <c r="H32" s="300">
        <f>'CAL FIRE Costs Day 1'!H32+'CAL FIRE Costs Day 2'!H32+'CAL FIRE Costs Day 3'!H32+'CAL FIRE Costs Day 4'!H32+'CAL FIRE Costs Day 5'!H32+'CAL FIRE Costs Day 6'!H32+'CAL FIRE Costs Day 7'!H32+'CAL FIRE Costs Day 8'!H32+'CAL FIRE Costs Day 9'!H32+'CAL FIRE Costs Day 10'!H32+'CAL FIRE Costs Day 11'!H32+'CAL FIRE Costs Day 12'!H32+'CAL FIRE Costs Day 13'!H32+'CAL FIRE Costs Day 14'!H32</f>
        <v>0</v>
      </c>
      <c r="I32" s="1"/>
      <c r="J32" s="1"/>
      <c r="K32" s="1"/>
      <c r="L32" s="1"/>
      <c r="M32" s="1"/>
      <c r="N32" s="1"/>
      <c r="O32" s="1"/>
      <c r="P32" s="1"/>
      <c r="Q32" s="1"/>
    </row>
    <row r="33" spans="1:17" ht="12.75" customHeight="1" x14ac:dyDescent="0.2">
      <c r="A33" s="112" t="s">
        <v>13</v>
      </c>
      <c r="B33" s="107" t="s">
        <v>26</v>
      </c>
      <c r="C33" s="335">
        <v>1728</v>
      </c>
      <c r="D33" s="336">
        <v>2044</v>
      </c>
      <c r="E33" s="4"/>
      <c r="F33" s="291">
        <f>'CAL FIRE Costs Day 1'!F33+'CAL FIRE Costs Day 2'!F33+'CAL FIRE Costs Day 3'!F33+'CAL FIRE Costs Day 4'!F33+'CAL FIRE Costs Day 5'!F33+'CAL FIRE Costs Day 6'!F33+'CAL FIRE Costs Day 7'!F33+'CAL FIRE Costs Day 8'!F33+'CAL FIRE Costs Day 9'!F33+'CAL FIRE Costs Day 10'!F33+'CAL FIRE Costs Day 11'!F33+'CAL FIRE Costs Day 12'!F33+'CAL FIRE Costs Day 13'!F33+'CAL FIRE Costs Day 14'!F33</f>
        <v>0</v>
      </c>
      <c r="G33" s="283">
        <f>'CAL FIRE Costs Day 1'!G33+'CAL FIRE Costs Day 2'!G33+'CAL FIRE Costs Day 3'!G33+'CAL FIRE Costs Day 4'!G33+'CAL FIRE Costs Day 5'!G33+'CAL FIRE Costs Day 6'!G33+'CAL FIRE Costs Day 7'!G33+'CAL FIRE Costs Day 8'!G33+'CAL FIRE Costs Day 9'!G33+'CAL FIRE Costs Day 10'!G33+'CAL FIRE Costs Day 11'!G33+'CAL FIRE Costs Day 12'!G33+'CAL FIRE Costs Day 13'!G33+'CAL FIRE Costs Day 14'!G33</f>
        <v>0</v>
      </c>
      <c r="H33" s="300">
        <f>'CAL FIRE Costs Day 1'!H33+'CAL FIRE Costs Day 2'!H33+'CAL FIRE Costs Day 3'!H33+'CAL FIRE Costs Day 4'!H33+'CAL FIRE Costs Day 5'!H33+'CAL FIRE Costs Day 6'!H33+'CAL FIRE Costs Day 7'!H33+'CAL FIRE Costs Day 8'!H33+'CAL FIRE Costs Day 9'!H33+'CAL FIRE Costs Day 10'!H33+'CAL FIRE Costs Day 11'!H33+'CAL FIRE Costs Day 12'!H33+'CAL FIRE Costs Day 13'!H33+'CAL FIRE Costs Day 14'!H33</f>
        <v>0</v>
      </c>
      <c r="I33" s="1"/>
      <c r="J33" s="1"/>
      <c r="K33" s="1"/>
      <c r="L33" s="1"/>
      <c r="M33" s="1"/>
      <c r="N33" s="1"/>
      <c r="O33" s="1"/>
      <c r="P33" s="1"/>
      <c r="Q33" s="1"/>
    </row>
    <row r="34" spans="1:17" ht="12.75" customHeight="1" x14ac:dyDescent="0.2">
      <c r="A34" s="112" t="s">
        <v>316</v>
      </c>
      <c r="B34" s="107" t="s">
        <v>26</v>
      </c>
      <c r="C34" s="335">
        <v>5978</v>
      </c>
      <c r="D34" s="336">
        <v>2860</v>
      </c>
      <c r="E34" s="4"/>
      <c r="F34" s="291">
        <f>'CAL FIRE Costs Day 1'!F34+'CAL FIRE Costs Day 2'!F34+'CAL FIRE Costs Day 3'!F34+'CAL FIRE Costs Day 4'!F34+'CAL FIRE Costs Day 5'!F34+'CAL FIRE Costs Day 6'!F34+'CAL FIRE Costs Day 7'!F34+'CAL FIRE Costs Day 8'!F34+'CAL FIRE Costs Day 9'!F34+'CAL FIRE Costs Day 10'!F34+'CAL FIRE Costs Day 11'!F34+'CAL FIRE Costs Day 12'!F34+'CAL FIRE Costs Day 13'!F34+'CAL FIRE Costs Day 14'!F34</f>
        <v>0</v>
      </c>
      <c r="G34" s="283">
        <f>'CAL FIRE Costs Day 1'!G34+'CAL FIRE Costs Day 2'!G34+'CAL FIRE Costs Day 3'!G34+'CAL FIRE Costs Day 4'!G34+'CAL FIRE Costs Day 5'!G34+'CAL FIRE Costs Day 6'!G34+'CAL FIRE Costs Day 7'!G34+'CAL FIRE Costs Day 8'!G34+'CAL FIRE Costs Day 9'!G34+'CAL FIRE Costs Day 10'!G34+'CAL FIRE Costs Day 11'!G34+'CAL FIRE Costs Day 12'!G34+'CAL FIRE Costs Day 13'!G34+'CAL FIRE Costs Day 14'!G34</f>
        <v>0</v>
      </c>
      <c r="H34" s="300">
        <f>'CAL FIRE Costs Day 1'!H34+'CAL FIRE Costs Day 2'!H34+'CAL FIRE Costs Day 3'!H34+'CAL FIRE Costs Day 4'!H34+'CAL FIRE Costs Day 5'!H34+'CAL FIRE Costs Day 6'!H34+'CAL FIRE Costs Day 7'!H34+'CAL FIRE Costs Day 8'!H34+'CAL FIRE Costs Day 9'!H34+'CAL FIRE Costs Day 10'!H34+'CAL FIRE Costs Day 11'!H34+'CAL FIRE Costs Day 12'!H34+'CAL FIRE Costs Day 13'!H34+'CAL FIRE Costs Day 14'!H34</f>
        <v>0</v>
      </c>
      <c r="I34" s="1"/>
      <c r="J34" s="1"/>
      <c r="K34" s="1"/>
      <c r="L34" s="1"/>
      <c r="M34" s="1"/>
      <c r="N34" s="1"/>
      <c r="O34" s="1"/>
      <c r="P34" s="1"/>
      <c r="Q34" s="1"/>
    </row>
    <row r="35" spans="1:17" ht="12.75" customHeight="1" x14ac:dyDescent="0.2">
      <c r="A35" s="112" t="s">
        <v>210</v>
      </c>
      <c r="B35" s="107"/>
      <c r="C35" s="333"/>
      <c r="D35" s="334"/>
      <c r="E35" s="4"/>
      <c r="F35" s="164" t="s">
        <v>126</v>
      </c>
      <c r="G35" s="283">
        <f>'CAL FIRE Costs Day 1'!G35+'CAL FIRE Costs Day 2'!G35+'CAL FIRE Costs Day 3'!G35+'CAL FIRE Costs Day 4'!G35+'CAL FIRE Costs Day 5'!G35+'CAL FIRE Costs Day 6'!G35+'CAL FIRE Costs Day 7'!G35+'CAL FIRE Costs Day 8'!G35+'CAL FIRE Costs Day 9'!G35+'CAL FIRE Costs Day 10'!G35+'CAL FIRE Costs Day 11'!G35+'CAL FIRE Costs Day 12'!G35+'CAL FIRE Costs Day 13'!G35+'CAL FIRE Costs Day 14'!G35</f>
        <v>0</v>
      </c>
      <c r="H35" s="313"/>
      <c r="I35" s="1"/>
      <c r="J35" s="1"/>
      <c r="K35" s="1"/>
      <c r="L35" s="1"/>
      <c r="M35" s="1"/>
      <c r="N35" s="1"/>
      <c r="O35" s="1"/>
      <c r="P35" s="1"/>
      <c r="Q35" s="1"/>
    </row>
    <row r="36" spans="1:17" ht="12.75" customHeight="1" x14ac:dyDescent="0.2">
      <c r="A36" s="112" t="s">
        <v>3</v>
      </c>
      <c r="B36" s="107"/>
      <c r="C36" s="335">
        <v>2939</v>
      </c>
      <c r="D36" s="336">
        <v>618</v>
      </c>
      <c r="E36" s="4"/>
      <c r="F36" s="291">
        <f>'CAL FIRE Costs Day 1'!F36+'CAL FIRE Costs Day 2'!F36+'CAL FIRE Costs Day 3'!F36+'CAL FIRE Costs Day 4'!F36+'CAL FIRE Costs Day 5'!F36+'CAL FIRE Costs Day 6'!F36+'CAL FIRE Costs Day 7'!F36+'CAL FIRE Costs Day 8'!F36+'CAL FIRE Costs Day 9'!F36+'CAL FIRE Costs Day 10'!F36+'CAL FIRE Costs Day 11'!F36+'CAL FIRE Costs Day 12'!F36+'CAL FIRE Costs Day 13'!F36+'CAL FIRE Costs Day 14'!F36</f>
        <v>0</v>
      </c>
      <c r="G36" s="283">
        <f>'CAL FIRE Costs Day 1'!G36+'CAL FIRE Costs Day 2'!G36+'CAL FIRE Costs Day 3'!G36+'CAL FIRE Costs Day 4'!G36+'CAL FIRE Costs Day 5'!G36+'CAL FIRE Costs Day 6'!G36+'CAL FIRE Costs Day 7'!G36+'CAL FIRE Costs Day 8'!G36+'CAL FIRE Costs Day 9'!G36+'CAL FIRE Costs Day 10'!G36+'CAL FIRE Costs Day 11'!G36+'CAL FIRE Costs Day 12'!G36+'CAL FIRE Costs Day 13'!G36+'CAL FIRE Costs Day 14'!G36</f>
        <v>0</v>
      </c>
      <c r="H36" s="300">
        <f>'CAL FIRE Costs Day 1'!H36+'CAL FIRE Costs Day 2'!H36+'CAL FIRE Costs Day 3'!H36+'CAL FIRE Costs Day 4'!H36+'CAL FIRE Costs Day 5'!H36+'CAL FIRE Costs Day 6'!H36+'CAL FIRE Costs Day 7'!H36+'CAL FIRE Costs Day 8'!H36+'CAL FIRE Costs Day 9'!H36+'CAL FIRE Costs Day 10'!H36+'CAL FIRE Costs Day 11'!H36+'CAL FIRE Costs Day 12'!H36+'CAL FIRE Costs Day 13'!H36+'CAL FIRE Costs Day 14'!H36</f>
        <v>0</v>
      </c>
      <c r="I36" s="1"/>
      <c r="J36" s="1"/>
      <c r="K36" s="1"/>
      <c r="L36" s="1"/>
      <c r="M36" s="1"/>
      <c r="N36" s="1"/>
      <c r="O36" s="1"/>
      <c r="P36" s="1"/>
      <c r="Q36" s="1"/>
    </row>
    <row r="37" spans="1:17" ht="12.75" customHeight="1" x14ac:dyDescent="0.2">
      <c r="A37" s="112" t="s">
        <v>152</v>
      </c>
      <c r="B37" s="107" t="s">
        <v>26</v>
      </c>
      <c r="C37" s="335">
        <v>546</v>
      </c>
      <c r="D37" s="336">
        <v>707</v>
      </c>
      <c r="E37" s="4"/>
      <c r="F37" s="291">
        <f>'CAL FIRE Costs Day 1'!F37+'CAL FIRE Costs Day 2'!F37+'CAL FIRE Costs Day 3'!F37+'CAL FIRE Costs Day 4'!F37+'CAL FIRE Costs Day 5'!F37+'CAL FIRE Costs Day 6'!F37+'CAL FIRE Costs Day 7'!F37+'CAL FIRE Costs Day 8'!F37+'CAL FIRE Costs Day 9'!F37+'CAL FIRE Costs Day 10'!F37+'CAL FIRE Costs Day 11'!F37+'CAL FIRE Costs Day 12'!F37+'CAL FIRE Costs Day 13'!F37+'CAL FIRE Costs Day 14'!F37</f>
        <v>0</v>
      </c>
      <c r="G37" s="283">
        <f>'CAL FIRE Costs Day 1'!G37+'CAL FIRE Costs Day 2'!G37+'CAL FIRE Costs Day 3'!G37+'CAL FIRE Costs Day 4'!G37+'CAL FIRE Costs Day 5'!G37+'CAL FIRE Costs Day 6'!G37+'CAL FIRE Costs Day 7'!G37+'CAL FIRE Costs Day 8'!G37+'CAL FIRE Costs Day 9'!G37+'CAL FIRE Costs Day 10'!G37+'CAL FIRE Costs Day 11'!G37+'CAL FIRE Costs Day 12'!G37+'CAL FIRE Costs Day 13'!G37+'CAL FIRE Costs Day 14'!G37</f>
        <v>0</v>
      </c>
      <c r="H37" s="300">
        <f>'CAL FIRE Costs Day 1'!H37+'CAL FIRE Costs Day 2'!H37+'CAL FIRE Costs Day 3'!H37+'CAL FIRE Costs Day 4'!H37+'CAL FIRE Costs Day 5'!H37+'CAL FIRE Costs Day 6'!H37+'CAL FIRE Costs Day 7'!H37+'CAL FIRE Costs Day 8'!H37+'CAL FIRE Costs Day 9'!H37+'CAL FIRE Costs Day 10'!H37+'CAL FIRE Costs Day 11'!H37+'CAL FIRE Costs Day 12'!H37+'CAL FIRE Costs Day 13'!H37+'CAL FIRE Costs Day 14'!H37</f>
        <v>0</v>
      </c>
      <c r="I37" s="1"/>
      <c r="J37" s="1"/>
      <c r="K37" s="1"/>
      <c r="L37" s="1"/>
      <c r="M37" s="1"/>
      <c r="N37" s="1"/>
      <c r="O37" s="1"/>
      <c r="P37" s="1"/>
      <c r="Q37" s="1"/>
    </row>
    <row r="38" spans="1:17" ht="13.5" thickBot="1" x14ac:dyDescent="0.25">
      <c r="A38" s="154" t="s">
        <v>208</v>
      </c>
      <c r="B38" s="108" t="s">
        <v>26</v>
      </c>
      <c r="C38" s="337">
        <v>546</v>
      </c>
      <c r="D38" s="338">
        <v>836</v>
      </c>
      <c r="E38" s="70"/>
      <c r="F38" s="292">
        <f>'CAL FIRE Costs Day 1'!F38+'CAL FIRE Costs Day 2'!F38+'CAL FIRE Costs Day 3'!F38+'CAL FIRE Costs Day 4'!F38+'CAL FIRE Costs Day 5'!F38+'CAL FIRE Costs Day 6'!F38+'CAL FIRE Costs Day 7'!F38+'CAL FIRE Costs Day 8'!F38+'CAL FIRE Costs Day 9'!F38+'CAL FIRE Costs Day 10'!F38+'CAL FIRE Costs Day 11'!F38+'CAL FIRE Costs Day 12'!F38+'CAL FIRE Costs Day 13'!F38+'CAL FIRE Costs Day 14'!F38</f>
        <v>0</v>
      </c>
      <c r="G38" s="285">
        <f>'CAL FIRE Costs Day 1'!G38+'CAL FIRE Costs Day 2'!G38+'CAL FIRE Costs Day 3'!G38+'CAL FIRE Costs Day 4'!G38+'CAL FIRE Costs Day 5'!G38+'CAL FIRE Costs Day 6'!G38+'CAL FIRE Costs Day 7'!G38+'CAL FIRE Costs Day 8'!G38+'CAL FIRE Costs Day 9'!G38+'CAL FIRE Costs Day 10'!G38+'CAL FIRE Costs Day 11'!G38+'CAL FIRE Costs Day 12'!G38+'CAL FIRE Costs Day 13'!G38+'CAL FIRE Costs Day 14'!G38</f>
        <v>0</v>
      </c>
      <c r="H38" s="299">
        <f>'CAL FIRE Costs Day 1'!H38+'CAL FIRE Costs Day 2'!H38+'CAL FIRE Costs Day 3'!H38+'CAL FIRE Costs Day 4'!H38+'CAL FIRE Costs Day 5'!H38+'CAL FIRE Costs Day 6'!H38+'CAL FIRE Costs Day 7'!H38+'CAL FIRE Costs Day 8'!H38+'CAL FIRE Costs Day 9'!H38+'CAL FIRE Costs Day 10'!H38+'CAL FIRE Costs Day 11'!H38+'CAL FIRE Costs Day 12'!H38+'CAL FIRE Costs Day 13'!H38+'CAL FIRE Costs Day 14'!H38</f>
        <v>0</v>
      </c>
      <c r="I38" s="1"/>
      <c r="J38" s="1"/>
      <c r="K38" s="1"/>
      <c r="L38" s="1"/>
      <c r="M38" s="1"/>
      <c r="N38" s="1"/>
      <c r="O38" s="1"/>
      <c r="P38" s="1"/>
      <c r="Q38" s="1"/>
    </row>
    <row r="39" spans="1:17" ht="17.25" thickTop="1" thickBot="1" x14ac:dyDescent="0.25">
      <c r="A39" s="56"/>
      <c r="B39" s="57" t="s">
        <v>26</v>
      </c>
      <c r="C39" s="94"/>
      <c r="D39" s="94"/>
      <c r="E39" s="94"/>
      <c r="F39" s="95" t="s">
        <v>169</v>
      </c>
      <c r="G39" s="52">
        <f>SUM(G31:G38)</f>
        <v>0</v>
      </c>
      <c r="H39" s="302">
        <f>SUM(H31:H38)</f>
        <v>0</v>
      </c>
      <c r="I39" s="1"/>
      <c r="J39" s="1"/>
      <c r="K39" s="1"/>
      <c r="L39" s="1"/>
      <c r="M39" s="1"/>
      <c r="N39" s="1"/>
      <c r="O39" s="1"/>
      <c r="P39" s="1"/>
      <c r="Q39" s="1"/>
    </row>
    <row r="40" spans="1:17" x14ac:dyDescent="0.2">
      <c r="A40" s="27" t="s">
        <v>122</v>
      </c>
      <c r="B40" s="28"/>
      <c r="C40" s="462" t="s">
        <v>8</v>
      </c>
      <c r="D40" s="463"/>
      <c r="E40" s="96"/>
      <c r="F40" s="139" t="s">
        <v>2</v>
      </c>
      <c r="G40" s="141" t="s">
        <v>199</v>
      </c>
      <c r="H40" s="309" t="s">
        <v>200</v>
      </c>
      <c r="I40" s="1"/>
      <c r="J40" s="1"/>
      <c r="K40" s="1"/>
      <c r="L40" s="1"/>
      <c r="M40" s="1"/>
      <c r="N40" s="1"/>
      <c r="O40" s="1"/>
      <c r="P40" s="1"/>
      <c r="Q40" s="1"/>
    </row>
    <row r="41" spans="1:17" x14ac:dyDescent="0.2">
      <c r="A41" s="114" t="s">
        <v>14</v>
      </c>
      <c r="B41" s="107" t="s">
        <v>26</v>
      </c>
      <c r="C41" s="335"/>
      <c r="D41" s="336">
        <v>760.86</v>
      </c>
      <c r="E41" s="4"/>
      <c r="F41" s="291">
        <f>'CAL FIRE Costs Day 1'!F41+'CAL FIRE Costs Day 2'!F41+'CAL FIRE Costs Day 3'!F41+'CAL FIRE Costs Day 4'!F41+'CAL FIRE Costs Day 5'!F41+'CAL FIRE Costs Day 6'!F41+'CAL FIRE Costs Day 7'!F41+'CAL FIRE Costs Day 8'!F41+'CAL FIRE Costs Day 9'!F41+'CAL FIRE Costs Day 10'!F41+'CAL FIRE Costs Day 11'!F41+'CAL FIRE Costs Day 12'!F41+'CAL FIRE Costs Day 13'!F41+'CAL FIRE Costs Day 14'!F41</f>
        <v>0</v>
      </c>
      <c r="G41" s="283">
        <f>'CAL FIRE Costs Day 1'!G41+'CAL FIRE Costs Day 2'!G41+'CAL FIRE Costs Day 3'!G41+'CAL FIRE Costs Day 4'!G41+'CAL FIRE Costs Day 5'!G41+'CAL FIRE Costs Day 6'!G41+'CAL FIRE Costs Day 7'!G41+'CAL FIRE Costs Day 8'!G41+'CAL FIRE Costs Day 9'!G41+'CAL FIRE Costs Day 10'!G41+'CAL FIRE Costs Day 11'!G41+'CAL FIRE Costs Day 12'!G41+'CAL FIRE Costs Day 13'!G41+'CAL FIRE Costs Day 14'!G41</f>
        <v>0</v>
      </c>
      <c r="H41" s="300">
        <f>'CAL FIRE Costs Day 1'!H41+'CAL FIRE Costs Day 2'!H41+'CAL FIRE Costs Day 3'!H41+'CAL FIRE Costs Day 4'!H41+'CAL FIRE Costs Day 5'!H41+'CAL FIRE Costs Day 6'!H41+'CAL FIRE Costs Day 7'!H41+'CAL FIRE Costs Day 8'!H41+'CAL FIRE Costs Day 9'!H41+'CAL FIRE Costs Day 10'!H41+'CAL FIRE Costs Day 11'!H41+'CAL FIRE Costs Day 12'!H41+'CAL FIRE Costs Day 13'!H41+'CAL FIRE Costs Day 14'!H41</f>
        <v>0</v>
      </c>
      <c r="I41" s="1"/>
      <c r="J41" s="1"/>
      <c r="K41" s="1"/>
      <c r="L41" s="1"/>
      <c r="M41" s="1"/>
      <c r="N41" s="1"/>
      <c r="O41" s="1"/>
      <c r="P41" s="1"/>
      <c r="Q41" s="1"/>
    </row>
    <row r="42" spans="1:17" x14ac:dyDescent="0.2">
      <c r="A42" s="112" t="s">
        <v>377</v>
      </c>
      <c r="B42" s="107" t="s">
        <v>26</v>
      </c>
      <c r="C42" s="335">
        <v>739.54</v>
      </c>
      <c r="D42" s="336">
        <v>430.97</v>
      </c>
      <c r="E42" s="4"/>
      <c r="F42" s="291">
        <f>'CAL FIRE Costs Day 1'!F42+'CAL FIRE Costs Day 2'!F42+'CAL FIRE Costs Day 3'!F42+'CAL FIRE Costs Day 4'!F42+'CAL FIRE Costs Day 5'!F42+'CAL FIRE Costs Day 6'!F42+'CAL FIRE Costs Day 7'!F42+'CAL FIRE Costs Day 8'!F42+'CAL FIRE Costs Day 9'!F42+'CAL FIRE Costs Day 10'!F42+'CAL FIRE Costs Day 11'!F42+'CAL FIRE Costs Day 12'!F42+'CAL FIRE Costs Day 13'!F42+'CAL FIRE Costs Day 14'!F42</f>
        <v>0</v>
      </c>
      <c r="G42" s="283">
        <f>'CAL FIRE Costs Day 1'!G42+'CAL FIRE Costs Day 2'!G42+'CAL FIRE Costs Day 3'!G42+'CAL FIRE Costs Day 4'!G42+'CAL FIRE Costs Day 5'!G42+'CAL FIRE Costs Day 6'!G42+'CAL FIRE Costs Day 7'!G42+'CAL FIRE Costs Day 8'!G42+'CAL FIRE Costs Day 9'!G42+'CAL FIRE Costs Day 10'!G42+'CAL FIRE Costs Day 11'!G42+'CAL FIRE Costs Day 12'!G42+'CAL FIRE Costs Day 13'!G42+'CAL FIRE Costs Day 14'!G42</f>
        <v>0</v>
      </c>
      <c r="H42" s="300">
        <f>'CAL FIRE Costs Day 1'!H42+'CAL FIRE Costs Day 2'!H42+'CAL FIRE Costs Day 3'!H42+'CAL FIRE Costs Day 4'!H42+'CAL FIRE Costs Day 5'!H42+'CAL FIRE Costs Day 6'!H42+'CAL FIRE Costs Day 7'!H42+'CAL FIRE Costs Day 8'!H42+'CAL FIRE Costs Day 9'!H42+'CAL FIRE Costs Day 10'!H42+'CAL FIRE Costs Day 11'!H42+'CAL FIRE Costs Day 12'!H42+'CAL FIRE Costs Day 13'!H42+'CAL FIRE Costs Day 14'!H42</f>
        <v>0</v>
      </c>
      <c r="I42" s="1"/>
      <c r="J42" s="1"/>
      <c r="K42" s="1"/>
      <c r="L42" s="1"/>
      <c r="M42" s="1"/>
      <c r="N42" s="1"/>
      <c r="O42" s="1"/>
      <c r="P42" s="1"/>
      <c r="Q42" s="1"/>
    </row>
    <row r="43" spans="1:17" x14ac:dyDescent="0.2">
      <c r="A43" s="114" t="s">
        <v>15</v>
      </c>
      <c r="B43" s="107" t="s">
        <v>26</v>
      </c>
      <c r="C43" s="335">
        <v>668.81</v>
      </c>
      <c r="D43" s="336">
        <v>516.22</v>
      </c>
      <c r="E43" s="4"/>
      <c r="F43" s="291">
        <f>'CAL FIRE Costs Day 1'!F43+'CAL FIRE Costs Day 2'!F43+'CAL FIRE Costs Day 3'!F43+'CAL FIRE Costs Day 4'!F43+'CAL FIRE Costs Day 5'!F43+'CAL FIRE Costs Day 6'!F43+'CAL FIRE Costs Day 7'!F43+'CAL FIRE Costs Day 8'!F43+'CAL FIRE Costs Day 9'!F43+'CAL FIRE Costs Day 10'!F43+'CAL FIRE Costs Day 11'!F43+'CAL FIRE Costs Day 12'!F43+'CAL FIRE Costs Day 13'!F43+'CAL FIRE Costs Day 14'!F43</f>
        <v>0</v>
      </c>
      <c r="G43" s="283">
        <f>'CAL FIRE Costs Day 1'!G43+'CAL FIRE Costs Day 2'!G43+'CAL FIRE Costs Day 3'!G43+'CAL FIRE Costs Day 4'!G43+'CAL FIRE Costs Day 5'!G43+'CAL FIRE Costs Day 6'!G43+'CAL FIRE Costs Day 7'!G43+'CAL FIRE Costs Day 8'!G43+'CAL FIRE Costs Day 9'!G43+'CAL FIRE Costs Day 10'!G43+'CAL FIRE Costs Day 11'!G43+'CAL FIRE Costs Day 12'!G43+'CAL FIRE Costs Day 13'!G43+'CAL FIRE Costs Day 14'!G43</f>
        <v>0</v>
      </c>
      <c r="H43" s="300">
        <f>'CAL FIRE Costs Day 1'!H43+'CAL FIRE Costs Day 2'!H43+'CAL FIRE Costs Day 3'!H43+'CAL FIRE Costs Day 4'!H43+'CAL FIRE Costs Day 5'!H43+'CAL FIRE Costs Day 6'!H43+'CAL FIRE Costs Day 7'!H43+'CAL FIRE Costs Day 8'!H43+'CAL FIRE Costs Day 9'!H43+'CAL FIRE Costs Day 10'!H43+'CAL FIRE Costs Day 11'!H43+'CAL FIRE Costs Day 12'!H43+'CAL FIRE Costs Day 13'!H43+'CAL FIRE Costs Day 14'!H43</f>
        <v>0</v>
      </c>
      <c r="I43" s="1"/>
      <c r="J43" s="1"/>
      <c r="K43" s="1"/>
      <c r="L43" s="1"/>
      <c r="M43" s="1"/>
      <c r="N43" s="1"/>
      <c r="O43" s="1"/>
      <c r="P43" s="1"/>
      <c r="Q43" s="1"/>
    </row>
    <row r="44" spans="1:17" x14ac:dyDescent="0.2">
      <c r="A44" s="113" t="s">
        <v>16</v>
      </c>
      <c r="B44" s="107" t="s">
        <v>26</v>
      </c>
      <c r="C44" s="335">
        <v>486.29</v>
      </c>
      <c r="D44" s="336">
        <v>376.83</v>
      </c>
      <c r="E44" s="4"/>
      <c r="F44" s="291">
        <f>'CAL FIRE Costs Day 1'!F44+'CAL FIRE Costs Day 2'!F44+'CAL FIRE Costs Day 3'!F44+'CAL FIRE Costs Day 4'!F44+'CAL FIRE Costs Day 5'!F44+'CAL FIRE Costs Day 6'!F44+'CAL FIRE Costs Day 7'!F44+'CAL FIRE Costs Day 8'!F44+'CAL FIRE Costs Day 9'!F44+'CAL FIRE Costs Day 10'!F44+'CAL FIRE Costs Day 11'!F44+'CAL FIRE Costs Day 12'!F44+'CAL FIRE Costs Day 13'!F44+'CAL FIRE Costs Day 14'!F44</f>
        <v>0</v>
      </c>
      <c r="G44" s="283">
        <f>'CAL FIRE Costs Day 1'!G44+'CAL FIRE Costs Day 2'!G44+'CAL FIRE Costs Day 3'!G44+'CAL FIRE Costs Day 4'!G44+'CAL FIRE Costs Day 5'!G44+'CAL FIRE Costs Day 6'!G44+'CAL FIRE Costs Day 7'!G44+'CAL FIRE Costs Day 8'!G44+'CAL FIRE Costs Day 9'!G44+'CAL FIRE Costs Day 10'!G44+'CAL FIRE Costs Day 11'!G44+'CAL FIRE Costs Day 12'!G44+'CAL FIRE Costs Day 13'!G44+'CAL FIRE Costs Day 14'!G44</f>
        <v>0</v>
      </c>
      <c r="H44" s="300">
        <f>'CAL FIRE Costs Day 1'!H44+'CAL FIRE Costs Day 2'!H44+'CAL FIRE Costs Day 3'!H44+'CAL FIRE Costs Day 4'!H44+'CAL FIRE Costs Day 5'!H44+'CAL FIRE Costs Day 6'!H44+'CAL FIRE Costs Day 7'!H44+'CAL FIRE Costs Day 8'!H44+'CAL FIRE Costs Day 9'!H44+'CAL FIRE Costs Day 10'!H44+'CAL FIRE Costs Day 11'!H44+'CAL FIRE Costs Day 12'!H44+'CAL FIRE Costs Day 13'!H44+'CAL FIRE Costs Day 14'!H44</f>
        <v>0</v>
      </c>
      <c r="I44" s="1"/>
      <c r="J44" s="1"/>
      <c r="K44" s="1"/>
      <c r="L44" s="1"/>
      <c r="M44" s="1"/>
      <c r="N44" s="1"/>
      <c r="O44" s="1"/>
      <c r="P44" s="1"/>
      <c r="Q44" s="1"/>
    </row>
    <row r="45" spans="1:17" x14ac:dyDescent="0.2">
      <c r="A45" s="116" t="s">
        <v>17</v>
      </c>
      <c r="B45" s="107" t="s">
        <v>26</v>
      </c>
      <c r="C45" s="335">
        <v>569.41</v>
      </c>
      <c r="D45" s="336">
        <v>440.28</v>
      </c>
      <c r="E45" s="4"/>
      <c r="F45" s="291">
        <f>'CAL FIRE Costs Day 1'!F45+'CAL FIRE Costs Day 2'!F45+'CAL FIRE Costs Day 3'!F45+'CAL FIRE Costs Day 4'!F45+'CAL FIRE Costs Day 5'!F45+'CAL FIRE Costs Day 6'!F45+'CAL FIRE Costs Day 7'!F45+'CAL FIRE Costs Day 8'!F45+'CAL FIRE Costs Day 9'!F45+'CAL FIRE Costs Day 10'!F45+'CAL FIRE Costs Day 11'!F45+'CAL FIRE Costs Day 12'!F45+'CAL FIRE Costs Day 13'!F45+'CAL FIRE Costs Day 14'!F45</f>
        <v>0</v>
      </c>
      <c r="G45" s="283">
        <f>'CAL FIRE Costs Day 1'!G45+'CAL FIRE Costs Day 2'!G45+'CAL FIRE Costs Day 3'!G45+'CAL FIRE Costs Day 4'!G45+'CAL FIRE Costs Day 5'!G45+'CAL FIRE Costs Day 6'!G45+'CAL FIRE Costs Day 7'!G45+'CAL FIRE Costs Day 8'!G45+'CAL FIRE Costs Day 9'!G45+'CAL FIRE Costs Day 10'!G45+'CAL FIRE Costs Day 11'!G45+'CAL FIRE Costs Day 12'!G45+'CAL FIRE Costs Day 13'!G45+'CAL FIRE Costs Day 14'!G45</f>
        <v>0</v>
      </c>
      <c r="H45" s="300">
        <f>'CAL FIRE Costs Day 1'!H45+'CAL FIRE Costs Day 2'!H45+'CAL FIRE Costs Day 3'!H45+'CAL FIRE Costs Day 4'!H45+'CAL FIRE Costs Day 5'!H45+'CAL FIRE Costs Day 6'!H45+'CAL FIRE Costs Day 7'!H45+'CAL FIRE Costs Day 8'!H45+'CAL FIRE Costs Day 9'!H45+'CAL FIRE Costs Day 10'!H45+'CAL FIRE Costs Day 11'!H45+'CAL FIRE Costs Day 12'!H45+'CAL FIRE Costs Day 13'!H45+'CAL FIRE Costs Day 14'!H45</f>
        <v>0</v>
      </c>
      <c r="I45" s="1"/>
      <c r="J45" s="1"/>
      <c r="K45" s="1"/>
      <c r="L45" s="1"/>
      <c r="M45" s="1"/>
      <c r="N45" s="1"/>
      <c r="O45" s="1"/>
      <c r="P45" s="1"/>
      <c r="Q45" s="1"/>
    </row>
    <row r="46" spans="1:17" x14ac:dyDescent="0.2">
      <c r="A46" s="116" t="s">
        <v>18</v>
      </c>
      <c r="B46" s="107" t="s">
        <v>26</v>
      </c>
      <c r="C46" s="335">
        <v>619.03</v>
      </c>
      <c r="D46" s="336">
        <v>478.21</v>
      </c>
      <c r="E46" s="4"/>
      <c r="F46" s="291">
        <f>'CAL FIRE Costs Day 1'!F46+'CAL FIRE Costs Day 2'!F46+'CAL FIRE Costs Day 3'!F46+'CAL FIRE Costs Day 4'!F46+'CAL FIRE Costs Day 5'!F46+'CAL FIRE Costs Day 6'!F46+'CAL FIRE Costs Day 7'!F46+'CAL FIRE Costs Day 8'!F46+'CAL FIRE Costs Day 9'!F46+'CAL FIRE Costs Day 10'!F46+'CAL FIRE Costs Day 11'!F46+'CAL FIRE Costs Day 12'!F46+'CAL FIRE Costs Day 13'!F46+'CAL FIRE Costs Day 14'!F46</f>
        <v>0</v>
      </c>
      <c r="G46" s="283">
        <f>'CAL FIRE Costs Day 1'!G46+'CAL FIRE Costs Day 2'!G46+'CAL FIRE Costs Day 3'!G46+'CAL FIRE Costs Day 4'!G46+'CAL FIRE Costs Day 5'!G46+'CAL FIRE Costs Day 6'!G46+'CAL FIRE Costs Day 7'!G46+'CAL FIRE Costs Day 8'!G46+'CAL FIRE Costs Day 9'!G46+'CAL FIRE Costs Day 10'!G46+'CAL FIRE Costs Day 11'!G46+'CAL FIRE Costs Day 12'!G46+'CAL FIRE Costs Day 13'!G46+'CAL FIRE Costs Day 14'!G46</f>
        <v>0</v>
      </c>
      <c r="H46" s="300">
        <f>'CAL FIRE Costs Day 1'!H46+'CAL FIRE Costs Day 2'!H46+'CAL FIRE Costs Day 3'!H46+'CAL FIRE Costs Day 4'!H46+'CAL FIRE Costs Day 5'!H46+'CAL FIRE Costs Day 6'!H46+'CAL FIRE Costs Day 7'!H46+'CAL FIRE Costs Day 8'!H46+'CAL FIRE Costs Day 9'!H46+'CAL FIRE Costs Day 10'!H46+'CAL FIRE Costs Day 11'!H46+'CAL FIRE Costs Day 12'!H46+'CAL FIRE Costs Day 13'!H46+'CAL FIRE Costs Day 14'!H46</f>
        <v>0</v>
      </c>
      <c r="I46" s="1"/>
      <c r="J46" s="1"/>
      <c r="K46" s="1"/>
      <c r="L46" s="1"/>
      <c r="M46" s="1"/>
      <c r="N46" s="1"/>
      <c r="O46" s="1"/>
      <c r="P46" s="1"/>
      <c r="Q46" s="1"/>
    </row>
    <row r="47" spans="1:17" x14ac:dyDescent="0.2">
      <c r="A47" s="116" t="s">
        <v>20</v>
      </c>
      <c r="B47" s="107" t="s">
        <v>26</v>
      </c>
      <c r="C47" s="335">
        <v>449.16</v>
      </c>
      <c r="D47" s="336">
        <v>348.51</v>
      </c>
      <c r="E47" s="4"/>
      <c r="F47" s="291">
        <f>'CAL FIRE Costs Day 1'!F47+'CAL FIRE Costs Day 2'!F47+'CAL FIRE Costs Day 3'!F47+'CAL FIRE Costs Day 4'!F47+'CAL FIRE Costs Day 5'!F47+'CAL FIRE Costs Day 6'!F47+'CAL FIRE Costs Day 7'!F47+'CAL FIRE Costs Day 8'!F47+'CAL FIRE Costs Day 9'!F47+'CAL FIRE Costs Day 10'!F47+'CAL FIRE Costs Day 11'!F47+'CAL FIRE Costs Day 12'!F47+'CAL FIRE Costs Day 13'!F47+'CAL FIRE Costs Day 14'!F47</f>
        <v>0</v>
      </c>
      <c r="G47" s="283">
        <f>'CAL FIRE Costs Day 1'!G47+'CAL FIRE Costs Day 2'!G47+'CAL FIRE Costs Day 3'!G47+'CAL FIRE Costs Day 4'!G47+'CAL FIRE Costs Day 5'!G47+'CAL FIRE Costs Day 6'!G47+'CAL FIRE Costs Day 7'!G47+'CAL FIRE Costs Day 8'!G47+'CAL FIRE Costs Day 9'!G47+'CAL FIRE Costs Day 10'!G47+'CAL FIRE Costs Day 11'!G47+'CAL FIRE Costs Day 12'!G47+'CAL FIRE Costs Day 13'!G47+'CAL FIRE Costs Day 14'!G47</f>
        <v>0</v>
      </c>
      <c r="H47" s="300">
        <f>'CAL FIRE Costs Day 1'!H47+'CAL FIRE Costs Day 2'!H47+'CAL FIRE Costs Day 3'!H47+'CAL FIRE Costs Day 4'!H47+'CAL FIRE Costs Day 5'!H47+'CAL FIRE Costs Day 6'!H47+'CAL FIRE Costs Day 7'!H47+'CAL FIRE Costs Day 8'!H47+'CAL FIRE Costs Day 9'!H47+'CAL FIRE Costs Day 10'!H47+'CAL FIRE Costs Day 11'!H47+'CAL FIRE Costs Day 12'!H47+'CAL FIRE Costs Day 13'!H47+'CAL FIRE Costs Day 14'!H47</f>
        <v>0</v>
      </c>
      <c r="I47" s="1"/>
      <c r="J47" s="1"/>
      <c r="K47" s="1"/>
      <c r="L47" s="1"/>
      <c r="M47" s="1"/>
      <c r="N47" s="1"/>
      <c r="O47" s="1"/>
      <c r="P47" s="1"/>
      <c r="Q47" s="1"/>
    </row>
    <row r="48" spans="1:17" x14ac:dyDescent="0.2">
      <c r="A48" s="116" t="s">
        <v>19</v>
      </c>
      <c r="B48" s="107" t="s">
        <v>26</v>
      </c>
      <c r="C48" s="335">
        <v>361.43</v>
      </c>
      <c r="D48" s="336">
        <v>311.19</v>
      </c>
      <c r="E48" s="4"/>
      <c r="F48" s="291">
        <f>'CAL FIRE Costs Day 1'!F48+'CAL FIRE Costs Day 2'!F48+'CAL FIRE Costs Day 3'!F48+'CAL FIRE Costs Day 4'!F48+'CAL FIRE Costs Day 5'!F48+'CAL FIRE Costs Day 6'!F48+'CAL FIRE Costs Day 7'!F48+'CAL FIRE Costs Day 8'!F48+'CAL FIRE Costs Day 9'!F48+'CAL FIRE Costs Day 10'!F48+'CAL FIRE Costs Day 11'!F48+'CAL FIRE Costs Day 12'!F48+'CAL FIRE Costs Day 13'!F48+'CAL FIRE Costs Day 14'!F48</f>
        <v>0</v>
      </c>
      <c r="G48" s="283">
        <f>'CAL FIRE Costs Day 1'!G48+'CAL FIRE Costs Day 2'!G48+'CAL FIRE Costs Day 3'!G48+'CAL FIRE Costs Day 4'!G48+'CAL FIRE Costs Day 5'!G48+'CAL FIRE Costs Day 6'!G48+'CAL FIRE Costs Day 7'!G48+'CAL FIRE Costs Day 8'!G48+'CAL FIRE Costs Day 9'!G48+'CAL FIRE Costs Day 10'!G48+'CAL FIRE Costs Day 11'!G48+'CAL FIRE Costs Day 12'!G48+'CAL FIRE Costs Day 13'!G48+'CAL FIRE Costs Day 14'!G48</f>
        <v>0</v>
      </c>
      <c r="H48" s="300">
        <f>'CAL FIRE Costs Day 1'!H48+'CAL FIRE Costs Day 2'!H48+'CAL FIRE Costs Day 3'!H48+'CAL FIRE Costs Day 4'!H48+'CAL FIRE Costs Day 5'!H48+'CAL FIRE Costs Day 6'!H48+'CAL FIRE Costs Day 7'!H48+'CAL FIRE Costs Day 8'!H48+'CAL FIRE Costs Day 9'!H48+'CAL FIRE Costs Day 10'!H48+'CAL FIRE Costs Day 11'!H48+'CAL FIRE Costs Day 12'!H48+'CAL FIRE Costs Day 13'!H48+'CAL FIRE Costs Day 14'!H48</f>
        <v>0</v>
      </c>
      <c r="I48" s="1"/>
      <c r="J48" s="1"/>
      <c r="K48" s="1"/>
      <c r="L48" s="1"/>
      <c r="M48" s="1"/>
      <c r="N48" s="1"/>
      <c r="O48" s="1"/>
      <c r="P48" s="1"/>
      <c r="Q48" s="1"/>
    </row>
    <row r="49" spans="1:17" x14ac:dyDescent="0.2">
      <c r="A49" s="116" t="s">
        <v>21</v>
      </c>
      <c r="B49" s="107" t="s">
        <v>26</v>
      </c>
      <c r="C49" s="335">
        <v>718.66</v>
      </c>
      <c r="D49" s="336">
        <v>481</v>
      </c>
      <c r="E49" s="4"/>
      <c r="F49" s="291">
        <f>'CAL FIRE Costs Day 1'!F49+'CAL FIRE Costs Day 2'!F49+'CAL FIRE Costs Day 3'!F49+'CAL FIRE Costs Day 4'!F49+'CAL FIRE Costs Day 5'!F49+'CAL FIRE Costs Day 6'!F49+'CAL FIRE Costs Day 7'!F49+'CAL FIRE Costs Day 8'!F49+'CAL FIRE Costs Day 9'!F49+'CAL FIRE Costs Day 10'!F49+'CAL FIRE Costs Day 11'!F49+'CAL FIRE Costs Day 12'!F49+'CAL FIRE Costs Day 13'!F49+'CAL FIRE Costs Day 14'!F49</f>
        <v>0</v>
      </c>
      <c r="G49" s="283">
        <f>'CAL FIRE Costs Day 1'!G49+'CAL FIRE Costs Day 2'!G49+'CAL FIRE Costs Day 3'!G49+'CAL FIRE Costs Day 4'!G49+'CAL FIRE Costs Day 5'!G49+'CAL FIRE Costs Day 6'!G49+'CAL FIRE Costs Day 7'!G49+'CAL FIRE Costs Day 8'!G49+'CAL FIRE Costs Day 9'!G49+'CAL FIRE Costs Day 10'!G49+'CAL FIRE Costs Day 11'!G49+'CAL FIRE Costs Day 12'!G49+'CAL FIRE Costs Day 13'!G49+'CAL FIRE Costs Day 14'!G49</f>
        <v>0</v>
      </c>
      <c r="H49" s="300">
        <f>'CAL FIRE Costs Day 1'!H49+'CAL FIRE Costs Day 2'!H49+'CAL FIRE Costs Day 3'!H49+'CAL FIRE Costs Day 4'!H49+'CAL FIRE Costs Day 5'!H49+'CAL FIRE Costs Day 6'!H49+'CAL FIRE Costs Day 7'!H49+'CAL FIRE Costs Day 8'!H49+'CAL FIRE Costs Day 9'!H49+'CAL FIRE Costs Day 10'!H49+'CAL FIRE Costs Day 11'!H49+'CAL FIRE Costs Day 12'!H49+'CAL FIRE Costs Day 13'!H49+'CAL FIRE Costs Day 14'!H49</f>
        <v>0</v>
      </c>
      <c r="I49" s="1"/>
      <c r="J49" s="1"/>
      <c r="K49" s="1"/>
      <c r="L49" s="1"/>
      <c r="M49" s="1"/>
      <c r="N49" s="1"/>
      <c r="O49" s="1"/>
      <c r="P49" s="1"/>
      <c r="Q49" s="1"/>
    </row>
    <row r="50" spans="1:17" x14ac:dyDescent="0.2">
      <c r="A50" s="116" t="s">
        <v>22</v>
      </c>
      <c r="B50" s="107" t="s">
        <v>26</v>
      </c>
      <c r="C50" s="335">
        <v>442.29</v>
      </c>
      <c r="D50" s="336">
        <v>298.57</v>
      </c>
      <c r="E50" s="4"/>
      <c r="F50" s="291">
        <f>'CAL FIRE Costs Day 1'!F50+'CAL FIRE Costs Day 2'!F50+'CAL FIRE Costs Day 3'!F50+'CAL FIRE Costs Day 4'!F50+'CAL FIRE Costs Day 5'!F50+'CAL FIRE Costs Day 6'!F50+'CAL FIRE Costs Day 7'!F50+'CAL FIRE Costs Day 8'!F50+'CAL FIRE Costs Day 9'!F50+'CAL FIRE Costs Day 10'!F50+'CAL FIRE Costs Day 11'!F50+'CAL FIRE Costs Day 12'!F50+'CAL FIRE Costs Day 13'!F50+'CAL FIRE Costs Day 14'!F50</f>
        <v>0</v>
      </c>
      <c r="G50" s="283">
        <f>'CAL FIRE Costs Day 1'!G50+'CAL FIRE Costs Day 2'!G50+'CAL FIRE Costs Day 3'!G50+'CAL FIRE Costs Day 4'!G50+'CAL FIRE Costs Day 5'!G50+'CAL FIRE Costs Day 6'!G50+'CAL FIRE Costs Day 7'!G50+'CAL FIRE Costs Day 8'!G50+'CAL FIRE Costs Day 9'!G50+'CAL FIRE Costs Day 10'!G50+'CAL FIRE Costs Day 11'!G50+'CAL FIRE Costs Day 12'!G50+'CAL FIRE Costs Day 13'!G50+'CAL FIRE Costs Day 14'!G50</f>
        <v>0</v>
      </c>
      <c r="H50" s="300">
        <f>'CAL FIRE Costs Day 1'!H50+'CAL FIRE Costs Day 2'!H50+'CAL FIRE Costs Day 3'!H50+'CAL FIRE Costs Day 4'!H50+'CAL FIRE Costs Day 5'!H50+'CAL FIRE Costs Day 6'!H50+'CAL FIRE Costs Day 7'!H50+'CAL FIRE Costs Day 8'!H50+'CAL FIRE Costs Day 9'!H50+'CAL FIRE Costs Day 10'!H50+'CAL FIRE Costs Day 11'!H50+'CAL FIRE Costs Day 12'!H50+'CAL FIRE Costs Day 13'!H50+'CAL FIRE Costs Day 14'!H50</f>
        <v>0</v>
      </c>
      <c r="I50" s="1"/>
      <c r="J50" s="1"/>
      <c r="K50" s="1"/>
      <c r="L50" s="1"/>
      <c r="M50" s="1"/>
      <c r="N50" s="1"/>
      <c r="O50" s="1"/>
      <c r="P50" s="1"/>
      <c r="Q50" s="1"/>
    </row>
    <row r="51" spans="1:17" x14ac:dyDescent="0.2">
      <c r="A51" s="114" t="s">
        <v>23</v>
      </c>
      <c r="B51" s="107" t="s">
        <v>26</v>
      </c>
      <c r="C51" s="335">
        <v>392.5</v>
      </c>
      <c r="D51" s="336">
        <v>228.74</v>
      </c>
      <c r="E51" s="4"/>
      <c r="F51" s="291">
        <f>'CAL FIRE Costs Day 1'!F51+'CAL FIRE Costs Day 2'!F51+'CAL FIRE Costs Day 3'!F51+'CAL FIRE Costs Day 4'!F51+'CAL FIRE Costs Day 5'!F51+'CAL FIRE Costs Day 6'!F51+'CAL FIRE Costs Day 7'!F51+'CAL FIRE Costs Day 8'!F51+'CAL FIRE Costs Day 9'!F51+'CAL FIRE Costs Day 10'!F51+'CAL FIRE Costs Day 11'!F51+'CAL FIRE Costs Day 12'!F51+'CAL FIRE Costs Day 13'!F51+'CAL FIRE Costs Day 14'!F51</f>
        <v>0</v>
      </c>
      <c r="G51" s="283">
        <f>'CAL FIRE Costs Day 1'!G51+'CAL FIRE Costs Day 2'!G51+'CAL FIRE Costs Day 3'!G51+'CAL FIRE Costs Day 4'!G51+'CAL FIRE Costs Day 5'!G51+'CAL FIRE Costs Day 6'!G51+'CAL FIRE Costs Day 7'!G51+'CAL FIRE Costs Day 8'!G51+'CAL FIRE Costs Day 9'!G51+'CAL FIRE Costs Day 10'!G51+'CAL FIRE Costs Day 11'!G51+'CAL FIRE Costs Day 12'!G51+'CAL FIRE Costs Day 13'!G51+'CAL FIRE Costs Day 14'!G51</f>
        <v>0</v>
      </c>
      <c r="H51" s="300">
        <f>'CAL FIRE Costs Day 1'!H51+'CAL FIRE Costs Day 2'!H51+'CAL FIRE Costs Day 3'!H51+'CAL FIRE Costs Day 4'!H51+'CAL FIRE Costs Day 5'!H51+'CAL FIRE Costs Day 6'!H51+'CAL FIRE Costs Day 7'!H51+'CAL FIRE Costs Day 8'!H51+'CAL FIRE Costs Day 9'!H51+'CAL FIRE Costs Day 10'!H51+'CAL FIRE Costs Day 11'!H51+'CAL FIRE Costs Day 12'!H51+'CAL FIRE Costs Day 13'!H51+'CAL FIRE Costs Day 14'!H51</f>
        <v>0</v>
      </c>
      <c r="I51" s="1"/>
      <c r="J51" s="1"/>
      <c r="K51" s="1"/>
      <c r="L51" s="1"/>
      <c r="M51" s="1"/>
      <c r="N51" s="1"/>
      <c r="O51" s="1"/>
      <c r="P51" s="1"/>
      <c r="Q51" s="1"/>
    </row>
    <row r="52" spans="1:17" x14ac:dyDescent="0.2">
      <c r="A52" s="114" t="s">
        <v>24</v>
      </c>
      <c r="B52" s="107" t="s">
        <v>26</v>
      </c>
      <c r="C52" s="335">
        <v>482.19</v>
      </c>
      <c r="D52" s="336">
        <v>277.2</v>
      </c>
      <c r="E52" s="4"/>
      <c r="F52" s="291">
        <f>'CAL FIRE Costs Day 1'!F52+'CAL FIRE Costs Day 2'!F52+'CAL FIRE Costs Day 3'!F52+'CAL FIRE Costs Day 4'!F52+'CAL FIRE Costs Day 5'!F52+'CAL FIRE Costs Day 6'!F52+'CAL FIRE Costs Day 7'!F52+'CAL FIRE Costs Day 8'!F52+'CAL FIRE Costs Day 9'!F52+'CAL FIRE Costs Day 10'!F52+'CAL FIRE Costs Day 11'!F52+'CAL FIRE Costs Day 12'!F52+'CAL FIRE Costs Day 13'!F52+'CAL FIRE Costs Day 14'!F52</f>
        <v>0</v>
      </c>
      <c r="G52" s="283">
        <f>'CAL FIRE Costs Day 1'!G52+'CAL FIRE Costs Day 2'!G52+'CAL FIRE Costs Day 3'!G52+'CAL FIRE Costs Day 4'!G52+'CAL FIRE Costs Day 5'!G52+'CAL FIRE Costs Day 6'!G52+'CAL FIRE Costs Day 7'!G52+'CAL FIRE Costs Day 8'!G52+'CAL FIRE Costs Day 9'!G52+'CAL FIRE Costs Day 10'!G52+'CAL FIRE Costs Day 11'!G52+'CAL FIRE Costs Day 12'!G52+'CAL FIRE Costs Day 13'!G52+'CAL FIRE Costs Day 14'!G52</f>
        <v>0</v>
      </c>
      <c r="H52" s="300">
        <f>'CAL FIRE Costs Day 1'!H52+'CAL FIRE Costs Day 2'!H52+'CAL FIRE Costs Day 3'!H52+'CAL FIRE Costs Day 4'!H52+'CAL FIRE Costs Day 5'!H52+'CAL FIRE Costs Day 6'!H52+'CAL FIRE Costs Day 7'!H52+'CAL FIRE Costs Day 8'!H52+'CAL FIRE Costs Day 9'!H52+'CAL FIRE Costs Day 10'!H52+'CAL FIRE Costs Day 11'!H52+'CAL FIRE Costs Day 12'!H52+'CAL FIRE Costs Day 13'!H52+'CAL FIRE Costs Day 14'!H52</f>
        <v>0</v>
      </c>
      <c r="I52" s="1"/>
      <c r="J52" s="1"/>
      <c r="K52" s="1"/>
      <c r="L52" s="1"/>
      <c r="M52" s="1"/>
      <c r="N52" s="1"/>
      <c r="O52" s="1"/>
      <c r="P52" s="1"/>
      <c r="Q52" s="1"/>
    </row>
    <row r="53" spans="1:17" x14ac:dyDescent="0.2">
      <c r="A53" s="254" t="s">
        <v>361</v>
      </c>
      <c r="B53" s="107" t="s">
        <v>26</v>
      </c>
      <c r="C53" s="335">
        <v>670</v>
      </c>
      <c r="D53" s="336">
        <v>445</v>
      </c>
      <c r="E53" s="4"/>
      <c r="F53" s="291">
        <f>'CAL FIRE Costs Day 1'!F53+'CAL FIRE Costs Day 2'!F53+'CAL FIRE Costs Day 3'!F53+'CAL FIRE Costs Day 4'!F53+'CAL FIRE Costs Day 5'!F53+'CAL FIRE Costs Day 6'!F53+'CAL FIRE Costs Day 7'!F53+'CAL FIRE Costs Day 8'!F53+'CAL FIRE Costs Day 9'!F53+'CAL FIRE Costs Day 10'!F53+'CAL FIRE Costs Day 11'!F53+'CAL FIRE Costs Day 12'!F53+'CAL FIRE Costs Day 13'!F53+'CAL FIRE Costs Day 14'!F53</f>
        <v>0</v>
      </c>
      <c r="G53" s="283">
        <f>'CAL FIRE Costs Day 1'!G53+'CAL FIRE Costs Day 2'!G53+'CAL FIRE Costs Day 3'!G53+'CAL FIRE Costs Day 4'!G53+'CAL FIRE Costs Day 5'!G53+'CAL FIRE Costs Day 6'!G53+'CAL FIRE Costs Day 7'!G53+'CAL FIRE Costs Day 8'!G53+'CAL FIRE Costs Day 9'!G53+'CAL FIRE Costs Day 10'!G53+'CAL FIRE Costs Day 11'!G53+'CAL FIRE Costs Day 12'!G53+'CAL FIRE Costs Day 13'!G53+'CAL FIRE Costs Day 14'!G53</f>
        <v>0</v>
      </c>
      <c r="H53" s="300">
        <f>'CAL FIRE Costs Day 1'!H53+'CAL FIRE Costs Day 2'!H53+'CAL FIRE Costs Day 3'!H53+'CAL FIRE Costs Day 4'!H53+'CAL FIRE Costs Day 5'!H53+'CAL FIRE Costs Day 6'!H53+'CAL FIRE Costs Day 7'!H53+'CAL FIRE Costs Day 8'!H53+'CAL FIRE Costs Day 9'!H53+'CAL FIRE Costs Day 10'!H53+'CAL FIRE Costs Day 11'!H53+'CAL FIRE Costs Day 12'!H53+'CAL FIRE Costs Day 13'!H53+'CAL FIRE Costs Day 14'!H53</f>
        <v>0</v>
      </c>
      <c r="I53" s="1"/>
      <c r="J53" s="1"/>
      <c r="K53" s="1"/>
      <c r="L53" s="1"/>
      <c r="M53" s="1"/>
      <c r="N53" s="1"/>
      <c r="O53" s="1"/>
      <c r="P53" s="1"/>
      <c r="Q53" s="1"/>
    </row>
    <row r="54" spans="1:17" x14ac:dyDescent="0.2">
      <c r="A54" s="255" t="s">
        <v>362</v>
      </c>
      <c r="B54" s="107" t="s">
        <v>26</v>
      </c>
      <c r="C54" s="335">
        <v>503.15</v>
      </c>
      <c r="D54" s="336">
        <v>292.27</v>
      </c>
      <c r="E54" s="58"/>
      <c r="F54" s="291">
        <f>'CAL FIRE Costs Day 1'!F54+'CAL FIRE Costs Day 2'!F54+'CAL FIRE Costs Day 3'!F54+'CAL FIRE Costs Day 4'!F54+'CAL FIRE Costs Day 5'!F54+'CAL FIRE Costs Day 6'!F54+'CAL FIRE Costs Day 7'!F54+'CAL FIRE Costs Day 8'!F54+'CAL FIRE Costs Day 9'!F54+'CAL FIRE Costs Day 10'!F54+'CAL FIRE Costs Day 11'!F54+'CAL FIRE Costs Day 12'!F54+'CAL FIRE Costs Day 13'!F54+'CAL FIRE Costs Day 14'!F54</f>
        <v>0</v>
      </c>
      <c r="G54" s="283">
        <f>'CAL FIRE Costs Day 1'!G54+'CAL FIRE Costs Day 2'!G54+'CAL FIRE Costs Day 3'!G54+'CAL FIRE Costs Day 4'!G54+'CAL FIRE Costs Day 5'!G54+'CAL FIRE Costs Day 6'!G54+'CAL FIRE Costs Day 7'!G54+'CAL FIRE Costs Day 8'!G54+'CAL FIRE Costs Day 9'!G54+'CAL FIRE Costs Day 10'!G54+'CAL FIRE Costs Day 11'!G54+'CAL FIRE Costs Day 12'!G54+'CAL FIRE Costs Day 13'!G54+'CAL FIRE Costs Day 14'!G54</f>
        <v>0</v>
      </c>
      <c r="H54" s="300">
        <f>'CAL FIRE Costs Day 1'!H54+'CAL FIRE Costs Day 2'!H54+'CAL FIRE Costs Day 3'!H54+'CAL FIRE Costs Day 4'!H54+'CAL FIRE Costs Day 5'!H54+'CAL FIRE Costs Day 6'!H54+'CAL FIRE Costs Day 7'!H54+'CAL FIRE Costs Day 8'!H54+'CAL FIRE Costs Day 9'!H54+'CAL FIRE Costs Day 10'!H54+'CAL FIRE Costs Day 11'!H54+'CAL FIRE Costs Day 12'!H54+'CAL FIRE Costs Day 13'!H54+'CAL FIRE Costs Day 14'!H54</f>
        <v>0</v>
      </c>
      <c r="I54" s="1"/>
      <c r="J54" s="1"/>
      <c r="K54" s="1"/>
      <c r="L54" s="1"/>
      <c r="M54" s="1"/>
      <c r="N54" s="1"/>
      <c r="O54" s="1"/>
      <c r="P54" s="1"/>
      <c r="Q54" s="1"/>
    </row>
    <row r="55" spans="1:17" x14ac:dyDescent="0.2">
      <c r="A55" s="117" t="s">
        <v>155</v>
      </c>
      <c r="B55" s="107" t="s">
        <v>28</v>
      </c>
      <c r="C55" s="335">
        <v>302.55</v>
      </c>
      <c r="D55" s="336"/>
      <c r="E55" s="59"/>
      <c r="F55" s="291">
        <f>'CAL FIRE Costs Day 1'!F55+'CAL FIRE Costs Day 2'!F55+'CAL FIRE Costs Day 3'!F55+'CAL FIRE Costs Day 4'!F55+'CAL FIRE Costs Day 5'!F55+'CAL FIRE Costs Day 6'!F55+'CAL FIRE Costs Day 7'!F55+'CAL FIRE Costs Day 8'!F55+'CAL FIRE Costs Day 9'!F55+'CAL FIRE Costs Day 10'!F55+'CAL FIRE Costs Day 11'!F55+'CAL FIRE Costs Day 12'!F55+'CAL FIRE Costs Day 13'!F55+'CAL FIRE Costs Day 14'!F55</f>
        <v>0</v>
      </c>
      <c r="G55" s="283">
        <f>'CAL FIRE Costs Day 1'!G55+'CAL FIRE Costs Day 2'!G55+'CAL FIRE Costs Day 3'!G55+'CAL FIRE Costs Day 4'!G55+'CAL FIRE Costs Day 5'!G55+'CAL FIRE Costs Day 6'!G55+'CAL FIRE Costs Day 7'!G55+'CAL FIRE Costs Day 8'!G55+'CAL FIRE Costs Day 9'!G55+'CAL FIRE Costs Day 10'!G55+'CAL FIRE Costs Day 11'!G55+'CAL FIRE Costs Day 12'!G55+'CAL FIRE Costs Day 13'!G55+'CAL FIRE Costs Day 14'!G55</f>
        <v>0</v>
      </c>
      <c r="H55" s="311"/>
      <c r="I55" s="1"/>
      <c r="J55" s="1"/>
      <c r="K55" s="1"/>
      <c r="L55" s="1"/>
      <c r="M55" s="1"/>
      <c r="N55" s="1"/>
      <c r="O55" s="1"/>
      <c r="P55" s="1"/>
      <c r="Q55" s="1"/>
    </row>
    <row r="56" spans="1:17" ht="13.5" thickBot="1" x14ac:dyDescent="0.25">
      <c r="A56" s="118" t="s">
        <v>156</v>
      </c>
      <c r="B56" s="108" t="s">
        <v>28</v>
      </c>
      <c r="C56" s="337">
        <v>596.27</v>
      </c>
      <c r="D56" s="488"/>
      <c r="E56" s="70"/>
      <c r="F56" s="292">
        <f>'CAL FIRE Costs Day 1'!F56+'CAL FIRE Costs Day 2'!F56+'CAL FIRE Costs Day 3'!F56+'CAL FIRE Costs Day 4'!F56+'CAL FIRE Costs Day 5'!F56+'CAL FIRE Costs Day 6'!F56+'CAL FIRE Costs Day 7'!F56+'CAL FIRE Costs Day 8'!F56+'CAL FIRE Costs Day 9'!F56+'CAL FIRE Costs Day 10'!F56+'CAL FIRE Costs Day 11'!F56+'CAL FIRE Costs Day 12'!F56+'CAL FIRE Costs Day 13'!F56+'CAL FIRE Costs Day 14'!F56</f>
        <v>0</v>
      </c>
      <c r="G56" s="285">
        <f>'CAL FIRE Costs Day 1'!G56+'CAL FIRE Costs Day 2'!G56+'CAL FIRE Costs Day 3'!G56+'CAL FIRE Costs Day 4'!G56+'CAL FIRE Costs Day 5'!G56+'CAL FIRE Costs Day 6'!G56+'CAL FIRE Costs Day 7'!G56+'CAL FIRE Costs Day 8'!G56+'CAL FIRE Costs Day 9'!G56+'CAL FIRE Costs Day 10'!G56+'CAL FIRE Costs Day 11'!G56+'CAL FIRE Costs Day 12'!G56+'CAL FIRE Costs Day 13'!G56+'CAL FIRE Costs Day 14'!G56</f>
        <v>0</v>
      </c>
      <c r="H56" s="314"/>
      <c r="I56" s="1"/>
      <c r="J56" s="1"/>
      <c r="K56" s="1"/>
      <c r="L56" s="1"/>
      <c r="M56" s="1"/>
      <c r="N56" s="1"/>
      <c r="O56" s="1"/>
      <c r="P56" s="1"/>
      <c r="Q56" s="1"/>
    </row>
    <row r="57" spans="1:17" ht="17.25" thickTop="1" thickBot="1" x14ac:dyDescent="0.25">
      <c r="A57" s="56"/>
      <c r="B57" s="57" t="s">
        <v>26</v>
      </c>
      <c r="C57" s="94"/>
      <c r="D57" s="94"/>
      <c r="E57" s="94"/>
      <c r="F57" s="95" t="s">
        <v>170</v>
      </c>
      <c r="G57" s="44">
        <f>SUM(G41:G56)</f>
        <v>0</v>
      </c>
      <c r="H57" s="301">
        <f>SUM(H41:H56)</f>
        <v>0</v>
      </c>
      <c r="I57" s="1"/>
      <c r="J57" s="1"/>
      <c r="K57" s="1"/>
      <c r="L57" s="1"/>
      <c r="M57" s="1"/>
      <c r="N57" s="1"/>
      <c r="O57" s="1"/>
      <c r="P57" s="1"/>
      <c r="Q57" s="1"/>
    </row>
    <row r="58" spans="1:17" x14ac:dyDescent="0.2">
      <c r="A58" s="55" t="s">
        <v>183</v>
      </c>
      <c r="B58" s="28"/>
      <c r="C58" s="462" t="s">
        <v>8</v>
      </c>
      <c r="D58" s="463"/>
      <c r="E58" s="96"/>
      <c r="F58" s="139" t="s">
        <v>2</v>
      </c>
      <c r="G58" s="141" t="s">
        <v>199</v>
      </c>
      <c r="H58" s="309" t="s">
        <v>200</v>
      </c>
      <c r="I58" s="1"/>
      <c r="J58" s="1"/>
      <c r="K58" s="1"/>
      <c r="L58" s="1"/>
      <c r="M58" s="1"/>
      <c r="N58" s="1"/>
      <c r="O58" s="1"/>
      <c r="P58" s="1"/>
      <c r="Q58" s="1"/>
    </row>
    <row r="59" spans="1:17" x14ac:dyDescent="0.2">
      <c r="A59" s="150" t="s">
        <v>360</v>
      </c>
      <c r="B59" s="107" t="s">
        <v>27</v>
      </c>
      <c r="C59" s="335">
        <v>57</v>
      </c>
      <c r="D59" s="336">
        <v>0</v>
      </c>
      <c r="E59" s="4"/>
      <c r="F59" s="291">
        <f>'CAL FIRE Costs Day 1'!F59+'CAL FIRE Costs Day 2'!F59+'CAL FIRE Costs Day 3'!F59+'CAL FIRE Costs Day 4'!F59+'CAL FIRE Costs Day 5'!F59+'CAL FIRE Costs Day 6'!F59+'CAL FIRE Costs Day 7'!F59+'CAL FIRE Costs Day 8'!F59+'CAL FIRE Costs Day 9'!F59+'CAL FIRE Costs Day 10'!F59+'CAL FIRE Costs Day 11'!F59+'CAL FIRE Costs Day 12'!F59+'CAL FIRE Costs Day 13'!F59+'CAL FIRE Costs Day 14'!F59</f>
        <v>0</v>
      </c>
      <c r="G59" s="283">
        <f>'CAL FIRE Costs Day 1'!G59+'CAL FIRE Costs Day 2'!G59+'CAL FIRE Costs Day 3'!G59+'CAL FIRE Costs Day 4'!G59+'CAL FIRE Costs Day 5'!G59+'CAL FIRE Costs Day 6'!G59+'CAL FIRE Costs Day 7'!G59+'CAL FIRE Costs Day 8'!G59+'CAL FIRE Costs Day 9'!G59+'CAL FIRE Costs Day 10'!G59+'CAL FIRE Costs Day 11'!G59+'CAL FIRE Costs Day 12'!G59+'CAL FIRE Costs Day 13'!G59+'CAL FIRE Costs Day 14'!G59</f>
        <v>0</v>
      </c>
      <c r="H59" s="311"/>
      <c r="I59" s="1"/>
      <c r="J59" s="1"/>
      <c r="K59" s="1"/>
      <c r="L59" s="1"/>
      <c r="M59" s="1"/>
      <c r="N59" s="1"/>
      <c r="O59" s="1"/>
      <c r="P59" s="1"/>
      <c r="Q59" s="1"/>
    </row>
    <row r="60" spans="1:17" x14ac:dyDescent="0.2">
      <c r="A60" s="112" t="s">
        <v>357</v>
      </c>
      <c r="B60" s="107" t="s">
        <v>26</v>
      </c>
      <c r="C60" s="335">
        <v>20</v>
      </c>
      <c r="D60" s="336">
        <v>86</v>
      </c>
      <c r="E60" s="4"/>
      <c r="F60" s="291">
        <f>'CAL FIRE Costs Day 1'!F60+'CAL FIRE Costs Day 2'!F60+'CAL FIRE Costs Day 3'!F60+'CAL FIRE Costs Day 4'!F60+'CAL FIRE Costs Day 5'!F60+'CAL FIRE Costs Day 6'!F60+'CAL FIRE Costs Day 7'!F60+'CAL FIRE Costs Day 8'!F60+'CAL FIRE Costs Day 9'!F60+'CAL FIRE Costs Day 10'!F60+'CAL FIRE Costs Day 11'!F60+'CAL FIRE Costs Day 12'!F60+'CAL FIRE Costs Day 13'!F60+'CAL FIRE Costs Day 14'!F60</f>
        <v>0</v>
      </c>
      <c r="G60" s="283">
        <f>'CAL FIRE Costs Day 1'!G60+'CAL FIRE Costs Day 2'!G60+'CAL FIRE Costs Day 3'!G60+'CAL FIRE Costs Day 4'!G60+'CAL FIRE Costs Day 5'!G60+'CAL FIRE Costs Day 6'!G60+'CAL FIRE Costs Day 7'!G60+'CAL FIRE Costs Day 8'!G60+'CAL FIRE Costs Day 9'!G60+'CAL FIRE Costs Day 10'!G60+'CAL FIRE Costs Day 11'!G60+'CAL FIRE Costs Day 12'!G60+'CAL FIRE Costs Day 13'!G60+'CAL FIRE Costs Day 14'!G60</f>
        <v>0</v>
      </c>
      <c r="H60" s="300">
        <f>'CAL FIRE Costs Day 1'!H60+'CAL FIRE Costs Day 2'!H60+'CAL FIRE Costs Day 3'!H60+'CAL FIRE Costs Day 4'!H60+'CAL FIRE Costs Day 5'!H60+'CAL FIRE Costs Day 6'!H60+'CAL FIRE Costs Day 7'!H60+'CAL FIRE Costs Day 8'!H60+'CAL FIRE Costs Day 9'!H60+'CAL FIRE Costs Day 10'!H60+'CAL FIRE Costs Day 11'!H60+'CAL FIRE Costs Day 12'!H60+'CAL FIRE Costs Day 13'!H60+'CAL FIRE Costs Day 14'!H60</f>
        <v>0</v>
      </c>
      <c r="I60" s="1"/>
      <c r="J60" s="1"/>
      <c r="K60" s="1"/>
      <c r="L60" s="1"/>
      <c r="M60" s="1"/>
      <c r="N60" s="1"/>
      <c r="O60" s="1"/>
      <c r="P60" s="1"/>
      <c r="Q60" s="1"/>
    </row>
    <row r="61" spans="1:17" x14ac:dyDescent="0.2">
      <c r="A61" s="112" t="s">
        <v>358</v>
      </c>
      <c r="B61" s="107" t="s">
        <v>26</v>
      </c>
      <c r="C61" s="335">
        <v>20</v>
      </c>
      <c r="D61" s="336">
        <v>47</v>
      </c>
      <c r="E61" s="4"/>
      <c r="F61" s="291">
        <f>'CAL FIRE Costs Day 1'!F61+'CAL FIRE Costs Day 2'!F61+'CAL FIRE Costs Day 3'!F61+'CAL FIRE Costs Day 4'!F61+'CAL FIRE Costs Day 5'!F61+'CAL FIRE Costs Day 6'!F61+'CAL FIRE Costs Day 7'!F61+'CAL FIRE Costs Day 8'!F61+'CAL FIRE Costs Day 9'!F61+'CAL FIRE Costs Day 10'!F61+'CAL FIRE Costs Day 11'!F61+'CAL FIRE Costs Day 12'!F61+'CAL FIRE Costs Day 13'!F61+'CAL FIRE Costs Day 14'!F61</f>
        <v>0</v>
      </c>
      <c r="G61" s="283">
        <f>'CAL FIRE Costs Day 1'!G61+'CAL FIRE Costs Day 2'!G61+'CAL FIRE Costs Day 3'!G61+'CAL FIRE Costs Day 4'!G61+'CAL FIRE Costs Day 5'!G61+'CAL FIRE Costs Day 6'!G61+'CAL FIRE Costs Day 7'!G61+'CAL FIRE Costs Day 8'!G61+'CAL FIRE Costs Day 9'!G61+'CAL FIRE Costs Day 10'!G61+'CAL FIRE Costs Day 11'!G61+'CAL FIRE Costs Day 12'!G61+'CAL FIRE Costs Day 13'!G61+'CAL FIRE Costs Day 14'!G61</f>
        <v>0</v>
      </c>
      <c r="H61" s="300">
        <f>'CAL FIRE Costs Day 1'!H61+'CAL FIRE Costs Day 2'!H61+'CAL FIRE Costs Day 3'!H61+'CAL FIRE Costs Day 4'!H61+'CAL FIRE Costs Day 5'!H61+'CAL FIRE Costs Day 6'!H61+'CAL FIRE Costs Day 7'!H61+'CAL FIRE Costs Day 8'!H61+'CAL FIRE Costs Day 9'!H61+'CAL FIRE Costs Day 10'!H61+'CAL FIRE Costs Day 11'!H61+'CAL FIRE Costs Day 12'!H61+'CAL FIRE Costs Day 13'!H61+'CAL FIRE Costs Day 14'!H61</f>
        <v>0</v>
      </c>
      <c r="I61" s="1"/>
      <c r="J61" s="1"/>
      <c r="K61" s="1"/>
      <c r="L61" s="1"/>
      <c r="M61" s="1"/>
      <c r="N61" s="1"/>
      <c r="O61" s="1"/>
      <c r="P61" s="1"/>
      <c r="Q61" s="1"/>
    </row>
    <row r="62" spans="1:17" ht="13.5" thickBot="1" x14ac:dyDescent="0.25">
      <c r="A62" s="154" t="s">
        <v>359</v>
      </c>
      <c r="B62" s="108" t="s">
        <v>26</v>
      </c>
      <c r="C62" s="337">
        <v>20</v>
      </c>
      <c r="D62" s="489">
        <v>109</v>
      </c>
      <c r="E62" s="70"/>
      <c r="F62" s="292">
        <f>'CAL FIRE Costs Day 1'!F62+'CAL FIRE Costs Day 2'!F62+'CAL FIRE Costs Day 3'!F62+'CAL FIRE Costs Day 4'!F62+'CAL FIRE Costs Day 5'!F62+'CAL FIRE Costs Day 6'!F62+'CAL FIRE Costs Day 7'!F62+'CAL FIRE Costs Day 8'!F62+'CAL FIRE Costs Day 9'!F62+'CAL FIRE Costs Day 10'!F62+'CAL FIRE Costs Day 11'!F62+'CAL FIRE Costs Day 12'!F62+'CAL FIRE Costs Day 13'!F62+'CAL FIRE Costs Day 14'!F62</f>
        <v>0</v>
      </c>
      <c r="G62" s="285">
        <f>'CAL FIRE Costs Day 1'!G62+'CAL FIRE Costs Day 2'!G62+'CAL FIRE Costs Day 3'!G62+'CAL FIRE Costs Day 4'!G62+'CAL FIRE Costs Day 5'!G62+'CAL FIRE Costs Day 6'!G62+'CAL FIRE Costs Day 7'!G62+'CAL FIRE Costs Day 8'!G62+'CAL FIRE Costs Day 9'!G62+'CAL FIRE Costs Day 10'!G62+'CAL FIRE Costs Day 11'!G62+'CAL FIRE Costs Day 12'!G62+'CAL FIRE Costs Day 13'!G62+'CAL FIRE Costs Day 14'!G62</f>
        <v>0</v>
      </c>
      <c r="H62" s="299">
        <f>'CAL FIRE Costs Day 1'!H62+'CAL FIRE Costs Day 2'!H62+'CAL FIRE Costs Day 3'!H62+'CAL FIRE Costs Day 4'!H62+'CAL FIRE Costs Day 5'!H62+'CAL FIRE Costs Day 6'!H62+'CAL FIRE Costs Day 7'!H62+'CAL FIRE Costs Day 8'!H62+'CAL FIRE Costs Day 9'!H62+'CAL FIRE Costs Day 10'!H62+'CAL FIRE Costs Day 11'!H62+'CAL FIRE Costs Day 12'!H62+'CAL FIRE Costs Day 13'!H62+'CAL FIRE Costs Day 14'!H62</f>
        <v>0</v>
      </c>
      <c r="I62" s="1"/>
      <c r="J62" s="1"/>
      <c r="K62" s="1"/>
      <c r="L62" s="1"/>
      <c r="M62" s="1"/>
      <c r="N62" s="1"/>
      <c r="O62" s="1"/>
      <c r="P62" s="1"/>
      <c r="Q62" s="1"/>
    </row>
    <row r="63" spans="1:17" ht="17.25" thickTop="1" thickBot="1" x14ac:dyDescent="0.25">
      <c r="A63" s="56"/>
      <c r="B63" s="57" t="s">
        <v>26</v>
      </c>
      <c r="C63" s="94"/>
      <c r="D63" s="94"/>
      <c r="E63" s="94"/>
      <c r="F63" s="95" t="s">
        <v>171</v>
      </c>
      <c r="G63" s="52">
        <f>SUM(G59:G62)</f>
        <v>0</v>
      </c>
      <c r="H63" s="302">
        <f>SUM(H59:H62)</f>
        <v>0</v>
      </c>
      <c r="I63" s="1"/>
      <c r="J63" s="1"/>
      <c r="K63" s="1"/>
      <c r="L63" s="1"/>
      <c r="M63" s="1"/>
      <c r="N63" s="1"/>
      <c r="O63" s="1"/>
      <c r="P63" s="1"/>
      <c r="Q63" s="1"/>
    </row>
    <row r="64" spans="1:17" x14ac:dyDescent="0.2">
      <c r="A64" s="53" t="s">
        <v>182</v>
      </c>
      <c r="B64" s="28"/>
      <c r="C64" s="462" t="s">
        <v>8</v>
      </c>
      <c r="D64" s="463"/>
      <c r="E64" s="96"/>
      <c r="F64" s="139" t="s">
        <v>2</v>
      </c>
      <c r="G64" s="141" t="s">
        <v>199</v>
      </c>
      <c r="H64" s="309" t="s">
        <v>200</v>
      </c>
      <c r="I64" s="1"/>
      <c r="J64" s="1"/>
      <c r="K64" s="1"/>
      <c r="L64" s="1"/>
      <c r="M64" s="1"/>
      <c r="N64" s="1"/>
      <c r="O64" s="1"/>
      <c r="P64" s="1"/>
      <c r="Q64" s="1"/>
    </row>
    <row r="65" spans="1:17" x14ac:dyDescent="0.2">
      <c r="A65" s="151" t="s">
        <v>356</v>
      </c>
      <c r="B65" s="107" t="s">
        <v>26</v>
      </c>
      <c r="C65" s="335">
        <v>74</v>
      </c>
      <c r="D65" s="490" t="s">
        <v>30</v>
      </c>
      <c r="E65" s="5"/>
      <c r="F65" s="291">
        <f>'CAL FIRE Costs Day 1'!F65+'CAL FIRE Costs Day 2'!F65+'CAL FIRE Costs Day 3'!F65+'CAL FIRE Costs Day 4'!F65+'CAL FIRE Costs Day 5'!F65+'CAL FIRE Costs Day 6'!F65+'CAL FIRE Costs Day 7'!F65+'CAL FIRE Costs Day 8'!F65+'CAL FIRE Costs Day 9'!F65+'CAL FIRE Costs Day 10'!F65+'CAL FIRE Costs Day 11'!F65+'CAL FIRE Costs Day 12'!F65+'CAL FIRE Costs Day 13'!F65+'CAL FIRE Costs Day 14'!F65</f>
        <v>0</v>
      </c>
      <c r="G65" s="283">
        <f>'CAL FIRE Costs Day 1'!G65+'CAL FIRE Costs Day 2'!G65+'CAL FIRE Costs Day 3'!G65+'CAL FIRE Costs Day 4'!G65+'CAL FIRE Costs Day 5'!G65+'CAL FIRE Costs Day 6'!G65+'CAL FIRE Costs Day 7'!G65+'CAL FIRE Costs Day 8'!G65+'CAL FIRE Costs Day 9'!G65+'CAL FIRE Costs Day 10'!G65+'CAL FIRE Costs Day 11'!G65+'CAL FIRE Costs Day 12'!G65+'CAL FIRE Costs Day 13'!G65+'CAL FIRE Costs Day 14'!G65</f>
        <v>0</v>
      </c>
      <c r="H65" s="311"/>
      <c r="I65" s="1"/>
      <c r="J65" s="1"/>
      <c r="K65" s="1"/>
      <c r="L65" s="1"/>
      <c r="M65" s="1"/>
      <c r="N65" s="1"/>
      <c r="O65" s="1"/>
      <c r="P65" s="1"/>
      <c r="Q65" s="1"/>
    </row>
    <row r="66" spans="1:17" x14ac:dyDescent="0.2">
      <c r="A66" s="151" t="s">
        <v>309</v>
      </c>
      <c r="B66" s="107" t="s">
        <v>26</v>
      </c>
      <c r="C66" s="335">
        <v>111</v>
      </c>
      <c r="D66" s="490" t="s">
        <v>31</v>
      </c>
      <c r="E66" s="5"/>
      <c r="F66" s="291">
        <f>'CAL FIRE Costs Day 1'!F66+'CAL FIRE Costs Day 2'!F66+'CAL FIRE Costs Day 3'!F66+'CAL FIRE Costs Day 4'!F66+'CAL FIRE Costs Day 5'!F66+'CAL FIRE Costs Day 6'!F66+'CAL FIRE Costs Day 7'!F66+'CAL FIRE Costs Day 8'!F66+'CAL FIRE Costs Day 9'!F66+'CAL FIRE Costs Day 10'!F66+'CAL FIRE Costs Day 11'!F66+'CAL FIRE Costs Day 12'!F66+'CAL FIRE Costs Day 13'!F66+'CAL FIRE Costs Day 14'!F66</f>
        <v>0</v>
      </c>
      <c r="G66" s="283">
        <f>'CAL FIRE Costs Day 1'!G66+'CAL FIRE Costs Day 2'!G66+'CAL FIRE Costs Day 3'!G66+'CAL FIRE Costs Day 4'!G66+'CAL FIRE Costs Day 5'!G66+'CAL FIRE Costs Day 6'!G66+'CAL FIRE Costs Day 7'!G66+'CAL FIRE Costs Day 8'!G66+'CAL FIRE Costs Day 9'!G66+'CAL FIRE Costs Day 10'!G66+'CAL FIRE Costs Day 11'!G66+'CAL FIRE Costs Day 12'!G66+'CAL FIRE Costs Day 13'!G66+'CAL FIRE Costs Day 14'!G66</f>
        <v>0</v>
      </c>
      <c r="H66" s="311"/>
      <c r="I66" s="1"/>
      <c r="J66" s="1"/>
      <c r="K66" s="1"/>
      <c r="L66" s="1"/>
      <c r="M66" s="1"/>
      <c r="N66" s="1"/>
      <c r="O66" s="1"/>
      <c r="P66" s="1"/>
      <c r="Q66" s="1"/>
    </row>
    <row r="67" spans="1:17" x14ac:dyDescent="0.2">
      <c r="A67" s="104" t="s">
        <v>207</v>
      </c>
      <c r="B67" s="6" t="s">
        <v>35</v>
      </c>
      <c r="C67" s="13"/>
      <c r="D67" s="10"/>
      <c r="E67" s="4"/>
      <c r="F67" s="23" t="s">
        <v>126</v>
      </c>
      <c r="G67" s="283">
        <f>'CAL FIRE Costs Day 1'!G67+'CAL FIRE Costs Day 2'!G67+'CAL FIRE Costs Day 3'!G67+'CAL FIRE Costs Day 4'!G67+'CAL FIRE Costs Day 5'!G67+'CAL FIRE Costs Day 6'!G67+'CAL FIRE Costs Day 7'!G67+'CAL FIRE Costs Day 8'!G67+'CAL FIRE Costs Day 9'!G67+'CAL FIRE Costs Day 10'!G67+'CAL FIRE Costs Day 11'!G67+'CAL FIRE Costs Day 12'!G67+'CAL FIRE Costs Day 13'!G67+'CAL FIRE Costs Day 14'!G67</f>
        <v>0</v>
      </c>
      <c r="H67" s="311"/>
      <c r="I67" s="1"/>
      <c r="J67" s="1"/>
      <c r="K67" s="1"/>
      <c r="L67" s="1"/>
      <c r="M67" s="1"/>
      <c r="N67" s="1"/>
      <c r="O67" s="1"/>
      <c r="P67" s="1"/>
      <c r="Q67" s="1"/>
    </row>
    <row r="68" spans="1:17" x14ac:dyDescent="0.2">
      <c r="A68" s="147" t="s">
        <v>202</v>
      </c>
      <c r="B68" s="6" t="s">
        <v>35</v>
      </c>
      <c r="C68" s="13"/>
      <c r="D68" s="10"/>
      <c r="E68" s="4"/>
      <c r="F68" s="23" t="s">
        <v>126</v>
      </c>
      <c r="G68" s="283">
        <f>'CAL FIRE Costs Day 1'!G68+'CAL FIRE Costs Day 2'!G68+'CAL FIRE Costs Day 3'!G68+'CAL FIRE Costs Day 4'!G68+'CAL FIRE Costs Day 5'!G68+'CAL FIRE Costs Day 6'!G68+'CAL FIRE Costs Day 7'!G68+'CAL FIRE Costs Day 8'!G68+'CAL FIRE Costs Day 9'!G68+'CAL FIRE Costs Day 10'!G68+'CAL FIRE Costs Day 11'!G68+'CAL FIRE Costs Day 12'!G68+'CAL FIRE Costs Day 13'!G68+'CAL FIRE Costs Day 14'!G68</f>
        <v>0</v>
      </c>
      <c r="H68" s="311"/>
      <c r="I68" s="1"/>
      <c r="J68" s="1"/>
      <c r="K68" s="1"/>
      <c r="L68" s="1"/>
      <c r="M68" s="1"/>
      <c r="N68" s="1"/>
      <c r="O68" s="1"/>
      <c r="P68" s="1"/>
      <c r="Q68" s="1"/>
    </row>
    <row r="69" spans="1:17" x14ac:dyDescent="0.2">
      <c r="A69" s="104"/>
      <c r="B69" s="6" t="s">
        <v>35</v>
      </c>
      <c r="C69" s="13"/>
      <c r="D69" s="10"/>
      <c r="E69" s="4"/>
      <c r="F69" s="23" t="s">
        <v>126</v>
      </c>
      <c r="G69" s="283">
        <f>'CAL FIRE Costs Day 1'!G69+'CAL FIRE Costs Day 2'!G69+'CAL FIRE Costs Day 3'!G69+'CAL FIRE Costs Day 4'!G69+'CAL FIRE Costs Day 5'!G69+'CAL FIRE Costs Day 6'!G69+'CAL FIRE Costs Day 7'!G69+'CAL FIRE Costs Day 8'!G69+'CAL FIRE Costs Day 9'!G69+'CAL FIRE Costs Day 10'!G69+'CAL FIRE Costs Day 11'!G69+'CAL FIRE Costs Day 12'!G69+'CAL FIRE Costs Day 13'!G69+'CAL FIRE Costs Day 14'!G69</f>
        <v>0</v>
      </c>
      <c r="H69" s="311"/>
      <c r="I69" s="1"/>
      <c r="J69" s="1"/>
      <c r="K69" s="1"/>
      <c r="L69" s="1"/>
      <c r="M69" s="1"/>
      <c r="N69" s="1"/>
      <c r="O69" s="1"/>
      <c r="P69" s="1"/>
      <c r="Q69" s="1"/>
    </row>
    <row r="70" spans="1:17" ht="13.5" thickBot="1" x14ac:dyDescent="0.25">
      <c r="A70" s="103" t="s">
        <v>5</v>
      </c>
      <c r="B70" s="66" t="s">
        <v>35</v>
      </c>
      <c r="C70" s="73"/>
      <c r="D70" s="74"/>
      <c r="E70" s="70"/>
      <c r="F70" s="41" t="s">
        <v>126</v>
      </c>
      <c r="G70" s="283">
        <f>'CAL FIRE Costs Day 1'!G70+'CAL FIRE Costs Day 2'!G70+'CAL FIRE Costs Day 3'!G70+'CAL FIRE Costs Day 4'!G70+'CAL FIRE Costs Day 5'!G70+'CAL FIRE Costs Day 6'!G70+'CAL FIRE Costs Day 7'!G70+'CAL FIRE Costs Day 8'!G70+'CAL FIRE Costs Day 9'!G70+'CAL FIRE Costs Day 10'!G70+'CAL FIRE Costs Day 11'!G70+'CAL FIRE Costs Day 12'!G70+'CAL FIRE Costs Day 13'!G70+'CAL FIRE Costs Day 14'!G70</f>
        <v>0</v>
      </c>
      <c r="H70" s="314"/>
      <c r="I70" s="1"/>
      <c r="J70" s="1"/>
      <c r="K70" s="1"/>
      <c r="L70" s="1"/>
      <c r="M70" s="1"/>
      <c r="N70" s="1"/>
      <c r="O70" s="1"/>
      <c r="P70" s="1"/>
      <c r="Q70" s="1"/>
    </row>
    <row r="71" spans="1:17" ht="17.25" thickTop="1" thickBot="1" x14ac:dyDescent="0.25">
      <c r="A71" s="56"/>
      <c r="B71" s="57" t="s">
        <v>26</v>
      </c>
      <c r="C71" s="94"/>
      <c r="D71" s="94"/>
      <c r="E71" s="94"/>
      <c r="F71" s="95" t="s">
        <v>172</v>
      </c>
      <c r="G71" s="317">
        <f>SUM(G65:G70)</f>
        <v>0</v>
      </c>
      <c r="H71" s="314">
        <f>SUM(H65:H70)</f>
        <v>0</v>
      </c>
      <c r="I71" s="1"/>
      <c r="J71" s="1"/>
      <c r="K71" s="1"/>
      <c r="L71" s="1"/>
      <c r="M71" s="1"/>
      <c r="N71" s="1"/>
      <c r="O71" s="1"/>
      <c r="P71" s="1"/>
      <c r="Q71" s="1"/>
    </row>
    <row r="72" spans="1:17" x14ac:dyDescent="0.2">
      <c r="A72" s="53" t="s">
        <v>159</v>
      </c>
      <c r="B72" s="28"/>
      <c r="C72" s="462"/>
      <c r="D72" s="463"/>
      <c r="E72" s="96"/>
      <c r="F72" s="139" t="s">
        <v>2</v>
      </c>
      <c r="G72" s="141" t="s">
        <v>199</v>
      </c>
      <c r="H72" s="309" t="s">
        <v>200</v>
      </c>
      <c r="I72" s="1"/>
      <c r="J72" s="1"/>
      <c r="K72" s="1"/>
      <c r="L72" s="1"/>
      <c r="M72" s="1"/>
      <c r="N72" s="1"/>
      <c r="O72" s="1"/>
      <c r="P72" s="1"/>
      <c r="Q72" s="1"/>
    </row>
    <row r="73" spans="1:17" ht="13.5" thickBot="1" x14ac:dyDescent="0.25">
      <c r="A73" s="105" t="s">
        <v>158</v>
      </c>
      <c r="B73" s="106" t="s">
        <v>26</v>
      </c>
      <c r="C73" s="38"/>
      <c r="D73" s="12"/>
      <c r="E73" s="5"/>
      <c r="F73" s="24" t="s">
        <v>126</v>
      </c>
      <c r="G73" s="283">
        <f>'CAL FIRE Costs Day 1'!G73+'CAL FIRE Costs Day 2'!G73+'CAL FIRE Costs Day 3'!G73+'CAL FIRE Costs Day 4'!G73+'CAL FIRE Costs Day 5'!G73+'CAL FIRE Costs Day 6'!G73+'CAL FIRE Costs Day 7'!G73+'CAL FIRE Costs Day 8'!G73+'CAL FIRE Costs Day 9'!G73+'CAL FIRE Costs Day 10'!G73+'CAL FIRE Costs Day 11'!G73+'CAL FIRE Costs Day 12'!G73+'CAL FIRE Costs Day 13'!G73+'CAL FIRE Costs Day 14'!G73</f>
        <v>0</v>
      </c>
      <c r="H73" s="312"/>
      <c r="I73" s="1"/>
      <c r="J73" s="1"/>
      <c r="K73" s="1"/>
      <c r="L73" s="1"/>
      <c r="M73" s="1"/>
      <c r="N73" s="1"/>
      <c r="O73" s="1"/>
      <c r="P73" s="1"/>
      <c r="Q73" s="1"/>
    </row>
    <row r="74" spans="1:17" x14ac:dyDescent="0.2">
      <c r="A74" s="53" t="s">
        <v>181</v>
      </c>
      <c r="B74" s="28"/>
      <c r="C74" s="462"/>
      <c r="D74" s="463"/>
      <c r="E74" s="96"/>
      <c r="F74" s="139" t="s">
        <v>2</v>
      </c>
      <c r="G74" s="141" t="s">
        <v>199</v>
      </c>
      <c r="H74" s="309" t="s">
        <v>200</v>
      </c>
      <c r="I74" s="1"/>
      <c r="J74" s="1"/>
      <c r="K74" s="1"/>
      <c r="L74" s="1"/>
      <c r="M74" s="1"/>
      <c r="N74" s="1"/>
      <c r="O74" s="1"/>
      <c r="P74" s="1"/>
      <c r="Q74" s="1"/>
    </row>
    <row r="75" spans="1:17" x14ac:dyDescent="0.2">
      <c r="A75" s="104" t="s">
        <v>205</v>
      </c>
      <c r="B75" s="107" t="s">
        <v>26</v>
      </c>
      <c r="C75" s="8"/>
      <c r="D75" s="10"/>
      <c r="E75" s="4"/>
      <c r="F75" s="23" t="s">
        <v>126</v>
      </c>
      <c r="G75" s="283">
        <f>'CAL FIRE Costs Day 1'!G75+'CAL FIRE Costs Day 2'!G75+'CAL FIRE Costs Day 3'!G75+'CAL FIRE Costs Day 4'!G75+'CAL FIRE Costs Day 5'!G75+'CAL FIRE Costs Day 6'!G75+'CAL FIRE Costs Day 7'!G75+'CAL FIRE Costs Day 8'!G75+'CAL FIRE Costs Day 9'!G75+'CAL FIRE Costs Day 10'!G75+'CAL FIRE Costs Day 11'!G75+'CAL FIRE Costs Day 12'!G75+'CAL FIRE Costs Day 13'!G75+'CAL FIRE Costs Day 14'!G75</f>
        <v>0</v>
      </c>
      <c r="H75" s="311"/>
      <c r="I75" s="1"/>
      <c r="J75" s="1"/>
      <c r="K75" s="1"/>
      <c r="L75" s="1"/>
      <c r="M75" s="1"/>
      <c r="N75" s="1"/>
      <c r="O75" s="1"/>
      <c r="P75" s="1"/>
      <c r="Q75" s="1"/>
    </row>
    <row r="76" spans="1:17" x14ac:dyDescent="0.2">
      <c r="A76" s="104"/>
      <c r="B76" s="107"/>
      <c r="C76" s="8"/>
      <c r="D76" s="10"/>
      <c r="E76" s="4"/>
      <c r="F76" s="23" t="s">
        <v>126</v>
      </c>
      <c r="G76" s="283">
        <f>'CAL FIRE Costs Day 1'!G76+'CAL FIRE Costs Day 2'!G76+'CAL FIRE Costs Day 3'!G76+'CAL FIRE Costs Day 4'!G76+'CAL FIRE Costs Day 5'!G76+'CAL FIRE Costs Day 6'!G76+'CAL FIRE Costs Day 7'!G76+'CAL FIRE Costs Day 8'!G76+'CAL FIRE Costs Day 9'!G76+'CAL FIRE Costs Day 10'!G76+'CAL FIRE Costs Day 11'!G76+'CAL FIRE Costs Day 12'!G76+'CAL FIRE Costs Day 13'!G76+'CAL FIRE Costs Day 14'!G76</f>
        <v>0</v>
      </c>
      <c r="H76" s="311"/>
      <c r="I76" s="1"/>
      <c r="J76" s="1"/>
      <c r="K76" s="1"/>
      <c r="L76" s="1"/>
      <c r="M76" s="1"/>
      <c r="N76" s="1"/>
      <c r="O76" s="1"/>
      <c r="P76" s="1"/>
      <c r="Q76" s="1"/>
    </row>
    <row r="77" spans="1:17" x14ac:dyDescent="0.2">
      <c r="A77" s="149" t="s">
        <v>5</v>
      </c>
      <c r="B77" s="107"/>
      <c r="C77" s="8"/>
      <c r="D77" s="10"/>
      <c r="E77" s="4"/>
      <c r="F77" s="23" t="s">
        <v>126</v>
      </c>
      <c r="G77" s="283">
        <f>'CAL FIRE Costs Day 1'!G77+'CAL FIRE Costs Day 2'!G77+'CAL FIRE Costs Day 3'!G77+'CAL FIRE Costs Day 4'!G77+'CAL FIRE Costs Day 5'!G77+'CAL FIRE Costs Day 6'!G77+'CAL FIRE Costs Day 7'!G77+'CAL FIRE Costs Day 8'!G77+'CAL FIRE Costs Day 9'!G77+'CAL FIRE Costs Day 10'!G77+'CAL FIRE Costs Day 11'!G77+'CAL FIRE Costs Day 12'!G77+'CAL FIRE Costs Day 13'!G77+'CAL FIRE Costs Day 14'!G77</f>
        <v>0</v>
      </c>
      <c r="H77" s="311"/>
      <c r="I77" s="1"/>
      <c r="J77" s="486" t="s">
        <v>374</v>
      </c>
      <c r="K77" s="1"/>
      <c r="L77" s="1"/>
      <c r="M77" s="1"/>
      <c r="N77" s="1"/>
      <c r="O77" s="1"/>
      <c r="P77" s="1"/>
      <c r="Q77" s="1"/>
    </row>
    <row r="78" spans="1:17" ht="26.25" customHeight="1" thickBot="1" x14ac:dyDescent="0.25">
      <c r="A78" s="148" t="s">
        <v>5</v>
      </c>
      <c r="B78" s="108" t="s">
        <v>26</v>
      </c>
      <c r="C78" s="69"/>
      <c r="D78" s="74"/>
      <c r="E78" s="70"/>
      <c r="F78" s="41" t="s">
        <v>126</v>
      </c>
      <c r="G78" s="285">
        <f>'CAL FIRE Costs Day 1'!G78+'CAL FIRE Costs Day 2'!G78+'CAL FIRE Costs Day 3'!G78+'CAL FIRE Costs Day 4'!G78+'CAL FIRE Costs Day 5'!G78+'CAL FIRE Costs Day 6'!G78+'CAL FIRE Costs Day 7'!G78+'CAL FIRE Costs Day 8'!G78+'CAL FIRE Costs Day 9'!G78+'CAL FIRE Costs Day 10'!G78+'CAL FIRE Costs Day 11'!G78+'CAL FIRE Costs Day 12'!G78+'CAL FIRE Costs Day 13'!G78+'CAL FIRE Costs Day 14'!G78</f>
        <v>0</v>
      </c>
      <c r="H78" s="314"/>
      <c r="I78" s="485" t="s">
        <v>373</v>
      </c>
      <c r="J78" s="486"/>
      <c r="K78" s="1"/>
      <c r="L78" s="1"/>
      <c r="M78" s="1"/>
      <c r="N78" s="1"/>
      <c r="O78" s="1"/>
      <c r="P78" s="1"/>
      <c r="Q78" s="1"/>
    </row>
    <row r="79" spans="1:17" ht="17.25" thickTop="1" thickBot="1" x14ac:dyDescent="0.25">
      <c r="A79" s="56"/>
      <c r="B79" s="57" t="s">
        <v>26</v>
      </c>
      <c r="C79" s="94"/>
      <c r="D79" s="94"/>
      <c r="E79" s="94"/>
      <c r="F79" s="95" t="s">
        <v>184</v>
      </c>
      <c r="G79" s="302">
        <f>SUM(G75:G78)</f>
        <v>0</v>
      </c>
      <c r="H79" s="79"/>
      <c r="I79" s="485"/>
      <c r="J79" s="486"/>
      <c r="K79" s="1"/>
      <c r="L79" s="1"/>
      <c r="M79" s="1"/>
      <c r="N79" s="1"/>
      <c r="O79" s="1"/>
      <c r="P79" s="1"/>
      <c r="Q79" s="1"/>
    </row>
    <row r="80" spans="1:17" ht="6" customHeight="1" thickBot="1" x14ac:dyDescent="0.25">
      <c r="A80" s="75"/>
      <c r="B80" s="76"/>
      <c r="C80" s="99"/>
      <c r="D80" s="99"/>
      <c r="E80" s="100"/>
      <c r="F80" s="304"/>
      <c r="G80" s="77"/>
      <c r="H80" s="102"/>
      <c r="I80" s="1"/>
      <c r="J80" s="1"/>
      <c r="K80" s="1"/>
      <c r="L80" s="1"/>
      <c r="M80" s="1"/>
      <c r="N80" s="1"/>
      <c r="O80" s="1"/>
      <c r="P80" s="1"/>
      <c r="Q80" s="1"/>
    </row>
    <row r="81" spans="1:17" ht="16.5" customHeight="1" thickBot="1" x14ac:dyDescent="0.25">
      <c r="A81" s="482" t="s">
        <v>160</v>
      </c>
      <c r="B81" s="483"/>
      <c r="C81" s="483"/>
      <c r="D81" s="483"/>
      <c r="E81" s="483"/>
      <c r="F81" s="484"/>
      <c r="G81" s="303">
        <f>SUM(G11+G18+G29+G39+G57+G63+G71+G73+G79)</f>
        <v>0</v>
      </c>
      <c r="H81" s="290">
        <f>SUM(H11+H18+H29+H39+H57+H63+H71)</f>
        <v>0</v>
      </c>
      <c r="I81" s="286">
        <f>General!B26+General!B27+General!B28+General!B29+General!B30+General!B31+General!B32+General!B33+General!B34-G81</f>
        <v>0</v>
      </c>
      <c r="J81" s="286">
        <f>General!B41-'CAL FIRE Summary Days 1-14'!H81</f>
        <v>0</v>
      </c>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mergeCells count="14">
    <mergeCell ref="I78:I79"/>
    <mergeCell ref="J77:J79"/>
    <mergeCell ref="C58:D58"/>
    <mergeCell ref="C64:D64"/>
    <mergeCell ref="C72:D72"/>
    <mergeCell ref="C74:D74"/>
    <mergeCell ref="A81:F81"/>
    <mergeCell ref="A82:H82"/>
    <mergeCell ref="C1:F1"/>
    <mergeCell ref="C2:F2"/>
    <mergeCell ref="C4:D4"/>
    <mergeCell ref="C12:D12"/>
    <mergeCell ref="C30:D30"/>
    <mergeCell ref="C40:D40"/>
  </mergeCells>
  <dataValidations disablePrompts="1" count="2">
    <dataValidation type="decimal" allowBlank="1" showErrorMessage="1" errorTitle="Expenses" error="You must enter a dollar amount in this cell." promptTitle="Expenses" sqref="C59:E63 C73:D73 D67:E70 E5:E11 C41:E54 C71:E71 C57:E57 C80:D80 C75:E79 C65:C70 C31:E39 C13:E29 D55:E56 C6:D11">
      <formula1>0</formula1>
      <formula2>1000000000000</formula2>
    </dataValidation>
    <dataValidation type="textLength" allowBlank="1" errorTitle="Account" error="You must enter the code for the account to which this should be charged." promptTitle="Account" sqref="A4:A54 A57:A80">
      <formula1>0</formula1>
      <formula2>256</formula2>
    </dataValidation>
  </dataValidations>
  <hyperlinks>
    <hyperlink ref="I3" location="General!A1" display="Go to General Summary"/>
  </hyperlinks>
  <pageMargins left="0.7" right="0.7" top="0.75" bottom="0.75" header="0.3" footer="0.3"/>
  <pageSetup orientation="portrait" verticalDpi="0" r:id="rId1"/>
  <ignoredErrors>
    <ignoredError sqref="I81:J81 F10" unlockedFormula="1"/>
  </ignoredErrors>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O128"/>
  <sheetViews>
    <sheetView workbookViewId="0">
      <selection activeCell="F24" sqref="F24"/>
    </sheetView>
  </sheetViews>
  <sheetFormatPr defaultColWidth="9.140625" defaultRowHeight="12.75" x14ac:dyDescent="0.2"/>
  <cols>
    <col min="1" max="1" width="30.570312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367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48" thickBot="1" x14ac:dyDescent="0.25">
      <c r="A3" s="158" t="s">
        <v>370</v>
      </c>
      <c r="B3" s="126" t="s">
        <v>36</v>
      </c>
      <c r="C3" s="17" t="s">
        <v>6</v>
      </c>
      <c r="D3" s="127"/>
      <c r="E3" s="17" t="s">
        <v>2</v>
      </c>
      <c r="F3" s="18" t="s">
        <v>6</v>
      </c>
      <c r="G3" s="181" t="s">
        <v>223</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293">
        <f>'Hired Equip-Contract Co Day 1'!E5+'Hired Equip-Contract Co Day 2'!E5+'Hired Equip-Contract Co Day 3'!E5+'Hired Equip-Contract Co Day 4'!E5+'Hired Equip-Contract Co Day 5'!E5+'Hired Equip-Contract Co Day 6'!E5+'Hired Equip-Contract Co Day 7'!E5+'Hired Equip-Contract Co Day 8'!E5+'Hired Equip-Contract Co Day 9'!E5+'Hired Equip-Contract Co Day 10'!E5+'Hired Equip-Contract Co Day 11'!E5+'Hired Equip-Contract Co Day 12'!E5+'Hired Equip-Contract Co Day 13'!E5+'Hired Equip-Contract Co Day 14'!E5</f>
        <v>0</v>
      </c>
      <c r="F5" s="287">
        <f>'Hired Equip-Contract Co Day 1'!F5+'Hired Equip-Contract Co Day 2'!F5+'Hired Equip-Contract Co Day 3'!F5+'Hired Equip-Contract Co Day 4'!F5+'Hired Equip-Contract Co Day 5'!F5+'Hired Equip-Contract Co Day 6'!F5+'Hired Equip-Contract Co Day 7'!F5+'Hired Equip-Contract Co Day 8'!F5+'Hired Equip-Contract Co Day 9'!F5+'Hired Equip-Contract Co Day 10'!F5+'Hired Equip-Contract Co Day 11'!F5+'Hired Equip-Contract Co Day 12'!F5+'Hired Equip-Contract Co Day 13'!F5+'Hired Equip-Contract Co Day 14'!F5</f>
        <v>0</v>
      </c>
      <c r="G5" s="1"/>
      <c r="H5" s="1"/>
      <c r="I5" s="1"/>
      <c r="J5" s="1"/>
      <c r="K5" s="1"/>
      <c r="L5" s="1"/>
      <c r="M5" s="1"/>
      <c r="N5" s="1"/>
      <c r="O5" s="1"/>
    </row>
    <row r="6" spans="1:15" x14ac:dyDescent="0.2">
      <c r="A6" s="121" t="s">
        <v>41</v>
      </c>
      <c r="B6" s="122" t="s">
        <v>27</v>
      </c>
      <c r="C6" s="341">
        <v>1659</v>
      </c>
      <c r="D6" s="21"/>
      <c r="E6" s="293">
        <f>'Hired Equip-Contract Co Day 1'!E6+'Hired Equip-Contract Co Day 2'!E6+'Hired Equip-Contract Co Day 3'!E6+'Hired Equip-Contract Co Day 4'!E6+'Hired Equip-Contract Co Day 5'!E6+'Hired Equip-Contract Co Day 6'!E6+'Hired Equip-Contract Co Day 7'!E6+'Hired Equip-Contract Co Day 8'!E6+'Hired Equip-Contract Co Day 9'!E6+'Hired Equip-Contract Co Day 10'!E6+'Hired Equip-Contract Co Day 11'!E6+'Hired Equip-Contract Co Day 12'!E6+'Hired Equip-Contract Co Day 13'!E6+'Hired Equip-Contract Co Day 14'!E6</f>
        <v>0</v>
      </c>
      <c r="F6" s="287">
        <f>'Hired Equip-Contract Co Day 1'!F6+'Hired Equip-Contract Co Day 2'!F6+'Hired Equip-Contract Co Day 3'!F6+'Hired Equip-Contract Co Day 4'!F6+'Hired Equip-Contract Co Day 5'!F6+'Hired Equip-Contract Co Day 6'!F6+'Hired Equip-Contract Co Day 7'!F6+'Hired Equip-Contract Co Day 8'!F6+'Hired Equip-Contract Co Day 9'!F6+'Hired Equip-Contract Co Day 10'!F6+'Hired Equip-Contract Co Day 11'!F6+'Hired Equip-Contract Co Day 12'!F6+'Hired Equip-Contract Co Day 13'!F6+'Hired Equip-Contract Co Day 14'!F6</f>
        <v>0</v>
      </c>
      <c r="G6" s="1"/>
      <c r="H6" s="1"/>
      <c r="I6" s="1"/>
      <c r="J6" s="1"/>
      <c r="K6" s="1"/>
      <c r="L6" s="1"/>
      <c r="M6" s="1"/>
      <c r="N6" s="1"/>
      <c r="O6" s="1"/>
    </row>
    <row r="7" spans="1:15" x14ac:dyDescent="0.2">
      <c r="A7" s="121" t="s">
        <v>9</v>
      </c>
      <c r="B7" s="122" t="s">
        <v>27</v>
      </c>
      <c r="C7" s="341">
        <v>3967</v>
      </c>
      <c r="D7" s="21"/>
      <c r="E7" s="293">
        <f>'Hired Equip-Contract Co Day 1'!E7+'Hired Equip-Contract Co Day 2'!E7+'Hired Equip-Contract Co Day 3'!E7+'Hired Equip-Contract Co Day 4'!E7+'Hired Equip-Contract Co Day 5'!E7+'Hired Equip-Contract Co Day 6'!E7+'Hired Equip-Contract Co Day 7'!E7+'Hired Equip-Contract Co Day 8'!E7+'Hired Equip-Contract Co Day 9'!E7+'Hired Equip-Contract Co Day 10'!E7+'Hired Equip-Contract Co Day 11'!E7+'Hired Equip-Contract Co Day 12'!E7+'Hired Equip-Contract Co Day 13'!E7+'Hired Equip-Contract Co Day 14'!E7</f>
        <v>0</v>
      </c>
      <c r="F7" s="287">
        <f>'Hired Equip-Contract Co Day 1'!F7+'Hired Equip-Contract Co Day 2'!F7+'Hired Equip-Contract Co Day 3'!F7+'Hired Equip-Contract Co Day 4'!F7+'Hired Equip-Contract Co Day 5'!F7+'Hired Equip-Contract Co Day 6'!F7+'Hired Equip-Contract Co Day 7'!F7+'Hired Equip-Contract Co Day 8'!F7+'Hired Equip-Contract Co Day 9'!F7+'Hired Equip-Contract Co Day 10'!F7+'Hired Equip-Contract Co Day 11'!F7+'Hired Equip-Contract Co Day 12'!F7+'Hired Equip-Contract Co Day 13'!F7+'Hired Equip-Contract Co Day 14'!F7</f>
        <v>0</v>
      </c>
      <c r="G7" s="1"/>
      <c r="H7" s="1"/>
      <c r="I7" s="1"/>
      <c r="J7" s="1"/>
      <c r="K7" s="1"/>
      <c r="L7" s="1"/>
      <c r="M7" s="1"/>
      <c r="N7" s="1"/>
      <c r="O7" s="1"/>
    </row>
    <row r="8" spans="1:15" x14ac:dyDescent="0.2">
      <c r="A8" s="121" t="s">
        <v>42</v>
      </c>
      <c r="B8" s="122" t="s">
        <v>27</v>
      </c>
      <c r="C8" s="341">
        <v>2216</v>
      </c>
      <c r="D8" s="21"/>
      <c r="E8" s="293">
        <f>'Hired Equip-Contract Co Day 1'!E8+'Hired Equip-Contract Co Day 2'!E8+'Hired Equip-Contract Co Day 3'!E8+'Hired Equip-Contract Co Day 4'!E8+'Hired Equip-Contract Co Day 5'!E8+'Hired Equip-Contract Co Day 6'!E8+'Hired Equip-Contract Co Day 7'!E8+'Hired Equip-Contract Co Day 8'!E8+'Hired Equip-Contract Co Day 9'!E8+'Hired Equip-Contract Co Day 10'!E8+'Hired Equip-Contract Co Day 11'!E8+'Hired Equip-Contract Co Day 12'!E8+'Hired Equip-Contract Co Day 13'!E8+'Hired Equip-Contract Co Day 14'!E8</f>
        <v>0</v>
      </c>
      <c r="F8" s="287">
        <f>'Hired Equip-Contract Co Day 1'!F8+'Hired Equip-Contract Co Day 2'!F8+'Hired Equip-Contract Co Day 3'!F8+'Hired Equip-Contract Co Day 4'!F8+'Hired Equip-Contract Co Day 5'!F8+'Hired Equip-Contract Co Day 6'!F8+'Hired Equip-Contract Co Day 7'!F8+'Hired Equip-Contract Co Day 8'!F8+'Hired Equip-Contract Co Day 9'!F8+'Hired Equip-Contract Co Day 10'!F8+'Hired Equip-Contract Co Day 11'!F8+'Hired Equip-Contract Co Day 12'!F8+'Hired Equip-Contract Co Day 13'!F8+'Hired Equip-Contract Co Day 14'!F8</f>
        <v>0</v>
      </c>
      <c r="G8" s="1"/>
      <c r="H8" s="1"/>
      <c r="I8" s="1"/>
      <c r="J8" s="1"/>
      <c r="K8" s="1"/>
      <c r="L8" s="1"/>
      <c r="M8" s="1"/>
      <c r="N8" s="1"/>
      <c r="O8" s="1"/>
    </row>
    <row r="9" spans="1:15" x14ac:dyDescent="0.2">
      <c r="A9" s="125" t="s">
        <v>305</v>
      </c>
      <c r="B9" s="122" t="s">
        <v>27</v>
      </c>
      <c r="C9" s="341">
        <v>1650</v>
      </c>
      <c r="D9" s="21"/>
      <c r="E9" s="293">
        <f>'Hired Equip-Contract Co Day 1'!E9+'Hired Equip-Contract Co Day 2'!E9+'Hired Equip-Contract Co Day 3'!E9+'Hired Equip-Contract Co Day 4'!E9+'Hired Equip-Contract Co Day 5'!E9+'Hired Equip-Contract Co Day 6'!E9+'Hired Equip-Contract Co Day 7'!E9+'Hired Equip-Contract Co Day 8'!E9+'Hired Equip-Contract Co Day 9'!E9+'Hired Equip-Contract Co Day 10'!E9+'Hired Equip-Contract Co Day 11'!E9+'Hired Equip-Contract Co Day 12'!E9+'Hired Equip-Contract Co Day 13'!E9+'Hired Equip-Contract Co Day 14'!E9</f>
        <v>0</v>
      </c>
      <c r="F9" s="287">
        <f>'Hired Equip-Contract Co Day 1'!F9+'Hired Equip-Contract Co Day 2'!F9+'Hired Equip-Contract Co Day 3'!F9+'Hired Equip-Contract Co Day 4'!F9+'Hired Equip-Contract Co Day 5'!F9+'Hired Equip-Contract Co Day 6'!F9+'Hired Equip-Contract Co Day 7'!F9+'Hired Equip-Contract Co Day 8'!F9+'Hired Equip-Contract Co Day 9'!F9+'Hired Equip-Contract Co Day 10'!F9+'Hired Equip-Contract Co Day 11'!F9+'Hired Equip-Contract Co Day 12'!F9+'Hired Equip-Contract Co Day 13'!F9+'Hired Equip-Contract Co Day 14'!F9</f>
        <v>0</v>
      </c>
      <c r="G9" s="1"/>
      <c r="H9" s="1"/>
      <c r="I9" s="1"/>
      <c r="J9" s="1"/>
      <c r="K9" s="1"/>
      <c r="L9" s="1"/>
      <c r="M9" s="1"/>
      <c r="N9" s="1"/>
      <c r="O9" s="1"/>
    </row>
    <row r="10" spans="1:15" x14ac:dyDescent="0.2">
      <c r="A10" s="125" t="s">
        <v>43</v>
      </c>
      <c r="B10" s="122" t="s">
        <v>27</v>
      </c>
      <c r="C10" s="341">
        <v>3071</v>
      </c>
      <c r="D10" s="21"/>
      <c r="E10" s="293">
        <f>'Hired Equip-Contract Co Day 1'!E10+'Hired Equip-Contract Co Day 2'!E10+'Hired Equip-Contract Co Day 3'!E10+'Hired Equip-Contract Co Day 4'!E10+'Hired Equip-Contract Co Day 5'!E10+'Hired Equip-Contract Co Day 6'!E10+'Hired Equip-Contract Co Day 7'!E10+'Hired Equip-Contract Co Day 8'!E10+'Hired Equip-Contract Co Day 9'!E10+'Hired Equip-Contract Co Day 10'!E10+'Hired Equip-Contract Co Day 11'!E10+'Hired Equip-Contract Co Day 12'!E10+'Hired Equip-Contract Co Day 13'!E10+'Hired Equip-Contract Co Day 14'!E10</f>
        <v>0</v>
      </c>
      <c r="F10" s="287">
        <f>'Hired Equip-Contract Co Day 1'!F10+'Hired Equip-Contract Co Day 2'!F10+'Hired Equip-Contract Co Day 3'!F10+'Hired Equip-Contract Co Day 4'!F10+'Hired Equip-Contract Co Day 5'!F10+'Hired Equip-Contract Co Day 6'!F10+'Hired Equip-Contract Co Day 7'!F10+'Hired Equip-Contract Co Day 8'!F10+'Hired Equip-Contract Co Day 9'!F10+'Hired Equip-Contract Co Day 10'!F10+'Hired Equip-Contract Co Day 11'!F10+'Hired Equip-Contract Co Day 12'!F10+'Hired Equip-Contract Co Day 13'!F10+'Hired Equip-Contract Co Day 14'!F10</f>
        <v>0</v>
      </c>
      <c r="G10" s="1"/>
      <c r="H10" s="1"/>
      <c r="I10" s="1"/>
      <c r="J10" s="1"/>
      <c r="K10" s="1"/>
      <c r="L10" s="1"/>
      <c r="M10" s="1"/>
      <c r="N10" s="1"/>
      <c r="O10" s="1"/>
    </row>
    <row r="11" spans="1:15" x14ac:dyDescent="0.2">
      <c r="A11" s="121" t="s">
        <v>44</v>
      </c>
      <c r="B11" s="122" t="s">
        <v>27</v>
      </c>
      <c r="C11" s="341">
        <v>840</v>
      </c>
      <c r="D11" s="21"/>
      <c r="E11" s="293">
        <f>'Hired Equip-Contract Co Day 1'!E11+'Hired Equip-Contract Co Day 2'!E11+'Hired Equip-Contract Co Day 3'!E11+'Hired Equip-Contract Co Day 4'!E11+'Hired Equip-Contract Co Day 5'!E11+'Hired Equip-Contract Co Day 6'!E11+'Hired Equip-Contract Co Day 7'!E11+'Hired Equip-Contract Co Day 8'!E11+'Hired Equip-Contract Co Day 9'!E11+'Hired Equip-Contract Co Day 10'!E11+'Hired Equip-Contract Co Day 11'!E11+'Hired Equip-Contract Co Day 12'!E11+'Hired Equip-Contract Co Day 13'!E11+'Hired Equip-Contract Co Day 14'!E11</f>
        <v>0</v>
      </c>
      <c r="F11" s="287">
        <f>'Hired Equip-Contract Co Day 1'!F11+'Hired Equip-Contract Co Day 2'!F11+'Hired Equip-Contract Co Day 3'!F11+'Hired Equip-Contract Co Day 4'!F11+'Hired Equip-Contract Co Day 5'!F11+'Hired Equip-Contract Co Day 6'!F11+'Hired Equip-Contract Co Day 7'!F11+'Hired Equip-Contract Co Day 8'!F11+'Hired Equip-Contract Co Day 9'!F11+'Hired Equip-Contract Co Day 10'!F11+'Hired Equip-Contract Co Day 11'!F11+'Hired Equip-Contract Co Day 12'!F11+'Hired Equip-Contract Co Day 13'!F11+'Hired Equip-Contract Co Day 14'!F11</f>
        <v>0</v>
      </c>
      <c r="G11" s="1"/>
      <c r="H11" s="1"/>
      <c r="I11" s="1"/>
      <c r="J11" s="1"/>
      <c r="K11" s="1"/>
      <c r="L11" s="1"/>
      <c r="M11" s="1"/>
      <c r="N11" s="1"/>
      <c r="O11" s="1"/>
    </row>
    <row r="12" spans="1:15" x14ac:dyDescent="0.2">
      <c r="A12" s="121" t="s">
        <v>45</v>
      </c>
      <c r="B12" s="122" t="s">
        <v>27</v>
      </c>
      <c r="C12" s="341">
        <v>1545</v>
      </c>
      <c r="D12" s="21"/>
      <c r="E12" s="293">
        <f>'Hired Equip-Contract Co Day 1'!E12+'Hired Equip-Contract Co Day 2'!E12+'Hired Equip-Contract Co Day 3'!E12+'Hired Equip-Contract Co Day 4'!E12+'Hired Equip-Contract Co Day 5'!E12+'Hired Equip-Contract Co Day 6'!E12+'Hired Equip-Contract Co Day 7'!E12+'Hired Equip-Contract Co Day 8'!E12+'Hired Equip-Contract Co Day 9'!E12+'Hired Equip-Contract Co Day 10'!E12+'Hired Equip-Contract Co Day 11'!E12+'Hired Equip-Contract Co Day 12'!E12+'Hired Equip-Contract Co Day 13'!E12+'Hired Equip-Contract Co Day 14'!E12</f>
        <v>0</v>
      </c>
      <c r="F12" s="287">
        <f>'Hired Equip-Contract Co Day 1'!F12+'Hired Equip-Contract Co Day 2'!F12+'Hired Equip-Contract Co Day 3'!F12+'Hired Equip-Contract Co Day 4'!F12+'Hired Equip-Contract Co Day 5'!F12+'Hired Equip-Contract Co Day 6'!F12+'Hired Equip-Contract Co Day 7'!F12+'Hired Equip-Contract Co Day 8'!F12+'Hired Equip-Contract Co Day 9'!F12+'Hired Equip-Contract Co Day 10'!F12+'Hired Equip-Contract Co Day 11'!F12+'Hired Equip-Contract Co Day 12'!F12+'Hired Equip-Contract Co Day 13'!F12+'Hired Equip-Contract Co Day 14'!F12</f>
        <v>0</v>
      </c>
      <c r="G12" s="1"/>
      <c r="H12" s="1"/>
      <c r="I12" s="1"/>
      <c r="J12" s="1"/>
      <c r="K12" s="1"/>
      <c r="L12" s="1"/>
      <c r="M12" s="1"/>
      <c r="N12" s="1"/>
      <c r="O12" s="1"/>
    </row>
    <row r="13" spans="1:15" x14ac:dyDescent="0.2">
      <c r="A13" s="121" t="s">
        <v>29</v>
      </c>
      <c r="B13" s="122" t="s">
        <v>27</v>
      </c>
      <c r="C13" s="341">
        <v>57</v>
      </c>
      <c r="D13" s="21"/>
      <c r="E13" s="293">
        <f>'Hired Equip-Contract Co Day 1'!E13+'Hired Equip-Contract Co Day 2'!E13+'Hired Equip-Contract Co Day 3'!E13+'Hired Equip-Contract Co Day 4'!E13+'Hired Equip-Contract Co Day 5'!E13+'Hired Equip-Contract Co Day 6'!E13+'Hired Equip-Contract Co Day 7'!E13+'Hired Equip-Contract Co Day 8'!E13+'Hired Equip-Contract Co Day 9'!E13+'Hired Equip-Contract Co Day 10'!E13+'Hired Equip-Contract Co Day 11'!E13+'Hired Equip-Contract Co Day 12'!E13+'Hired Equip-Contract Co Day 13'!E13+'Hired Equip-Contract Co Day 14'!E13</f>
        <v>0</v>
      </c>
      <c r="F13" s="287">
        <f>'Hired Equip-Contract Co Day 1'!F13+'Hired Equip-Contract Co Day 2'!F13+'Hired Equip-Contract Co Day 3'!F13+'Hired Equip-Contract Co Day 4'!F13+'Hired Equip-Contract Co Day 5'!F13+'Hired Equip-Contract Co Day 6'!F13+'Hired Equip-Contract Co Day 7'!F13+'Hired Equip-Contract Co Day 8'!F13+'Hired Equip-Contract Co Day 9'!F13+'Hired Equip-Contract Co Day 10'!F13+'Hired Equip-Contract Co Day 11'!F13+'Hired Equip-Contract Co Day 12'!F13+'Hired Equip-Contract Co Day 13'!F13+'Hired Equip-Contract Co Day 14'!F13</f>
        <v>0</v>
      </c>
      <c r="G13" s="1"/>
      <c r="H13" s="1"/>
      <c r="I13" s="1"/>
      <c r="J13" s="1"/>
      <c r="K13" s="1"/>
      <c r="L13" s="1"/>
      <c r="M13" s="1"/>
      <c r="N13" s="1"/>
      <c r="O13" s="1"/>
    </row>
    <row r="14" spans="1:15" x14ac:dyDescent="0.2">
      <c r="A14" s="121" t="s">
        <v>46</v>
      </c>
      <c r="B14" s="122" t="s">
        <v>27</v>
      </c>
      <c r="C14" s="341">
        <v>328</v>
      </c>
      <c r="D14" s="21"/>
      <c r="E14" s="293">
        <f>'Hired Equip-Contract Co Day 1'!E14+'Hired Equip-Contract Co Day 2'!E14+'Hired Equip-Contract Co Day 3'!E14+'Hired Equip-Contract Co Day 4'!E14+'Hired Equip-Contract Co Day 5'!E14+'Hired Equip-Contract Co Day 6'!E14+'Hired Equip-Contract Co Day 7'!E14+'Hired Equip-Contract Co Day 8'!E14+'Hired Equip-Contract Co Day 9'!E14+'Hired Equip-Contract Co Day 10'!E14+'Hired Equip-Contract Co Day 11'!E14+'Hired Equip-Contract Co Day 12'!E14+'Hired Equip-Contract Co Day 13'!E14+'Hired Equip-Contract Co Day 14'!E14</f>
        <v>0</v>
      </c>
      <c r="F14" s="287">
        <f>'Hired Equip-Contract Co Day 1'!F14+'Hired Equip-Contract Co Day 2'!F14+'Hired Equip-Contract Co Day 3'!F14+'Hired Equip-Contract Co Day 4'!F14+'Hired Equip-Contract Co Day 5'!F14+'Hired Equip-Contract Co Day 6'!F14+'Hired Equip-Contract Co Day 7'!F14+'Hired Equip-Contract Co Day 8'!F14+'Hired Equip-Contract Co Day 9'!F14+'Hired Equip-Contract Co Day 10'!F14+'Hired Equip-Contract Co Day 11'!F14+'Hired Equip-Contract Co Day 12'!F14+'Hired Equip-Contract Co Day 13'!F14+'Hired Equip-Contract Co Day 14'!F14</f>
        <v>0</v>
      </c>
      <c r="G14" s="1"/>
      <c r="H14" s="1"/>
      <c r="I14" s="1"/>
      <c r="J14" s="1"/>
      <c r="K14" s="1"/>
      <c r="L14" s="1"/>
      <c r="M14" s="1"/>
      <c r="N14" s="1"/>
      <c r="O14" s="1"/>
    </row>
    <row r="15" spans="1:15" x14ac:dyDescent="0.2">
      <c r="A15" s="125" t="s">
        <v>376</v>
      </c>
      <c r="B15" s="122" t="s">
        <v>27</v>
      </c>
      <c r="C15" s="341">
        <v>638</v>
      </c>
      <c r="D15" s="21"/>
      <c r="E15" s="293">
        <f>'Hired Equip-Contract Co Day 1'!E15+'Hired Equip-Contract Co Day 2'!E15+'Hired Equip-Contract Co Day 3'!E15+'Hired Equip-Contract Co Day 4'!E15+'Hired Equip-Contract Co Day 5'!E15+'Hired Equip-Contract Co Day 6'!E15+'Hired Equip-Contract Co Day 7'!E15+'Hired Equip-Contract Co Day 8'!E15+'Hired Equip-Contract Co Day 9'!E15+'Hired Equip-Contract Co Day 10'!E15+'Hired Equip-Contract Co Day 11'!E15+'Hired Equip-Contract Co Day 12'!E15+'Hired Equip-Contract Co Day 13'!E15+'Hired Equip-Contract Co Day 14'!E15</f>
        <v>0</v>
      </c>
      <c r="F15" s="287">
        <f>'Hired Equip-Contract Co Day 1'!F15+'Hired Equip-Contract Co Day 2'!F15+'Hired Equip-Contract Co Day 3'!F15+'Hired Equip-Contract Co Day 4'!F15+'Hired Equip-Contract Co Day 5'!F15+'Hired Equip-Contract Co Day 6'!F15+'Hired Equip-Contract Co Day 7'!F15+'Hired Equip-Contract Co Day 8'!F15+'Hired Equip-Contract Co Day 9'!F15+'Hired Equip-Contract Co Day 10'!F15+'Hired Equip-Contract Co Day 11'!F15+'Hired Equip-Contract Co Day 12'!F15+'Hired Equip-Contract Co Day 13'!F15+'Hired Equip-Contract Co Day 14'!F15</f>
        <v>0</v>
      </c>
      <c r="G15" s="1"/>
      <c r="H15" s="1"/>
      <c r="I15" s="1"/>
      <c r="J15" s="1"/>
      <c r="K15" s="1"/>
      <c r="L15" s="1"/>
      <c r="M15" s="1"/>
      <c r="N15" s="1"/>
      <c r="O15" s="1"/>
    </row>
    <row r="16" spans="1:15" x14ac:dyDescent="0.2">
      <c r="A16" s="121" t="s">
        <v>47</v>
      </c>
      <c r="B16" s="122" t="s">
        <v>27</v>
      </c>
      <c r="C16" s="341">
        <v>989</v>
      </c>
      <c r="D16" s="21"/>
      <c r="E16" s="293">
        <f>'Hired Equip-Contract Co Day 1'!E16+'Hired Equip-Contract Co Day 2'!E16+'Hired Equip-Contract Co Day 3'!E16+'Hired Equip-Contract Co Day 4'!E16+'Hired Equip-Contract Co Day 5'!E16+'Hired Equip-Contract Co Day 6'!E16+'Hired Equip-Contract Co Day 7'!E16+'Hired Equip-Contract Co Day 8'!E16+'Hired Equip-Contract Co Day 9'!E16+'Hired Equip-Contract Co Day 10'!E16+'Hired Equip-Contract Co Day 11'!E16+'Hired Equip-Contract Co Day 12'!E16+'Hired Equip-Contract Co Day 13'!E16+'Hired Equip-Contract Co Day 14'!E16</f>
        <v>0</v>
      </c>
      <c r="F16" s="287">
        <f>'Hired Equip-Contract Co Day 1'!F16+'Hired Equip-Contract Co Day 2'!F16+'Hired Equip-Contract Co Day 3'!F16+'Hired Equip-Contract Co Day 4'!F16+'Hired Equip-Contract Co Day 5'!F16+'Hired Equip-Contract Co Day 6'!F16+'Hired Equip-Contract Co Day 7'!F16+'Hired Equip-Contract Co Day 8'!F16+'Hired Equip-Contract Co Day 9'!F16+'Hired Equip-Contract Co Day 10'!F16+'Hired Equip-Contract Co Day 11'!F16+'Hired Equip-Contract Co Day 12'!F16+'Hired Equip-Contract Co Day 13'!F16+'Hired Equip-Contract Co Day 14'!F16</f>
        <v>0</v>
      </c>
      <c r="G16" s="1"/>
      <c r="H16" s="1"/>
      <c r="I16" s="1"/>
      <c r="J16" s="1"/>
      <c r="K16" s="1"/>
      <c r="L16" s="1"/>
      <c r="M16" s="1"/>
      <c r="N16" s="1"/>
      <c r="O16" s="1"/>
    </row>
    <row r="17" spans="1:15" x14ac:dyDescent="0.2">
      <c r="A17" s="125" t="s">
        <v>206</v>
      </c>
      <c r="B17" s="122" t="s">
        <v>27</v>
      </c>
      <c r="C17" s="341">
        <v>37</v>
      </c>
      <c r="D17" s="21"/>
      <c r="E17" s="293">
        <f>'Hired Equip-Contract Co Day 1'!E17+'Hired Equip-Contract Co Day 2'!E17+'Hired Equip-Contract Co Day 3'!E17+'Hired Equip-Contract Co Day 4'!E17+'Hired Equip-Contract Co Day 5'!E17+'Hired Equip-Contract Co Day 6'!E17+'Hired Equip-Contract Co Day 7'!E17+'Hired Equip-Contract Co Day 8'!E17+'Hired Equip-Contract Co Day 9'!E17+'Hired Equip-Contract Co Day 10'!E17+'Hired Equip-Contract Co Day 11'!E17+'Hired Equip-Contract Co Day 12'!E17+'Hired Equip-Contract Co Day 13'!E17+'Hired Equip-Contract Co Day 14'!E17</f>
        <v>0</v>
      </c>
      <c r="F17" s="287">
        <f>'Hired Equip-Contract Co Day 1'!F17+'Hired Equip-Contract Co Day 2'!F17+'Hired Equip-Contract Co Day 3'!F17+'Hired Equip-Contract Co Day 4'!F17+'Hired Equip-Contract Co Day 5'!F17+'Hired Equip-Contract Co Day 6'!F17+'Hired Equip-Contract Co Day 7'!F17+'Hired Equip-Contract Co Day 8'!F17+'Hired Equip-Contract Co Day 9'!F17+'Hired Equip-Contract Co Day 10'!F17+'Hired Equip-Contract Co Day 11'!F17+'Hired Equip-Contract Co Day 12'!F17+'Hired Equip-Contract Co Day 13'!F17+'Hired Equip-Contract Co Day 14'!F17</f>
        <v>0</v>
      </c>
      <c r="G17" s="1"/>
      <c r="H17" s="1"/>
      <c r="I17" s="1"/>
      <c r="J17" s="1"/>
      <c r="K17" s="1"/>
      <c r="L17" s="1"/>
      <c r="M17" s="1"/>
      <c r="N17" s="1"/>
      <c r="O17" s="1"/>
    </row>
    <row r="18" spans="1:15" x14ac:dyDescent="0.2">
      <c r="A18" s="121" t="s">
        <v>48</v>
      </c>
      <c r="B18" s="122" t="s">
        <v>27</v>
      </c>
      <c r="C18" s="341">
        <v>611</v>
      </c>
      <c r="D18" s="21"/>
      <c r="E18" s="293">
        <f>'Hired Equip-Contract Co Day 1'!E18+'Hired Equip-Contract Co Day 2'!E18+'Hired Equip-Contract Co Day 3'!E18+'Hired Equip-Contract Co Day 4'!E18+'Hired Equip-Contract Co Day 5'!E18+'Hired Equip-Contract Co Day 6'!E18+'Hired Equip-Contract Co Day 7'!E18+'Hired Equip-Contract Co Day 8'!E18+'Hired Equip-Contract Co Day 9'!E18+'Hired Equip-Contract Co Day 10'!E18+'Hired Equip-Contract Co Day 11'!E18+'Hired Equip-Contract Co Day 12'!E18+'Hired Equip-Contract Co Day 13'!E18+'Hired Equip-Contract Co Day 14'!E18</f>
        <v>0</v>
      </c>
      <c r="F18" s="287">
        <f>'Hired Equip-Contract Co Day 1'!F18+'Hired Equip-Contract Co Day 2'!F18+'Hired Equip-Contract Co Day 3'!F18+'Hired Equip-Contract Co Day 4'!F18+'Hired Equip-Contract Co Day 5'!F18+'Hired Equip-Contract Co Day 6'!F18+'Hired Equip-Contract Co Day 7'!F18+'Hired Equip-Contract Co Day 8'!F18+'Hired Equip-Contract Co Day 9'!F18+'Hired Equip-Contract Co Day 10'!F18+'Hired Equip-Contract Co Day 11'!F18+'Hired Equip-Contract Co Day 12'!F18+'Hired Equip-Contract Co Day 13'!F18+'Hired Equip-Contract Co Day 14'!F18</f>
        <v>0</v>
      </c>
      <c r="G18" s="1"/>
      <c r="H18" s="1"/>
      <c r="I18" s="1"/>
      <c r="J18" s="1"/>
      <c r="K18" s="1"/>
      <c r="L18" s="1"/>
      <c r="M18" s="1"/>
      <c r="N18" s="1"/>
      <c r="O18" s="1"/>
    </row>
    <row r="19" spans="1:15" x14ac:dyDescent="0.2">
      <c r="A19" s="121" t="s">
        <v>49</v>
      </c>
      <c r="B19" s="122" t="s">
        <v>27</v>
      </c>
      <c r="C19" s="341">
        <v>1193</v>
      </c>
      <c r="D19" s="21"/>
      <c r="E19" s="293">
        <f>'Hired Equip-Contract Co Day 1'!E19+'Hired Equip-Contract Co Day 2'!E19+'Hired Equip-Contract Co Day 3'!E19+'Hired Equip-Contract Co Day 4'!E19+'Hired Equip-Contract Co Day 5'!E19+'Hired Equip-Contract Co Day 6'!E19+'Hired Equip-Contract Co Day 7'!E19+'Hired Equip-Contract Co Day 8'!E19+'Hired Equip-Contract Co Day 9'!E19+'Hired Equip-Contract Co Day 10'!E19+'Hired Equip-Contract Co Day 11'!E19+'Hired Equip-Contract Co Day 12'!E19+'Hired Equip-Contract Co Day 13'!E19+'Hired Equip-Contract Co Day 14'!E19</f>
        <v>0</v>
      </c>
      <c r="F19" s="287">
        <f>'Hired Equip-Contract Co Day 1'!F19+'Hired Equip-Contract Co Day 2'!F19+'Hired Equip-Contract Co Day 3'!F19+'Hired Equip-Contract Co Day 4'!F19+'Hired Equip-Contract Co Day 5'!F19+'Hired Equip-Contract Co Day 6'!F19+'Hired Equip-Contract Co Day 7'!F19+'Hired Equip-Contract Co Day 8'!F19+'Hired Equip-Contract Co Day 9'!F19+'Hired Equip-Contract Co Day 10'!F19+'Hired Equip-Contract Co Day 11'!F19+'Hired Equip-Contract Co Day 12'!F19+'Hired Equip-Contract Co Day 13'!F19+'Hired Equip-Contract Co Day 14'!F19</f>
        <v>0</v>
      </c>
      <c r="G19" s="1"/>
      <c r="H19" s="1"/>
      <c r="I19" s="1"/>
      <c r="J19" s="1"/>
      <c r="K19" s="1"/>
      <c r="L19" s="1"/>
      <c r="M19" s="1"/>
      <c r="N19" s="1"/>
      <c r="O19" s="1"/>
    </row>
    <row r="20" spans="1:15" x14ac:dyDescent="0.2">
      <c r="A20" s="121" t="s">
        <v>50</v>
      </c>
      <c r="B20" s="122" t="s">
        <v>27</v>
      </c>
      <c r="C20" s="341">
        <v>2898</v>
      </c>
      <c r="D20" s="21"/>
      <c r="E20" s="293">
        <f>'Hired Equip-Contract Co Day 1'!E20+'Hired Equip-Contract Co Day 2'!E20+'Hired Equip-Contract Co Day 3'!E20+'Hired Equip-Contract Co Day 4'!E20+'Hired Equip-Contract Co Day 5'!E20+'Hired Equip-Contract Co Day 6'!E20+'Hired Equip-Contract Co Day 7'!E20+'Hired Equip-Contract Co Day 8'!E20+'Hired Equip-Contract Co Day 9'!E20+'Hired Equip-Contract Co Day 10'!E20+'Hired Equip-Contract Co Day 11'!E20+'Hired Equip-Contract Co Day 12'!E20+'Hired Equip-Contract Co Day 13'!E20+'Hired Equip-Contract Co Day 14'!E20</f>
        <v>0</v>
      </c>
      <c r="F20" s="287">
        <f>'Hired Equip-Contract Co Day 1'!F20+'Hired Equip-Contract Co Day 2'!F20+'Hired Equip-Contract Co Day 3'!F20+'Hired Equip-Contract Co Day 4'!F20+'Hired Equip-Contract Co Day 5'!F20+'Hired Equip-Contract Co Day 6'!F20+'Hired Equip-Contract Co Day 7'!F20+'Hired Equip-Contract Co Day 8'!F20+'Hired Equip-Contract Co Day 9'!F20+'Hired Equip-Contract Co Day 10'!F20+'Hired Equip-Contract Co Day 11'!F20+'Hired Equip-Contract Co Day 12'!F20+'Hired Equip-Contract Co Day 13'!F20+'Hired Equip-Contract Co Day 14'!F20</f>
        <v>0</v>
      </c>
      <c r="G20" s="1"/>
      <c r="H20" s="1"/>
      <c r="I20" s="1"/>
      <c r="J20" s="1"/>
      <c r="K20" s="1"/>
      <c r="L20" s="1"/>
      <c r="M20" s="1"/>
      <c r="N20" s="1"/>
      <c r="O20" s="1"/>
    </row>
    <row r="21" spans="1:15" x14ac:dyDescent="0.2">
      <c r="A21" s="121" t="s">
        <v>51</v>
      </c>
      <c r="B21" s="122" t="s">
        <v>27</v>
      </c>
      <c r="C21" s="341">
        <v>3071</v>
      </c>
      <c r="D21" s="21"/>
      <c r="E21" s="293">
        <f>'Hired Equip-Contract Co Day 1'!E21+'Hired Equip-Contract Co Day 2'!E21+'Hired Equip-Contract Co Day 3'!E21+'Hired Equip-Contract Co Day 4'!E21+'Hired Equip-Contract Co Day 5'!E21+'Hired Equip-Contract Co Day 6'!E21+'Hired Equip-Contract Co Day 7'!E21+'Hired Equip-Contract Co Day 8'!E21+'Hired Equip-Contract Co Day 9'!E21+'Hired Equip-Contract Co Day 10'!E21+'Hired Equip-Contract Co Day 11'!E21+'Hired Equip-Contract Co Day 12'!E21+'Hired Equip-Contract Co Day 13'!E21+'Hired Equip-Contract Co Day 14'!E21</f>
        <v>0</v>
      </c>
      <c r="F21" s="287">
        <f>'Hired Equip-Contract Co Day 1'!F21+'Hired Equip-Contract Co Day 2'!F21+'Hired Equip-Contract Co Day 3'!F21+'Hired Equip-Contract Co Day 4'!F21+'Hired Equip-Contract Co Day 5'!F21+'Hired Equip-Contract Co Day 6'!F21+'Hired Equip-Contract Co Day 7'!F21+'Hired Equip-Contract Co Day 8'!F21+'Hired Equip-Contract Co Day 9'!F21+'Hired Equip-Contract Co Day 10'!F21+'Hired Equip-Contract Co Day 11'!F21+'Hired Equip-Contract Co Day 12'!F21+'Hired Equip-Contract Co Day 13'!F21+'Hired Equip-Contract Co Day 14'!F21</f>
        <v>0</v>
      </c>
      <c r="G21" s="1"/>
      <c r="H21" s="1"/>
      <c r="I21" s="1"/>
      <c r="J21" s="1"/>
      <c r="K21" s="1"/>
      <c r="L21" s="1"/>
      <c r="M21" s="1"/>
      <c r="N21" s="1"/>
      <c r="O21" s="1"/>
    </row>
    <row r="22" spans="1:15" x14ac:dyDescent="0.2">
      <c r="A22" s="104" t="s">
        <v>205</v>
      </c>
      <c r="B22" s="6" t="s">
        <v>71</v>
      </c>
      <c r="C22" s="22"/>
      <c r="D22" s="21"/>
      <c r="E22" s="318" t="s">
        <v>126</v>
      </c>
      <c r="F22" s="287">
        <f>'Hired Equip-Contract Co Day 1'!F22+'Hired Equip-Contract Co Day 2'!F22+'Hired Equip-Contract Co Day 3'!F22+'Hired Equip-Contract Co Day 4'!F22+'Hired Equip-Contract Co Day 5'!F22+'Hired Equip-Contract Co Day 6'!F22+'Hired Equip-Contract Co Day 7'!F22+'Hired Equip-Contract Co Day 8'!F22+'Hired Equip-Contract Co Day 9'!F22+'Hired Equip-Contract Co Day 10'!F22+'Hired Equip-Contract Co Day 11'!F22+'Hired Equip-Contract Co Day 12'!F22+'Hired Equip-Contract Co Day 13'!F22+'Hired Equip-Contract Co Day 14'!F22</f>
        <v>0</v>
      </c>
      <c r="G22" s="1"/>
      <c r="H22" s="1"/>
      <c r="I22" s="1"/>
      <c r="J22" s="1"/>
      <c r="K22" s="1"/>
      <c r="L22" s="1"/>
      <c r="M22" s="1"/>
      <c r="N22" s="1"/>
      <c r="O22" s="1"/>
    </row>
    <row r="23" spans="1:15" x14ac:dyDescent="0.2">
      <c r="A23" s="104"/>
      <c r="B23" s="6" t="s">
        <v>71</v>
      </c>
      <c r="C23" s="22"/>
      <c r="D23" s="21"/>
      <c r="E23" s="319" t="s">
        <v>126</v>
      </c>
      <c r="F23" s="287">
        <f>'Hired Equip-Contract Co Day 1'!F23+'Hired Equip-Contract Co Day 2'!F23+'Hired Equip-Contract Co Day 3'!F23+'Hired Equip-Contract Co Day 4'!F23+'Hired Equip-Contract Co Day 5'!F23+'Hired Equip-Contract Co Day 6'!F23+'Hired Equip-Contract Co Day 7'!F23+'Hired Equip-Contract Co Day 8'!F23+'Hired Equip-Contract Co Day 9'!F23+'Hired Equip-Contract Co Day 10'!F23+'Hired Equip-Contract Co Day 11'!F23+'Hired Equip-Contract Co Day 12'!F23+'Hired Equip-Contract Co Day 13'!F23+'Hired Equip-Contract Co Day 14'!F23</f>
        <v>0</v>
      </c>
      <c r="G23" s="485" t="s">
        <v>372</v>
      </c>
      <c r="H23" s="1"/>
      <c r="I23" s="1"/>
      <c r="J23" s="1"/>
      <c r="K23" s="1"/>
      <c r="L23" s="1"/>
      <c r="M23" s="1"/>
      <c r="N23" s="1"/>
      <c r="O23" s="1"/>
    </row>
    <row r="24" spans="1:15" ht="13.5" thickBot="1" x14ac:dyDescent="0.25">
      <c r="A24" s="103" t="s">
        <v>5</v>
      </c>
      <c r="B24" s="66" t="s">
        <v>71</v>
      </c>
      <c r="C24" s="67"/>
      <c r="D24" s="68"/>
      <c r="E24" s="320" t="s">
        <v>126</v>
      </c>
      <c r="F24" s="289">
        <f>'Hired Equip-Contract Co Day 1'!F24+'Hired Equip-Contract Co Day 2'!F24+'Hired Equip-Contract Co Day 3'!F24+'Hired Equip-Contract Co Day 4'!F24+'Hired Equip-Contract Co Day 5'!F24+'Hired Equip-Contract Co Day 6'!F24+'Hired Equip-Contract Co Day 7'!F24+'Hired Equip-Contract Co Day 8'!F24+'Hired Equip-Contract Co Day 9'!F24+'Hired Equip-Contract Co Day 10'!F24+'Hired Equip-Contract Co Day 11'!F24+'Hired Equip-Contract Co Day 12'!F24+'Hired Equip-Contract Co Day 13'!F24+'Hired Equip-Contract Co Day 14'!F24</f>
        <v>0</v>
      </c>
      <c r="G24" s="485"/>
      <c r="H24" s="1"/>
      <c r="I24" s="1"/>
      <c r="J24" s="1"/>
      <c r="K24" s="1"/>
      <c r="L24" s="1"/>
      <c r="M24" s="1"/>
      <c r="N24" s="1"/>
      <c r="O24" s="1"/>
    </row>
    <row r="25" spans="1:15" ht="17.25" thickTop="1" thickBot="1" x14ac:dyDescent="0.25">
      <c r="A25" s="133"/>
      <c r="B25" s="134"/>
      <c r="C25" s="135"/>
      <c r="D25" s="136"/>
      <c r="E25" s="137" t="s">
        <v>173</v>
      </c>
      <c r="F25" s="44">
        <f>SUM(F5:F24)</f>
        <v>0</v>
      </c>
      <c r="G25" s="286">
        <f>General!B35-'Equip &amp; Cnty Summary Days 1-14'!F25</f>
        <v>0</v>
      </c>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93">
        <f>'Hired Equip-Contract Co Day 1'!E27+'Hired Equip-Contract Co Day 2'!E27+'Hired Equip-Contract Co Day 3'!E27+'Hired Equip-Contract Co Day 4'!E27+'Hired Equip-Contract Co Day 5'!E27+'Hired Equip-Contract Co Day 6'!E27+'Hired Equip-Contract Co Day 7'!E27+'Hired Equip-Contract Co Day 8'!E27+'Hired Equip-Contract Co Day 9'!E27+'Hired Equip-Contract Co Day 10'!E27+'Hired Equip-Contract Co Day 11'!E27+'Hired Equip-Contract Co Day 12'!E27+'Hired Equip-Contract Co Day 13'!E27+'Hired Equip-Contract Co Day 14'!E27</f>
        <v>0</v>
      </c>
      <c r="F27" s="287">
        <f>'Hired Equip-Contract Co Day 1'!F27+'Hired Equip-Contract Co Day 2'!F27+'Hired Equip-Contract Co Day 3'!F27+'Hired Equip-Contract Co Day 4'!F27+'Hired Equip-Contract Co Day 5'!F27+'Hired Equip-Contract Co Day 6'!F27+'Hired Equip-Contract Co Day 7'!F27+'Hired Equip-Contract Co Day 8'!F27+'Hired Equip-Contract Co Day 9'!F27+'Hired Equip-Contract Co Day 10'!F27+'Hired Equip-Contract Co Day 11'!F27+'Hired Equip-Contract Co Day 12'!F27+'Hired Equip-Contract Co Day 13'!F27+'Hired Equip-Contract Co Day 14'!F27</f>
        <v>0</v>
      </c>
      <c r="G27" s="1"/>
      <c r="H27" s="1"/>
      <c r="I27" s="1"/>
      <c r="J27" s="1"/>
      <c r="K27" s="1"/>
      <c r="L27" s="1"/>
      <c r="M27" s="1"/>
      <c r="N27" s="1"/>
      <c r="O27" s="1"/>
    </row>
    <row r="28" spans="1:15" x14ac:dyDescent="0.2">
      <c r="A28" s="125" t="s">
        <v>54</v>
      </c>
      <c r="B28" s="122" t="s">
        <v>52</v>
      </c>
      <c r="C28" s="343">
        <v>36411</v>
      </c>
      <c r="D28" s="21"/>
      <c r="E28" s="293">
        <f>'Hired Equip-Contract Co Day 1'!E28+'Hired Equip-Contract Co Day 2'!E28+'Hired Equip-Contract Co Day 3'!E28+'Hired Equip-Contract Co Day 4'!E28+'Hired Equip-Contract Co Day 5'!E28+'Hired Equip-Contract Co Day 6'!E28+'Hired Equip-Contract Co Day 7'!E28+'Hired Equip-Contract Co Day 8'!E28+'Hired Equip-Contract Co Day 9'!E28+'Hired Equip-Contract Co Day 10'!E28+'Hired Equip-Contract Co Day 11'!E28+'Hired Equip-Contract Co Day 12'!E28+'Hired Equip-Contract Co Day 13'!E28+'Hired Equip-Contract Co Day 14'!E28</f>
        <v>0</v>
      </c>
      <c r="F28" s="287">
        <f>'Hired Equip-Contract Co Day 1'!F28+'Hired Equip-Contract Co Day 2'!F28+'Hired Equip-Contract Co Day 3'!F28+'Hired Equip-Contract Co Day 4'!F28+'Hired Equip-Contract Co Day 5'!F28+'Hired Equip-Contract Co Day 6'!F28+'Hired Equip-Contract Co Day 7'!F28+'Hired Equip-Contract Co Day 8'!F28+'Hired Equip-Contract Co Day 9'!F28+'Hired Equip-Contract Co Day 10'!F28+'Hired Equip-Contract Co Day 11'!F28+'Hired Equip-Contract Co Day 12'!F28+'Hired Equip-Contract Co Day 13'!F28+'Hired Equip-Contract Co Day 14'!F28</f>
        <v>0</v>
      </c>
      <c r="G28" s="1"/>
      <c r="H28" s="1"/>
      <c r="I28" s="1"/>
      <c r="J28" s="1"/>
      <c r="K28" s="1"/>
      <c r="L28" s="1"/>
      <c r="M28" s="1"/>
      <c r="N28" s="1"/>
      <c r="O28" s="1"/>
    </row>
    <row r="29" spans="1:15" x14ac:dyDescent="0.2">
      <c r="A29" s="125" t="s">
        <v>348</v>
      </c>
      <c r="B29" s="122" t="s">
        <v>52</v>
      </c>
      <c r="C29" s="343">
        <v>6534</v>
      </c>
      <c r="D29" s="21"/>
      <c r="E29" s="293">
        <f>'Hired Equip-Contract Co Day 1'!E29+'Hired Equip-Contract Co Day 2'!E29+'Hired Equip-Contract Co Day 3'!E29+'Hired Equip-Contract Co Day 4'!E29+'Hired Equip-Contract Co Day 5'!E29+'Hired Equip-Contract Co Day 6'!E29+'Hired Equip-Contract Co Day 7'!E29+'Hired Equip-Contract Co Day 8'!E29+'Hired Equip-Contract Co Day 9'!E29+'Hired Equip-Contract Co Day 10'!E29+'Hired Equip-Contract Co Day 11'!E29+'Hired Equip-Contract Co Day 12'!E29+'Hired Equip-Contract Co Day 13'!E29+'Hired Equip-Contract Co Day 14'!E29</f>
        <v>0</v>
      </c>
      <c r="F29" s="287">
        <f>'Hired Equip-Contract Co Day 1'!F29+'Hired Equip-Contract Co Day 2'!F29+'Hired Equip-Contract Co Day 3'!F29+'Hired Equip-Contract Co Day 4'!F29+'Hired Equip-Contract Co Day 5'!F29+'Hired Equip-Contract Co Day 6'!F29+'Hired Equip-Contract Co Day 7'!F29+'Hired Equip-Contract Co Day 8'!F29+'Hired Equip-Contract Co Day 9'!F29+'Hired Equip-Contract Co Day 10'!F29+'Hired Equip-Contract Co Day 11'!F29+'Hired Equip-Contract Co Day 12'!F29+'Hired Equip-Contract Co Day 13'!F29+'Hired Equip-Contract Co Day 14'!F29</f>
        <v>0</v>
      </c>
      <c r="G29" s="1"/>
      <c r="H29" s="1"/>
      <c r="I29" s="1"/>
      <c r="J29" s="1"/>
      <c r="K29" s="1"/>
      <c r="L29" s="1"/>
      <c r="M29" s="1"/>
      <c r="N29" s="1"/>
      <c r="O29" s="1"/>
    </row>
    <row r="30" spans="1:15" x14ac:dyDescent="0.2">
      <c r="A30" s="125" t="s">
        <v>330</v>
      </c>
      <c r="B30" s="122" t="s">
        <v>52</v>
      </c>
      <c r="C30" s="343">
        <v>19802</v>
      </c>
      <c r="D30" s="21"/>
      <c r="E30" s="293">
        <f>'Hired Equip-Contract Co Day 1'!E30+'Hired Equip-Contract Co Day 2'!E30+'Hired Equip-Contract Co Day 3'!E30+'Hired Equip-Contract Co Day 4'!E30+'Hired Equip-Contract Co Day 5'!E30+'Hired Equip-Contract Co Day 6'!E30+'Hired Equip-Contract Co Day 7'!E30+'Hired Equip-Contract Co Day 8'!E30+'Hired Equip-Contract Co Day 9'!E30+'Hired Equip-Contract Co Day 10'!E30+'Hired Equip-Contract Co Day 11'!E30+'Hired Equip-Contract Co Day 12'!E30+'Hired Equip-Contract Co Day 13'!E30+'Hired Equip-Contract Co Day 14'!E30</f>
        <v>0</v>
      </c>
      <c r="F30" s="287">
        <f>'Hired Equip-Contract Co Day 1'!F30+'Hired Equip-Contract Co Day 2'!F30+'Hired Equip-Contract Co Day 3'!F30+'Hired Equip-Contract Co Day 4'!F30+'Hired Equip-Contract Co Day 5'!F30+'Hired Equip-Contract Co Day 6'!F30+'Hired Equip-Contract Co Day 7'!F30+'Hired Equip-Contract Co Day 8'!F30+'Hired Equip-Contract Co Day 9'!F30+'Hired Equip-Contract Co Day 10'!F30+'Hired Equip-Contract Co Day 11'!F30+'Hired Equip-Contract Co Day 12'!F30+'Hired Equip-Contract Co Day 13'!F30+'Hired Equip-Contract Co Day 14'!F30</f>
        <v>0</v>
      </c>
      <c r="G30" s="1"/>
      <c r="H30" s="1"/>
      <c r="I30" s="1"/>
      <c r="J30" s="1"/>
      <c r="K30" s="1"/>
      <c r="L30" s="1"/>
      <c r="M30" s="1"/>
      <c r="N30" s="1"/>
      <c r="O30" s="1"/>
    </row>
    <row r="31" spans="1:15" x14ac:dyDescent="0.2">
      <c r="A31" s="125" t="s">
        <v>56</v>
      </c>
      <c r="B31" s="122" t="s">
        <v>52</v>
      </c>
      <c r="C31" s="343">
        <v>2202</v>
      </c>
      <c r="D31" s="21"/>
      <c r="E31" s="293">
        <f>'Hired Equip-Contract Co Day 1'!E31+'Hired Equip-Contract Co Day 2'!E31+'Hired Equip-Contract Co Day 3'!E31+'Hired Equip-Contract Co Day 4'!E31+'Hired Equip-Contract Co Day 5'!E31+'Hired Equip-Contract Co Day 6'!E31+'Hired Equip-Contract Co Day 7'!E31+'Hired Equip-Contract Co Day 8'!E31+'Hired Equip-Contract Co Day 9'!E31+'Hired Equip-Contract Co Day 10'!E31+'Hired Equip-Contract Co Day 11'!E31+'Hired Equip-Contract Co Day 12'!E31+'Hired Equip-Contract Co Day 13'!E31+'Hired Equip-Contract Co Day 14'!E31</f>
        <v>0</v>
      </c>
      <c r="F31" s="287">
        <f>'Hired Equip-Contract Co Day 1'!F31+'Hired Equip-Contract Co Day 2'!F31+'Hired Equip-Contract Co Day 3'!F31+'Hired Equip-Contract Co Day 4'!F31+'Hired Equip-Contract Co Day 5'!F31+'Hired Equip-Contract Co Day 6'!F31+'Hired Equip-Contract Co Day 7'!F31+'Hired Equip-Contract Co Day 8'!F31+'Hired Equip-Contract Co Day 9'!F31+'Hired Equip-Contract Co Day 10'!F31+'Hired Equip-Contract Co Day 11'!F31+'Hired Equip-Contract Co Day 12'!F31+'Hired Equip-Contract Co Day 13'!F31+'Hired Equip-Contract Co Day 14'!F31</f>
        <v>0</v>
      </c>
      <c r="G31" s="1"/>
      <c r="H31" s="1"/>
      <c r="I31" s="1"/>
      <c r="J31" s="1"/>
      <c r="K31" s="1"/>
      <c r="L31" s="1"/>
      <c r="M31" s="1"/>
      <c r="N31" s="1"/>
      <c r="O31" s="1"/>
    </row>
    <row r="32" spans="1:15" x14ac:dyDescent="0.2">
      <c r="A32" s="125" t="s">
        <v>55</v>
      </c>
      <c r="B32" s="259" t="s">
        <v>52</v>
      </c>
      <c r="C32" s="344">
        <v>2107</v>
      </c>
      <c r="D32" s="21"/>
      <c r="E32" s="293">
        <f>'Hired Equip-Contract Co Day 1'!E32+'Hired Equip-Contract Co Day 2'!E32+'Hired Equip-Contract Co Day 3'!E32+'Hired Equip-Contract Co Day 4'!E32+'Hired Equip-Contract Co Day 5'!E32+'Hired Equip-Contract Co Day 6'!E32+'Hired Equip-Contract Co Day 7'!E32+'Hired Equip-Contract Co Day 8'!E32+'Hired Equip-Contract Co Day 9'!E32+'Hired Equip-Contract Co Day 10'!E32+'Hired Equip-Contract Co Day 11'!E32+'Hired Equip-Contract Co Day 12'!E32+'Hired Equip-Contract Co Day 13'!E32+'Hired Equip-Contract Co Day 14'!E32</f>
        <v>0</v>
      </c>
      <c r="F32" s="287">
        <f>'Hired Equip-Contract Co Day 1'!F32+'Hired Equip-Contract Co Day 2'!F32+'Hired Equip-Contract Co Day 3'!F32+'Hired Equip-Contract Co Day 4'!F32+'Hired Equip-Contract Co Day 5'!F32+'Hired Equip-Contract Co Day 6'!F32+'Hired Equip-Contract Co Day 7'!F32+'Hired Equip-Contract Co Day 8'!F32+'Hired Equip-Contract Co Day 9'!F32+'Hired Equip-Contract Co Day 10'!F32+'Hired Equip-Contract Co Day 11'!F32+'Hired Equip-Contract Co Day 12'!F32+'Hired Equip-Contract Co Day 13'!F32+'Hired Equip-Contract Co Day 14'!F32</f>
        <v>0</v>
      </c>
      <c r="G32" s="1"/>
      <c r="H32" s="1"/>
      <c r="I32" s="1"/>
      <c r="J32" s="1"/>
      <c r="K32" s="1"/>
      <c r="L32" s="1"/>
      <c r="M32" s="1"/>
      <c r="N32" s="1"/>
      <c r="O32" s="1"/>
    </row>
    <row r="33" spans="1:15" x14ac:dyDescent="0.2">
      <c r="A33" s="125" t="s">
        <v>329</v>
      </c>
      <c r="B33" s="122" t="s">
        <v>52</v>
      </c>
      <c r="C33" s="343">
        <v>2671</v>
      </c>
      <c r="D33" s="21"/>
      <c r="E33" s="293">
        <f>'Hired Equip-Contract Co Day 1'!E33+'Hired Equip-Contract Co Day 2'!E33+'Hired Equip-Contract Co Day 3'!E33+'Hired Equip-Contract Co Day 4'!E33+'Hired Equip-Contract Co Day 5'!E33+'Hired Equip-Contract Co Day 6'!E33+'Hired Equip-Contract Co Day 7'!E33+'Hired Equip-Contract Co Day 8'!E33+'Hired Equip-Contract Co Day 9'!E33+'Hired Equip-Contract Co Day 10'!E33+'Hired Equip-Contract Co Day 11'!E33+'Hired Equip-Contract Co Day 12'!E33+'Hired Equip-Contract Co Day 13'!E33+'Hired Equip-Contract Co Day 14'!E33</f>
        <v>0</v>
      </c>
      <c r="F33" s="287">
        <f>'Hired Equip-Contract Co Day 1'!F33+'Hired Equip-Contract Co Day 2'!F33+'Hired Equip-Contract Co Day 3'!F33+'Hired Equip-Contract Co Day 4'!F33+'Hired Equip-Contract Co Day 5'!F33+'Hired Equip-Contract Co Day 6'!F33+'Hired Equip-Contract Co Day 7'!F33+'Hired Equip-Contract Co Day 8'!F33+'Hired Equip-Contract Co Day 9'!F33+'Hired Equip-Contract Co Day 10'!F33+'Hired Equip-Contract Co Day 11'!F33+'Hired Equip-Contract Co Day 12'!F33+'Hired Equip-Contract Co Day 13'!F33+'Hired Equip-Contract Co Day 14'!F33</f>
        <v>0</v>
      </c>
      <c r="G33" s="1"/>
      <c r="H33" s="1"/>
      <c r="I33" s="1"/>
      <c r="J33" s="1"/>
      <c r="K33" s="1"/>
      <c r="L33" s="1"/>
      <c r="M33" s="1"/>
      <c r="N33" s="1"/>
      <c r="O33" s="1"/>
    </row>
    <row r="34" spans="1:15" ht="13.5" thickBot="1" x14ac:dyDescent="0.25">
      <c r="A34" s="260"/>
      <c r="B34" s="124" t="s">
        <v>52</v>
      </c>
      <c r="C34" s="267"/>
      <c r="D34" s="21"/>
      <c r="E34" s="295">
        <f>'Hired Equip-Contract Co Day 1'!E34+'Hired Equip-Contract Co Day 2'!E34+'Hired Equip-Contract Co Day 3'!E34+'Hired Equip-Contract Co Day 4'!E34+'Hired Equip-Contract Co Day 5'!E34+'Hired Equip-Contract Co Day 6'!E34+'Hired Equip-Contract Co Day 7'!E34+'Hired Equip-Contract Co Day 8'!E34+'Hired Equip-Contract Co Day 9'!E34+'Hired Equip-Contract Co Day 10'!E34+'Hired Equip-Contract Co Day 11'!E34+'Hired Equip-Contract Co Day 12'!E34+'Hired Equip-Contract Co Day 13'!E34+'Hired Equip-Contract Co Day 14'!E34</f>
        <v>0</v>
      </c>
      <c r="F34" s="284">
        <f>'Hired Equip-Contract Co Day 1'!F34+'Hired Equip-Contract Co Day 2'!F34+'Hired Equip-Contract Co Day 3'!F34+'Hired Equip-Contract Co Day 4'!F34+'Hired Equip-Contract Co Day 5'!F34+'Hired Equip-Contract Co Day 6'!F34+'Hired Equip-Contract Co Day 7'!F34+'Hired Equip-Contract Co Day 8'!F34+'Hired Equip-Contract Co Day 9'!F34+'Hired Equip-Contract Co Day 10'!F34+'Hired Equip-Contract Co Day 11'!F34+'Hired Equip-Contract Co Day 12'!F34+'Hired Equip-Contract Co Day 13'!F34+'Hired Equip-Contract Co Day 14'!F34</f>
        <v>0</v>
      </c>
      <c r="G34" s="1"/>
      <c r="H34" s="1"/>
      <c r="I34" s="1"/>
      <c r="J34" s="1"/>
      <c r="K34" s="1"/>
      <c r="L34" s="1"/>
      <c r="M34" s="1"/>
      <c r="N34" s="1"/>
      <c r="O34" s="1"/>
    </row>
    <row r="35" spans="1:15" x14ac:dyDescent="0.2">
      <c r="A35" s="264" t="s">
        <v>335</v>
      </c>
      <c r="B35" s="120" t="s">
        <v>52</v>
      </c>
      <c r="C35" s="342">
        <v>8498</v>
      </c>
      <c r="D35" s="21"/>
      <c r="E35" s="294">
        <f>'Hired Equip-Contract Co Day 1'!E35+'Hired Equip-Contract Co Day 2'!E35+'Hired Equip-Contract Co Day 3'!E35+'Hired Equip-Contract Co Day 4'!E35+'Hired Equip-Contract Co Day 5'!E35+'Hired Equip-Contract Co Day 6'!E35+'Hired Equip-Contract Co Day 7'!E35+'Hired Equip-Contract Co Day 8'!E35+'Hired Equip-Contract Co Day 9'!E35+'Hired Equip-Contract Co Day 10'!E35+'Hired Equip-Contract Co Day 11'!E35+'Hired Equip-Contract Co Day 12'!E35+'Hired Equip-Contract Co Day 13'!E35+'Hired Equip-Contract Co Day 14'!E35</f>
        <v>0</v>
      </c>
      <c r="F35" s="288">
        <f>'Hired Equip-Contract Co Day 1'!F35+'Hired Equip-Contract Co Day 2'!F35+'Hired Equip-Contract Co Day 3'!F35+'Hired Equip-Contract Co Day 4'!F35+'Hired Equip-Contract Co Day 5'!F35+'Hired Equip-Contract Co Day 6'!F35+'Hired Equip-Contract Co Day 7'!F35+'Hired Equip-Contract Co Day 8'!F35+'Hired Equip-Contract Co Day 9'!F35+'Hired Equip-Contract Co Day 10'!F35+'Hired Equip-Contract Co Day 11'!F35+'Hired Equip-Contract Co Day 12'!F35+'Hired Equip-Contract Co Day 13'!F35+'Hired Equip-Contract Co Day 14'!F35</f>
        <v>0</v>
      </c>
      <c r="G35" s="1"/>
      <c r="H35" s="1"/>
      <c r="I35" s="1"/>
      <c r="J35" s="1"/>
      <c r="K35" s="1"/>
      <c r="L35" s="1"/>
      <c r="M35" s="1"/>
      <c r="N35" s="1"/>
      <c r="O35" s="1"/>
    </row>
    <row r="36" spans="1:15" x14ac:dyDescent="0.2">
      <c r="A36" s="125" t="s">
        <v>57</v>
      </c>
      <c r="B36" s="122" t="s">
        <v>52</v>
      </c>
      <c r="C36" s="343">
        <v>43253</v>
      </c>
      <c r="D36" s="21"/>
      <c r="E36" s="293">
        <f>'Hired Equip-Contract Co Day 1'!E36+'Hired Equip-Contract Co Day 2'!E36+'Hired Equip-Contract Co Day 3'!E36+'Hired Equip-Contract Co Day 4'!E36+'Hired Equip-Contract Co Day 5'!E36+'Hired Equip-Contract Co Day 6'!E36+'Hired Equip-Contract Co Day 7'!E36+'Hired Equip-Contract Co Day 8'!E36+'Hired Equip-Contract Co Day 9'!E36+'Hired Equip-Contract Co Day 10'!E36+'Hired Equip-Contract Co Day 11'!E36+'Hired Equip-Contract Co Day 12'!E36+'Hired Equip-Contract Co Day 13'!E36+'Hired Equip-Contract Co Day 14'!E36</f>
        <v>0</v>
      </c>
      <c r="F36" s="287">
        <f>'Hired Equip-Contract Co Day 1'!F36+'Hired Equip-Contract Co Day 2'!F36+'Hired Equip-Contract Co Day 3'!F36+'Hired Equip-Contract Co Day 4'!F36+'Hired Equip-Contract Co Day 5'!F36+'Hired Equip-Contract Co Day 6'!F36+'Hired Equip-Contract Co Day 7'!F36+'Hired Equip-Contract Co Day 8'!F36+'Hired Equip-Contract Co Day 9'!F36+'Hired Equip-Contract Co Day 10'!F36+'Hired Equip-Contract Co Day 11'!F36+'Hired Equip-Contract Co Day 12'!F36+'Hired Equip-Contract Co Day 13'!F36+'Hired Equip-Contract Co Day 14'!F36</f>
        <v>0</v>
      </c>
      <c r="G36" s="1"/>
      <c r="H36" s="1"/>
      <c r="I36" s="1"/>
      <c r="J36" s="1"/>
      <c r="K36" s="1"/>
      <c r="L36" s="1"/>
      <c r="M36" s="1"/>
      <c r="N36" s="1"/>
      <c r="O36" s="1"/>
    </row>
    <row r="37" spans="1:15" x14ac:dyDescent="0.2">
      <c r="A37" s="125" t="s">
        <v>349</v>
      </c>
      <c r="B37" s="122" t="s">
        <v>52</v>
      </c>
      <c r="C37" s="343">
        <v>19708</v>
      </c>
      <c r="D37" s="21"/>
      <c r="E37" s="293">
        <f>'Hired Equip-Contract Co Day 1'!E37+'Hired Equip-Contract Co Day 2'!E37+'Hired Equip-Contract Co Day 3'!E37+'Hired Equip-Contract Co Day 4'!E37+'Hired Equip-Contract Co Day 5'!E37+'Hired Equip-Contract Co Day 6'!E37+'Hired Equip-Contract Co Day 7'!E37+'Hired Equip-Contract Co Day 8'!E37+'Hired Equip-Contract Co Day 9'!E37+'Hired Equip-Contract Co Day 10'!E37+'Hired Equip-Contract Co Day 11'!E37+'Hired Equip-Contract Co Day 12'!E37+'Hired Equip-Contract Co Day 13'!E37+'Hired Equip-Contract Co Day 14'!E37</f>
        <v>0</v>
      </c>
      <c r="F37" s="287">
        <f>'Hired Equip-Contract Co Day 1'!F37+'Hired Equip-Contract Co Day 2'!F37+'Hired Equip-Contract Co Day 3'!F37+'Hired Equip-Contract Co Day 4'!F37+'Hired Equip-Contract Co Day 5'!F37+'Hired Equip-Contract Co Day 6'!F37+'Hired Equip-Contract Co Day 7'!F37+'Hired Equip-Contract Co Day 8'!F37+'Hired Equip-Contract Co Day 9'!F37+'Hired Equip-Contract Co Day 10'!F37+'Hired Equip-Contract Co Day 11'!F37+'Hired Equip-Contract Co Day 12'!F37+'Hired Equip-Contract Co Day 13'!F37+'Hired Equip-Contract Co Day 14'!F37</f>
        <v>0</v>
      </c>
      <c r="G37" s="1"/>
      <c r="H37" s="1"/>
      <c r="I37" s="1"/>
      <c r="J37" s="1"/>
      <c r="K37" s="1"/>
      <c r="L37" s="1"/>
      <c r="M37" s="1"/>
      <c r="N37" s="1"/>
      <c r="O37" s="1"/>
    </row>
    <row r="38" spans="1:15" x14ac:dyDescent="0.2">
      <c r="A38" s="125" t="s">
        <v>336</v>
      </c>
      <c r="B38" s="122" t="s">
        <v>52</v>
      </c>
      <c r="C38" s="343">
        <v>26678</v>
      </c>
      <c r="D38" s="21"/>
      <c r="E38" s="293">
        <f>'Hired Equip-Contract Co Day 1'!E38+'Hired Equip-Contract Co Day 2'!E38+'Hired Equip-Contract Co Day 3'!E38+'Hired Equip-Contract Co Day 4'!E38+'Hired Equip-Contract Co Day 5'!E38+'Hired Equip-Contract Co Day 6'!E38+'Hired Equip-Contract Co Day 7'!E38+'Hired Equip-Contract Co Day 8'!E38+'Hired Equip-Contract Co Day 9'!E38+'Hired Equip-Contract Co Day 10'!E38+'Hired Equip-Contract Co Day 11'!E38+'Hired Equip-Contract Co Day 12'!E38+'Hired Equip-Contract Co Day 13'!E38+'Hired Equip-Contract Co Day 14'!E38</f>
        <v>0</v>
      </c>
      <c r="F38" s="287">
        <f>'Hired Equip-Contract Co Day 1'!F38+'Hired Equip-Contract Co Day 2'!F38+'Hired Equip-Contract Co Day 3'!F38+'Hired Equip-Contract Co Day 4'!F38+'Hired Equip-Contract Co Day 5'!F38+'Hired Equip-Contract Co Day 6'!F38+'Hired Equip-Contract Co Day 7'!F38+'Hired Equip-Contract Co Day 8'!F38+'Hired Equip-Contract Co Day 9'!F38+'Hired Equip-Contract Co Day 10'!F38+'Hired Equip-Contract Co Day 11'!F38+'Hired Equip-Contract Co Day 12'!F38+'Hired Equip-Contract Co Day 13'!F38+'Hired Equip-Contract Co Day 14'!F38</f>
        <v>0</v>
      </c>
      <c r="G38" s="1"/>
      <c r="H38" s="1"/>
      <c r="I38" s="1"/>
      <c r="J38" s="1"/>
      <c r="K38" s="1"/>
      <c r="L38" s="1"/>
      <c r="M38" s="1"/>
      <c r="N38" s="1"/>
      <c r="O38" s="1"/>
    </row>
    <row r="39" spans="1:15" x14ac:dyDescent="0.2">
      <c r="A39" s="125" t="s">
        <v>338</v>
      </c>
      <c r="B39" s="265"/>
      <c r="C39" s="343">
        <v>6017</v>
      </c>
      <c r="D39" s="21"/>
      <c r="E39" s="293">
        <f>'Hired Equip-Contract Co Day 1'!E39+'Hired Equip-Contract Co Day 2'!E39+'Hired Equip-Contract Co Day 3'!E39+'Hired Equip-Contract Co Day 4'!E39+'Hired Equip-Contract Co Day 5'!E39+'Hired Equip-Contract Co Day 6'!E39+'Hired Equip-Contract Co Day 7'!E39+'Hired Equip-Contract Co Day 8'!E39+'Hired Equip-Contract Co Day 9'!E39+'Hired Equip-Contract Co Day 10'!E39+'Hired Equip-Contract Co Day 11'!E39+'Hired Equip-Contract Co Day 12'!E39+'Hired Equip-Contract Co Day 13'!E39+'Hired Equip-Contract Co Day 14'!E39</f>
        <v>0</v>
      </c>
      <c r="F39" s="287">
        <f>'Hired Equip-Contract Co Day 1'!F39+'Hired Equip-Contract Co Day 2'!F39+'Hired Equip-Contract Co Day 3'!F39+'Hired Equip-Contract Co Day 4'!F39+'Hired Equip-Contract Co Day 5'!F39+'Hired Equip-Contract Co Day 6'!F39+'Hired Equip-Contract Co Day 7'!F39+'Hired Equip-Contract Co Day 8'!F39+'Hired Equip-Contract Co Day 9'!F39+'Hired Equip-Contract Co Day 10'!F39+'Hired Equip-Contract Co Day 11'!F39+'Hired Equip-Contract Co Day 12'!F39+'Hired Equip-Contract Co Day 13'!F39+'Hired Equip-Contract Co Day 14'!F39</f>
        <v>0</v>
      </c>
      <c r="G39" s="1"/>
      <c r="H39" s="1"/>
      <c r="I39" s="1"/>
      <c r="J39" s="1"/>
      <c r="K39" s="1"/>
      <c r="L39" s="1"/>
      <c r="M39" s="1"/>
      <c r="N39" s="1"/>
      <c r="O39" s="1"/>
    </row>
    <row r="40" spans="1:15" x14ac:dyDescent="0.2">
      <c r="A40" s="125" t="s">
        <v>337</v>
      </c>
      <c r="B40" s="259" t="s">
        <v>52</v>
      </c>
      <c r="C40" s="344">
        <v>4162</v>
      </c>
      <c r="D40" s="21"/>
      <c r="E40" s="293">
        <f>'Hired Equip-Contract Co Day 1'!E40+'Hired Equip-Contract Co Day 2'!E40+'Hired Equip-Contract Co Day 3'!E40+'Hired Equip-Contract Co Day 4'!E40+'Hired Equip-Contract Co Day 5'!E40+'Hired Equip-Contract Co Day 6'!E40+'Hired Equip-Contract Co Day 7'!E40+'Hired Equip-Contract Co Day 8'!E40+'Hired Equip-Contract Co Day 9'!E40+'Hired Equip-Contract Co Day 10'!E40+'Hired Equip-Contract Co Day 11'!E40+'Hired Equip-Contract Co Day 12'!E40+'Hired Equip-Contract Co Day 13'!E40+'Hired Equip-Contract Co Day 14'!E40</f>
        <v>0</v>
      </c>
      <c r="F40" s="287">
        <f>'Hired Equip-Contract Co Day 1'!F40+'Hired Equip-Contract Co Day 2'!F40+'Hired Equip-Contract Co Day 3'!F40+'Hired Equip-Contract Co Day 4'!F40+'Hired Equip-Contract Co Day 5'!F40+'Hired Equip-Contract Co Day 6'!F40+'Hired Equip-Contract Co Day 7'!F40+'Hired Equip-Contract Co Day 8'!F40+'Hired Equip-Contract Co Day 9'!F40+'Hired Equip-Contract Co Day 10'!F40+'Hired Equip-Contract Co Day 11'!F40+'Hired Equip-Contract Co Day 12'!F40+'Hired Equip-Contract Co Day 13'!F40+'Hired Equip-Contract Co Day 14'!F40</f>
        <v>0</v>
      </c>
      <c r="G40" s="1"/>
      <c r="H40" s="1"/>
      <c r="I40" s="1"/>
      <c r="J40" s="1"/>
      <c r="K40" s="1"/>
      <c r="L40" s="1"/>
      <c r="M40" s="1"/>
      <c r="N40" s="1"/>
      <c r="O40" s="1"/>
    </row>
    <row r="41" spans="1:15" x14ac:dyDescent="0.2">
      <c r="A41" s="125" t="s">
        <v>340</v>
      </c>
      <c r="B41" s="259" t="s">
        <v>52</v>
      </c>
      <c r="C41" s="344">
        <v>3309</v>
      </c>
      <c r="D41" s="21"/>
      <c r="E41" s="293">
        <f>'Hired Equip-Contract Co Day 1'!E41+'Hired Equip-Contract Co Day 2'!E41+'Hired Equip-Contract Co Day 3'!E41+'Hired Equip-Contract Co Day 4'!E41+'Hired Equip-Contract Co Day 5'!E41+'Hired Equip-Contract Co Day 6'!E41+'Hired Equip-Contract Co Day 7'!E41+'Hired Equip-Contract Co Day 8'!E41+'Hired Equip-Contract Co Day 9'!E41+'Hired Equip-Contract Co Day 10'!E41+'Hired Equip-Contract Co Day 11'!E41+'Hired Equip-Contract Co Day 12'!E41+'Hired Equip-Contract Co Day 13'!E41+'Hired Equip-Contract Co Day 14'!E41</f>
        <v>0</v>
      </c>
      <c r="F41" s="287">
        <f>'Hired Equip-Contract Co Day 1'!F41+'Hired Equip-Contract Co Day 2'!F41+'Hired Equip-Contract Co Day 3'!F41+'Hired Equip-Contract Co Day 4'!F41+'Hired Equip-Contract Co Day 5'!F41+'Hired Equip-Contract Co Day 6'!F41+'Hired Equip-Contract Co Day 7'!F41+'Hired Equip-Contract Co Day 8'!F41+'Hired Equip-Contract Co Day 9'!F41+'Hired Equip-Contract Co Day 10'!F41+'Hired Equip-Contract Co Day 11'!F41+'Hired Equip-Contract Co Day 12'!F41+'Hired Equip-Contract Co Day 13'!F41+'Hired Equip-Contract Co Day 14'!F41</f>
        <v>0</v>
      </c>
      <c r="G41" s="1"/>
      <c r="H41" s="1"/>
      <c r="I41" s="1"/>
      <c r="J41" s="1"/>
      <c r="K41" s="1"/>
      <c r="L41" s="1"/>
      <c r="M41" s="1"/>
      <c r="N41" s="1"/>
      <c r="O41" s="1"/>
    </row>
    <row r="42" spans="1:15" x14ac:dyDescent="0.2">
      <c r="A42" s="125" t="s">
        <v>339</v>
      </c>
      <c r="B42" s="122" t="s">
        <v>52</v>
      </c>
      <c r="C42" s="266"/>
      <c r="D42" s="21"/>
      <c r="E42" s="293">
        <f>'Hired Equip-Contract Co Day 1'!E42+'Hired Equip-Contract Co Day 2'!E42+'Hired Equip-Contract Co Day 3'!E42+'Hired Equip-Contract Co Day 4'!E42+'Hired Equip-Contract Co Day 5'!E42+'Hired Equip-Contract Co Day 6'!E42+'Hired Equip-Contract Co Day 7'!E42+'Hired Equip-Contract Co Day 8'!E42+'Hired Equip-Contract Co Day 9'!E42+'Hired Equip-Contract Co Day 10'!E42+'Hired Equip-Contract Co Day 11'!E42+'Hired Equip-Contract Co Day 12'!E42+'Hired Equip-Contract Co Day 13'!E42+'Hired Equip-Contract Co Day 14'!E42</f>
        <v>0</v>
      </c>
      <c r="F42" s="287">
        <f>'Hired Equip-Contract Co Day 1'!F42+'Hired Equip-Contract Co Day 2'!F42+'Hired Equip-Contract Co Day 3'!F42+'Hired Equip-Contract Co Day 4'!F42+'Hired Equip-Contract Co Day 5'!F42+'Hired Equip-Contract Co Day 6'!F42+'Hired Equip-Contract Co Day 7'!F42+'Hired Equip-Contract Co Day 8'!F42+'Hired Equip-Contract Co Day 9'!F42+'Hired Equip-Contract Co Day 10'!F42+'Hired Equip-Contract Co Day 11'!F42+'Hired Equip-Contract Co Day 12'!F42+'Hired Equip-Contract Co Day 13'!F42+'Hired Equip-Contract Co Day 14'!F42</f>
        <v>0</v>
      </c>
      <c r="G42" s="1"/>
      <c r="H42" s="1"/>
      <c r="I42" s="1"/>
      <c r="J42" s="1"/>
      <c r="K42" s="1"/>
      <c r="L42" s="1"/>
      <c r="M42" s="1"/>
      <c r="N42" s="1"/>
      <c r="O42" s="1"/>
    </row>
    <row r="43" spans="1:15" ht="13.5" thickBot="1" x14ac:dyDescent="0.25">
      <c r="A43" s="123"/>
      <c r="B43" s="124" t="s">
        <v>52</v>
      </c>
      <c r="C43" s="267"/>
      <c r="D43" s="21"/>
      <c r="E43" s="295">
        <f>'Hired Equip-Contract Co Day 1'!E43+'Hired Equip-Contract Co Day 2'!E43+'Hired Equip-Contract Co Day 3'!E43+'Hired Equip-Contract Co Day 4'!E43+'Hired Equip-Contract Co Day 5'!E43+'Hired Equip-Contract Co Day 6'!E43+'Hired Equip-Contract Co Day 7'!E43+'Hired Equip-Contract Co Day 8'!E43+'Hired Equip-Contract Co Day 9'!E43+'Hired Equip-Contract Co Day 10'!E43+'Hired Equip-Contract Co Day 11'!E43+'Hired Equip-Contract Co Day 12'!E43+'Hired Equip-Contract Co Day 13'!E43+'Hired Equip-Contract Co Day 14'!E43</f>
        <v>0</v>
      </c>
      <c r="F43" s="284">
        <f>'Hired Equip-Contract Co Day 1'!F43+'Hired Equip-Contract Co Day 2'!F43+'Hired Equip-Contract Co Day 3'!F43+'Hired Equip-Contract Co Day 4'!F43+'Hired Equip-Contract Co Day 5'!F43+'Hired Equip-Contract Co Day 6'!F43+'Hired Equip-Contract Co Day 7'!F43+'Hired Equip-Contract Co Day 8'!F43+'Hired Equip-Contract Co Day 9'!F43+'Hired Equip-Contract Co Day 10'!F43+'Hired Equip-Contract Co Day 11'!F43+'Hired Equip-Contract Co Day 12'!F43+'Hired Equip-Contract Co Day 13'!F43+'Hired Equip-Contract Co Day 14'!F43</f>
        <v>0</v>
      </c>
      <c r="G43" s="1"/>
      <c r="H43" s="1"/>
      <c r="I43" s="1"/>
      <c r="J43" s="1"/>
      <c r="K43" s="1"/>
      <c r="L43" s="1"/>
      <c r="M43" s="1"/>
      <c r="N43" s="1"/>
      <c r="O43" s="1"/>
    </row>
    <row r="44" spans="1:15" x14ac:dyDescent="0.2">
      <c r="A44" s="264" t="s">
        <v>58</v>
      </c>
      <c r="B44" s="120" t="s">
        <v>52</v>
      </c>
      <c r="C44" s="342">
        <v>6735</v>
      </c>
      <c r="D44" s="21"/>
      <c r="E44" s="294">
        <f>'Hired Equip-Contract Co Day 1'!E44+'Hired Equip-Contract Co Day 2'!E44+'Hired Equip-Contract Co Day 3'!E44+'Hired Equip-Contract Co Day 4'!E44+'Hired Equip-Contract Co Day 5'!E44+'Hired Equip-Contract Co Day 6'!E44+'Hired Equip-Contract Co Day 7'!E44+'Hired Equip-Contract Co Day 8'!E44+'Hired Equip-Contract Co Day 9'!E44+'Hired Equip-Contract Co Day 10'!E44+'Hired Equip-Contract Co Day 11'!E44+'Hired Equip-Contract Co Day 12'!E44+'Hired Equip-Contract Co Day 13'!E44+'Hired Equip-Contract Co Day 14'!E44</f>
        <v>0</v>
      </c>
      <c r="F44" s="288">
        <f>'Hired Equip-Contract Co Day 1'!F44+'Hired Equip-Contract Co Day 2'!F44+'Hired Equip-Contract Co Day 3'!F44+'Hired Equip-Contract Co Day 4'!F44+'Hired Equip-Contract Co Day 5'!F44+'Hired Equip-Contract Co Day 6'!F44+'Hired Equip-Contract Co Day 7'!F44+'Hired Equip-Contract Co Day 8'!F44+'Hired Equip-Contract Co Day 9'!F44+'Hired Equip-Contract Co Day 10'!F44+'Hired Equip-Contract Co Day 11'!F44+'Hired Equip-Contract Co Day 12'!F44+'Hired Equip-Contract Co Day 13'!F44+'Hired Equip-Contract Co Day 14'!F44</f>
        <v>0</v>
      </c>
      <c r="G44" s="1"/>
      <c r="H44" s="1"/>
      <c r="I44" s="1"/>
      <c r="J44" s="1"/>
      <c r="K44" s="1"/>
      <c r="L44" s="1"/>
      <c r="M44" s="1"/>
      <c r="N44" s="1"/>
      <c r="O44" s="1"/>
    </row>
    <row r="45" spans="1:15" x14ac:dyDescent="0.2">
      <c r="A45" s="125" t="s">
        <v>59</v>
      </c>
      <c r="B45" s="122" t="s">
        <v>52</v>
      </c>
      <c r="C45" s="343">
        <v>36415</v>
      </c>
      <c r="D45" s="21"/>
      <c r="E45" s="293">
        <f>'Hired Equip-Contract Co Day 1'!E45+'Hired Equip-Contract Co Day 2'!E45+'Hired Equip-Contract Co Day 3'!E45+'Hired Equip-Contract Co Day 4'!E45+'Hired Equip-Contract Co Day 5'!E45+'Hired Equip-Contract Co Day 6'!E45+'Hired Equip-Contract Co Day 7'!E45+'Hired Equip-Contract Co Day 8'!E45+'Hired Equip-Contract Co Day 9'!E45+'Hired Equip-Contract Co Day 10'!E45+'Hired Equip-Contract Co Day 11'!E45+'Hired Equip-Contract Co Day 12'!E45+'Hired Equip-Contract Co Day 13'!E45+'Hired Equip-Contract Co Day 14'!E45</f>
        <v>0</v>
      </c>
      <c r="F45" s="287">
        <f>'Hired Equip-Contract Co Day 1'!F45+'Hired Equip-Contract Co Day 2'!F45+'Hired Equip-Contract Co Day 3'!F45+'Hired Equip-Contract Co Day 4'!F45+'Hired Equip-Contract Co Day 5'!F45+'Hired Equip-Contract Co Day 6'!F45+'Hired Equip-Contract Co Day 7'!F45+'Hired Equip-Contract Co Day 8'!F45+'Hired Equip-Contract Co Day 9'!F45+'Hired Equip-Contract Co Day 10'!F45+'Hired Equip-Contract Co Day 11'!F45+'Hired Equip-Contract Co Day 12'!F45+'Hired Equip-Contract Co Day 13'!F45+'Hired Equip-Contract Co Day 14'!F45</f>
        <v>0</v>
      </c>
      <c r="G45" s="1"/>
      <c r="H45" s="1"/>
      <c r="I45" s="1"/>
      <c r="J45" s="1"/>
      <c r="K45" s="1"/>
      <c r="L45" s="1"/>
      <c r="M45" s="1"/>
      <c r="N45" s="1"/>
      <c r="O45" s="1"/>
    </row>
    <row r="46" spans="1:15" x14ac:dyDescent="0.2">
      <c r="A46" s="125" t="s">
        <v>350</v>
      </c>
      <c r="B46" s="122" t="s">
        <v>52</v>
      </c>
      <c r="C46" s="343">
        <v>5834</v>
      </c>
      <c r="D46" s="21"/>
      <c r="E46" s="293">
        <f>'Hired Equip-Contract Co Day 1'!E46+'Hired Equip-Contract Co Day 2'!E46+'Hired Equip-Contract Co Day 3'!E46+'Hired Equip-Contract Co Day 4'!E46+'Hired Equip-Contract Co Day 5'!E46+'Hired Equip-Contract Co Day 6'!E46+'Hired Equip-Contract Co Day 7'!E46+'Hired Equip-Contract Co Day 8'!E46+'Hired Equip-Contract Co Day 9'!E46+'Hired Equip-Contract Co Day 10'!E46+'Hired Equip-Contract Co Day 11'!E46+'Hired Equip-Contract Co Day 12'!E46+'Hired Equip-Contract Co Day 13'!E46+'Hired Equip-Contract Co Day 14'!E46</f>
        <v>0</v>
      </c>
      <c r="F46" s="287">
        <f>'Hired Equip-Contract Co Day 1'!F46+'Hired Equip-Contract Co Day 2'!F46+'Hired Equip-Contract Co Day 3'!F46+'Hired Equip-Contract Co Day 4'!F46+'Hired Equip-Contract Co Day 5'!F46+'Hired Equip-Contract Co Day 6'!F46+'Hired Equip-Contract Co Day 7'!F46+'Hired Equip-Contract Co Day 8'!F46+'Hired Equip-Contract Co Day 9'!F46+'Hired Equip-Contract Co Day 10'!F46+'Hired Equip-Contract Co Day 11'!F46+'Hired Equip-Contract Co Day 12'!F46+'Hired Equip-Contract Co Day 13'!F46+'Hired Equip-Contract Co Day 14'!F46</f>
        <v>0</v>
      </c>
      <c r="G46" s="1"/>
      <c r="H46" s="1"/>
      <c r="I46" s="1"/>
      <c r="J46" s="1"/>
      <c r="K46" s="1"/>
      <c r="L46" s="1"/>
      <c r="M46" s="1"/>
      <c r="N46" s="1"/>
      <c r="O46" s="1"/>
    </row>
    <row r="47" spans="1:15" x14ac:dyDescent="0.2">
      <c r="A47" s="125" t="s">
        <v>331</v>
      </c>
      <c r="B47" s="265"/>
      <c r="C47" s="343">
        <v>20869</v>
      </c>
      <c r="D47" s="21"/>
      <c r="E47" s="293">
        <f>'Hired Equip-Contract Co Day 1'!E47+'Hired Equip-Contract Co Day 2'!E47+'Hired Equip-Contract Co Day 3'!E47+'Hired Equip-Contract Co Day 4'!E47+'Hired Equip-Contract Co Day 5'!E47+'Hired Equip-Contract Co Day 6'!E47+'Hired Equip-Contract Co Day 7'!E47+'Hired Equip-Contract Co Day 8'!E47+'Hired Equip-Contract Co Day 9'!E47+'Hired Equip-Contract Co Day 10'!E47+'Hired Equip-Contract Co Day 11'!E47+'Hired Equip-Contract Co Day 12'!E47+'Hired Equip-Contract Co Day 13'!E47+'Hired Equip-Contract Co Day 14'!E47</f>
        <v>0</v>
      </c>
      <c r="F47" s="287">
        <f>'Hired Equip-Contract Co Day 1'!F47+'Hired Equip-Contract Co Day 2'!F47+'Hired Equip-Contract Co Day 3'!F47+'Hired Equip-Contract Co Day 4'!F47+'Hired Equip-Contract Co Day 5'!F47+'Hired Equip-Contract Co Day 6'!F47+'Hired Equip-Contract Co Day 7'!F47+'Hired Equip-Contract Co Day 8'!F47+'Hired Equip-Contract Co Day 9'!F47+'Hired Equip-Contract Co Day 10'!F47+'Hired Equip-Contract Co Day 11'!F47+'Hired Equip-Contract Co Day 12'!F47+'Hired Equip-Contract Co Day 13'!F47+'Hired Equip-Contract Co Day 14'!F47</f>
        <v>0</v>
      </c>
      <c r="G47" s="1"/>
      <c r="H47" s="1"/>
      <c r="I47" s="1"/>
      <c r="J47" s="1"/>
      <c r="K47" s="1"/>
      <c r="L47" s="1"/>
      <c r="M47" s="1"/>
      <c r="N47" s="1"/>
      <c r="O47" s="1"/>
    </row>
    <row r="48" spans="1:15" x14ac:dyDescent="0.2">
      <c r="A48" s="125" t="s">
        <v>61</v>
      </c>
      <c r="B48" s="122" t="s">
        <v>52</v>
      </c>
      <c r="C48" s="343">
        <v>2551</v>
      </c>
      <c r="D48" s="21"/>
      <c r="E48" s="293">
        <f>'Hired Equip-Contract Co Day 1'!E48+'Hired Equip-Contract Co Day 2'!E48+'Hired Equip-Contract Co Day 3'!E48+'Hired Equip-Contract Co Day 4'!E48+'Hired Equip-Contract Co Day 5'!E48+'Hired Equip-Contract Co Day 6'!E48+'Hired Equip-Contract Co Day 7'!E48+'Hired Equip-Contract Co Day 8'!E48+'Hired Equip-Contract Co Day 9'!E48+'Hired Equip-Contract Co Day 10'!E48+'Hired Equip-Contract Co Day 11'!E48+'Hired Equip-Contract Co Day 12'!E48+'Hired Equip-Contract Co Day 13'!E48+'Hired Equip-Contract Co Day 14'!E48</f>
        <v>0</v>
      </c>
      <c r="F48" s="287">
        <f>'Hired Equip-Contract Co Day 1'!F48+'Hired Equip-Contract Co Day 2'!F48+'Hired Equip-Contract Co Day 3'!F48+'Hired Equip-Contract Co Day 4'!F48+'Hired Equip-Contract Co Day 5'!F48+'Hired Equip-Contract Co Day 6'!F48+'Hired Equip-Contract Co Day 7'!F48+'Hired Equip-Contract Co Day 8'!F48+'Hired Equip-Contract Co Day 9'!F48+'Hired Equip-Contract Co Day 10'!F48+'Hired Equip-Contract Co Day 11'!F48+'Hired Equip-Contract Co Day 12'!F48+'Hired Equip-Contract Co Day 13'!F48+'Hired Equip-Contract Co Day 14'!F48</f>
        <v>0</v>
      </c>
      <c r="G48" s="1"/>
      <c r="H48" s="1"/>
      <c r="I48" s="1"/>
      <c r="J48" s="1"/>
      <c r="K48" s="1"/>
      <c r="L48" s="1"/>
      <c r="M48" s="1"/>
      <c r="N48" s="1"/>
      <c r="O48" s="1"/>
    </row>
    <row r="49" spans="1:15" x14ac:dyDescent="0.2">
      <c r="A49" s="125" t="s">
        <v>60</v>
      </c>
      <c r="B49" s="122" t="s">
        <v>52</v>
      </c>
      <c r="C49" s="343">
        <v>2741</v>
      </c>
      <c r="D49" s="21"/>
      <c r="E49" s="293">
        <f>'Hired Equip-Contract Co Day 1'!E49+'Hired Equip-Contract Co Day 2'!E49+'Hired Equip-Contract Co Day 3'!E49+'Hired Equip-Contract Co Day 4'!E49+'Hired Equip-Contract Co Day 5'!E49+'Hired Equip-Contract Co Day 6'!E49+'Hired Equip-Contract Co Day 7'!E49+'Hired Equip-Contract Co Day 8'!E49+'Hired Equip-Contract Co Day 9'!E49+'Hired Equip-Contract Co Day 10'!E49+'Hired Equip-Contract Co Day 11'!E49+'Hired Equip-Contract Co Day 12'!E49+'Hired Equip-Contract Co Day 13'!E49+'Hired Equip-Contract Co Day 14'!E49</f>
        <v>0</v>
      </c>
      <c r="F49" s="287">
        <f>'Hired Equip-Contract Co Day 1'!F49+'Hired Equip-Contract Co Day 2'!F49+'Hired Equip-Contract Co Day 3'!F49+'Hired Equip-Contract Co Day 4'!F49+'Hired Equip-Contract Co Day 5'!F49+'Hired Equip-Contract Co Day 6'!F49+'Hired Equip-Contract Co Day 7'!F49+'Hired Equip-Contract Co Day 8'!F49+'Hired Equip-Contract Co Day 9'!F49+'Hired Equip-Contract Co Day 10'!F49+'Hired Equip-Contract Co Day 11'!F49+'Hired Equip-Contract Co Day 12'!F49+'Hired Equip-Contract Co Day 13'!F49+'Hired Equip-Contract Co Day 14'!F49</f>
        <v>0</v>
      </c>
      <c r="G49" s="1"/>
      <c r="H49" s="1"/>
      <c r="I49" s="1"/>
      <c r="J49" s="1"/>
      <c r="K49" s="1"/>
      <c r="L49" s="1"/>
      <c r="M49" s="1"/>
      <c r="N49" s="1"/>
      <c r="O49" s="1"/>
    </row>
    <row r="50" spans="1:15" ht="13.5" thickBot="1" x14ac:dyDescent="0.25">
      <c r="A50" s="123"/>
      <c r="B50" s="124" t="s">
        <v>52</v>
      </c>
      <c r="C50" s="267"/>
      <c r="D50" s="21"/>
      <c r="E50" s="295">
        <f>'Hired Equip-Contract Co Day 1'!E50+'Hired Equip-Contract Co Day 2'!E50+'Hired Equip-Contract Co Day 3'!E50+'Hired Equip-Contract Co Day 4'!E50+'Hired Equip-Contract Co Day 5'!E50+'Hired Equip-Contract Co Day 6'!E50+'Hired Equip-Contract Co Day 7'!E50+'Hired Equip-Contract Co Day 8'!E50+'Hired Equip-Contract Co Day 9'!E50+'Hired Equip-Contract Co Day 10'!E50+'Hired Equip-Contract Co Day 11'!E50+'Hired Equip-Contract Co Day 12'!E50+'Hired Equip-Contract Co Day 13'!E50+'Hired Equip-Contract Co Day 14'!E50</f>
        <v>0</v>
      </c>
      <c r="F50" s="284">
        <f>'Hired Equip-Contract Co Day 1'!F50+'Hired Equip-Contract Co Day 2'!F50+'Hired Equip-Contract Co Day 3'!F50+'Hired Equip-Contract Co Day 4'!F50+'Hired Equip-Contract Co Day 5'!F50+'Hired Equip-Contract Co Day 6'!F50+'Hired Equip-Contract Co Day 7'!F50+'Hired Equip-Contract Co Day 8'!F50+'Hired Equip-Contract Co Day 9'!F50+'Hired Equip-Contract Co Day 10'!F50+'Hired Equip-Contract Co Day 11'!F50+'Hired Equip-Contract Co Day 12'!F50+'Hired Equip-Contract Co Day 13'!F50+'Hired Equip-Contract Co Day 14'!F50</f>
        <v>0</v>
      </c>
      <c r="G50" s="1"/>
      <c r="H50" s="1"/>
      <c r="I50" s="1"/>
      <c r="J50" s="1"/>
      <c r="K50" s="1"/>
      <c r="L50" s="1"/>
      <c r="M50" s="1"/>
      <c r="N50" s="1"/>
      <c r="O50" s="1"/>
    </row>
    <row r="51" spans="1:15" x14ac:dyDescent="0.2">
      <c r="A51" s="264" t="s">
        <v>62</v>
      </c>
      <c r="B51" s="120" t="s">
        <v>52</v>
      </c>
      <c r="C51" s="342">
        <v>6714</v>
      </c>
      <c r="D51" s="21"/>
      <c r="E51" s="294">
        <f>'Hired Equip-Contract Co Day 1'!E51+'Hired Equip-Contract Co Day 2'!E51+'Hired Equip-Contract Co Day 3'!E51+'Hired Equip-Contract Co Day 4'!E51+'Hired Equip-Contract Co Day 5'!E51+'Hired Equip-Contract Co Day 6'!E51+'Hired Equip-Contract Co Day 7'!E51+'Hired Equip-Contract Co Day 8'!E51+'Hired Equip-Contract Co Day 9'!E51+'Hired Equip-Contract Co Day 10'!E51+'Hired Equip-Contract Co Day 11'!E51+'Hired Equip-Contract Co Day 12'!E51+'Hired Equip-Contract Co Day 13'!E51+'Hired Equip-Contract Co Day 14'!E51</f>
        <v>0</v>
      </c>
      <c r="F51" s="288">
        <f>'Hired Equip-Contract Co Day 1'!F51+'Hired Equip-Contract Co Day 2'!F51+'Hired Equip-Contract Co Day 3'!F51+'Hired Equip-Contract Co Day 4'!F51+'Hired Equip-Contract Co Day 5'!F51+'Hired Equip-Contract Co Day 6'!F51+'Hired Equip-Contract Co Day 7'!F51+'Hired Equip-Contract Co Day 8'!F51+'Hired Equip-Contract Co Day 9'!F51+'Hired Equip-Contract Co Day 10'!F51+'Hired Equip-Contract Co Day 11'!F51+'Hired Equip-Contract Co Day 12'!F51+'Hired Equip-Contract Co Day 13'!F51+'Hired Equip-Contract Co Day 14'!F51</f>
        <v>0</v>
      </c>
      <c r="G51" s="1"/>
      <c r="H51" s="1"/>
      <c r="I51" s="1"/>
      <c r="J51" s="1"/>
      <c r="K51" s="1"/>
      <c r="L51" s="1"/>
      <c r="M51" s="1"/>
      <c r="N51" s="1"/>
      <c r="O51" s="1"/>
    </row>
    <row r="52" spans="1:15" x14ac:dyDescent="0.2">
      <c r="A52" s="125" t="s">
        <v>332</v>
      </c>
      <c r="B52" s="122" t="s">
        <v>52</v>
      </c>
      <c r="C52" s="343">
        <v>34669</v>
      </c>
      <c r="D52" s="21"/>
      <c r="E52" s="293">
        <f>'Hired Equip-Contract Co Day 1'!E52+'Hired Equip-Contract Co Day 2'!E52+'Hired Equip-Contract Co Day 3'!E52+'Hired Equip-Contract Co Day 4'!E52+'Hired Equip-Contract Co Day 5'!E52+'Hired Equip-Contract Co Day 6'!E52+'Hired Equip-Contract Co Day 7'!E52+'Hired Equip-Contract Co Day 8'!E52+'Hired Equip-Contract Co Day 9'!E52+'Hired Equip-Contract Co Day 10'!E52+'Hired Equip-Contract Co Day 11'!E52+'Hired Equip-Contract Co Day 12'!E52+'Hired Equip-Contract Co Day 13'!E52+'Hired Equip-Contract Co Day 14'!E52</f>
        <v>0</v>
      </c>
      <c r="F52" s="287">
        <f>'Hired Equip-Contract Co Day 1'!F52+'Hired Equip-Contract Co Day 2'!F52+'Hired Equip-Contract Co Day 3'!F52+'Hired Equip-Contract Co Day 4'!F52+'Hired Equip-Contract Co Day 5'!F52+'Hired Equip-Contract Co Day 6'!F52+'Hired Equip-Contract Co Day 7'!F52+'Hired Equip-Contract Co Day 8'!F52+'Hired Equip-Contract Co Day 9'!F52+'Hired Equip-Contract Co Day 10'!F52+'Hired Equip-Contract Co Day 11'!F52+'Hired Equip-Contract Co Day 12'!F52+'Hired Equip-Contract Co Day 13'!F52+'Hired Equip-Contract Co Day 14'!F52</f>
        <v>0</v>
      </c>
      <c r="G52" s="1"/>
      <c r="H52" s="1"/>
      <c r="I52" s="1"/>
      <c r="J52" s="1"/>
      <c r="K52" s="1"/>
      <c r="L52" s="1"/>
      <c r="M52" s="1"/>
      <c r="N52" s="1"/>
      <c r="O52" s="1"/>
    </row>
    <row r="53" spans="1:15" x14ac:dyDescent="0.2">
      <c r="A53" s="125" t="s">
        <v>351</v>
      </c>
      <c r="B53" s="122" t="s">
        <v>52</v>
      </c>
      <c r="C53" s="343">
        <v>8812</v>
      </c>
      <c r="D53" s="21"/>
      <c r="E53" s="293">
        <f>'Hired Equip-Contract Co Day 1'!E53+'Hired Equip-Contract Co Day 2'!E53+'Hired Equip-Contract Co Day 3'!E53+'Hired Equip-Contract Co Day 4'!E53+'Hired Equip-Contract Co Day 5'!E53+'Hired Equip-Contract Co Day 6'!E53+'Hired Equip-Contract Co Day 7'!E53+'Hired Equip-Contract Co Day 8'!E53+'Hired Equip-Contract Co Day 9'!E53+'Hired Equip-Contract Co Day 10'!E53+'Hired Equip-Contract Co Day 11'!E53+'Hired Equip-Contract Co Day 12'!E53+'Hired Equip-Contract Co Day 13'!E53+'Hired Equip-Contract Co Day 14'!E53</f>
        <v>0</v>
      </c>
      <c r="F53" s="287">
        <f>'Hired Equip-Contract Co Day 1'!F53+'Hired Equip-Contract Co Day 2'!F53+'Hired Equip-Contract Co Day 3'!F53+'Hired Equip-Contract Co Day 4'!F53+'Hired Equip-Contract Co Day 5'!F53+'Hired Equip-Contract Co Day 6'!F53+'Hired Equip-Contract Co Day 7'!F53+'Hired Equip-Contract Co Day 8'!F53+'Hired Equip-Contract Co Day 9'!F53+'Hired Equip-Contract Co Day 10'!F53+'Hired Equip-Contract Co Day 11'!F53+'Hired Equip-Contract Co Day 12'!F53+'Hired Equip-Contract Co Day 13'!F53+'Hired Equip-Contract Co Day 14'!F53</f>
        <v>0</v>
      </c>
      <c r="G53" s="1"/>
      <c r="H53" s="1"/>
      <c r="I53" s="1"/>
      <c r="J53" s="1"/>
      <c r="K53" s="1"/>
      <c r="L53" s="1"/>
      <c r="M53" s="1"/>
      <c r="N53" s="1"/>
      <c r="O53" s="1"/>
    </row>
    <row r="54" spans="1:15" x14ac:dyDescent="0.2">
      <c r="A54" s="125" t="s">
        <v>333</v>
      </c>
      <c r="B54" s="259" t="s">
        <v>52</v>
      </c>
      <c r="C54" s="344">
        <v>23903</v>
      </c>
      <c r="D54" s="21"/>
      <c r="E54" s="293">
        <f>'Hired Equip-Contract Co Day 1'!E54+'Hired Equip-Contract Co Day 2'!E54+'Hired Equip-Contract Co Day 3'!E54+'Hired Equip-Contract Co Day 4'!E54+'Hired Equip-Contract Co Day 5'!E54+'Hired Equip-Contract Co Day 6'!E54+'Hired Equip-Contract Co Day 7'!E54+'Hired Equip-Contract Co Day 8'!E54+'Hired Equip-Contract Co Day 9'!E54+'Hired Equip-Contract Co Day 10'!E54+'Hired Equip-Contract Co Day 11'!E54+'Hired Equip-Contract Co Day 12'!E54+'Hired Equip-Contract Co Day 13'!E54+'Hired Equip-Contract Co Day 14'!E54</f>
        <v>0</v>
      </c>
      <c r="F54" s="287">
        <f>'Hired Equip-Contract Co Day 1'!F54+'Hired Equip-Contract Co Day 2'!F54+'Hired Equip-Contract Co Day 3'!F54+'Hired Equip-Contract Co Day 4'!F54+'Hired Equip-Contract Co Day 5'!F54+'Hired Equip-Contract Co Day 6'!F54+'Hired Equip-Contract Co Day 7'!F54+'Hired Equip-Contract Co Day 8'!F54+'Hired Equip-Contract Co Day 9'!F54+'Hired Equip-Contract Co Day 10'!F54+'Hired Equip-Contract Co Day 11'!F54+'Hired Equip-Contract Co Day 12'!F54+'Hired Equip-Contract Co Day 13'!F54+'Hired Equip-Contract Co Day 14'!F54</f>
        <v>0</v>
      </c>
      <c r="G54" s="1"/>
      <c r="H54" s="1"/>
      <c r="I54" s="1"/>
      <c r="J54" s="1"/>
      <c r="K54" s="1"/>
      <c r="L54" s="1"/>
      <c r="M54" s="1"/>
      <c r="N54" s="1"/>
      <c r="O54" s="1"/>
    </row>
    <row r="55" spans="1:15" x14ac:dyDescent="0.2">
      <c r="A55" s="125" t="s">
        <v>64</v>
      </c>
      <c r="B55" s="259"/>
      <c r="C55" s="344">
        <v>3679</v>
      </c>
      <c r="D55" s="21"/>
      <c r="E55" s="293">
        <f>'Hired Equip-Contract Co Day 1'!E55+'Hired Equip-Contract Co Day 2'!E55+'Hired Equip-Contract Co Day 3'!E55+'Hired Equip-Contract Co Day 4'!E55+'Hired Equip-Contract Co Day 5'!E55+'Hired Equip-Contract Co Day 6'!E55+'Hired Equip-Contract Co Day 7'!E55+'Hired Equip-Contract Co Day 8'!E55+'Hired Equip-Contract Co Day 9'!E55+'Hired Equip-Contract Co Day 10'!E55+'Hired Equip-Contract Co Day 11'!E55+'Hired Equip-Contract Co Day 12'!E55+'Hired Equip-Contract Co Day 13'!E55+'Hired Equip-Contract Co Day 14'!E55</f>
        <v>0</v>
      </c>
      <c r="F55" s="287">
        <f>'Hired Equip-Contract Co Day 1'!F55+'Hired Equip-Contract Co Day 2'!F55+'Hired Equip-Contract Co Day 3'!F55+'Hired Equip-Contract Co Day 4'!F55+'Hired Equip-Contract Co Day 5'!F55+'Hired Equip-Contract Co Day 6'!F55+'Hired Equip-Contract Co Day 7'!F55+'Hired Equip-Contract Co Day 8'!F55+'Hired Equip-Contract Co Day 9'!F55+'Hired Equip-Contract Co Day 10'!F55+'Hired Equip-Contract Co Day 11'!F55+'Hired Equip-Contract Co Day 12'!F55+'Hired Equip-Contract Co Day 13'!F55+'Hired Equip-Contract Co Day 14'!F55</f>
        <v>0</v>
      </c>
      <c r="G55" s="1"/>
      <c r="H55" s="1"/>
      <c r="I55" s="1"/>
      <c r="J55" s="1"/>
      <c r="K55" s="1"/>
      <c r="L55" s="1"/>
      <c r="M55" s="1"/>
      <c r="N55" s="1"/>
      <c r="O55" s="1"/>
    </row>
    <row r="56" spans="1:15" x14ac:dyDescent="0.2">
      <c r="A56" s="125" t="s">
        <v>63</v>
      </c>
      <c r="B56" s="122" t="s">
        <v>52</v>
      </c>
      <c r="C56" s="343">
        <v>2418</v>
      </c>
      <c r="D56" s="21"/>
      <c r="E56" s="293">
        <f>'Hired Equip-Contract Co Day 1'!E56+'Hired Equip-Contract Co Day 2'!E56+'Hired Equip-Contract Co Day 3'!E56+'Hired Equip-Contract Co Day 4'!E56+'Hired Equip-Contract Co Day 5'!E56+'Hired Equip-Contract Co Day 6'!E56+'Hired Equip-Contract Co Day 7'!E56+'Hired Equip-Contract Co Day 8'!E56+'Hired Equip-Contract Co Day 9'!E56+'Hired Equip-Contract Co Day 10'!E56+'Hired Equip-Contract Co Day 11'!E56+'Hired Equip-Contract Co Day 12'!E56+'Hired Equip-Contract Co Day 13'!E56+'Hired Equip-Contract Co Day 14'!E56</f>
        <v>0</v>
      </c>
      <c r="F56" s="287">
        <f>'Hired Equip-Contract Co Day 1'!F56+'Hired Equip-Contract Co Day 2'!F56+'Hired Equip-Contract Co Day 3'!F56+'Hired Equip-Contract Co Day 4'!F56+'Hired Equip-Contract Co Day 5'!F56+'Hired Equip-Contract Co Day 6'!F56+'Hired Equip-Contract Co Day 7'!F56+'Hired Equip-Contract Co Day 8'!F56+'Hired Equip-Contract Co Day 9'!F56+'Hired Equip-Contract Co Day 10'!F56+'Hired Equip-Contract Co Day 11'!F56+'Hired Equip-Contract Co Day 12'!F56+'Hired Equip-Contract Co Day 13'!F56+'Hired Equip-Contract Co Day 14'!F56</f>
        <v>0</v>
      </c>
      <c r="G56" s="1"/>
      <c r="H56" s="1"/>
      <c r="I56" s="1"/>
      <c r="J56" s="1"/>
      <c r="K56" s="1"/>
      <c r="L56" s="1"/>
      <c r="M56" s="1"/>
      <c r="N56" s="1"/>
      <c r="O56" s="1"/>
    </row>
    <row r="57" spans="1:15" x14ac:dyDescent="0.2">
      <c r="A57" s="125" t="s">
        <v>352</v>
      </c>
      <c r="B57" s="122" t="s">
        <v>52</v>
      </c>
      <c r="C57" s="343">
        <v>4348</v>
      </c>
      <c r="D57" s="21"/>
      <c r="E57" s="293">
        <f>'Hired Equip-Contract Co Day 1'!E57+'Hired Equip-Contract Co Day 2'!E57+'Hired Equip-Contract Co Day 3'!E57+'Hired Equip-Contract Co Day 4'!E57+'Hired Equip-Contract Co Day 5'!E57+'Hired Equip-Contract Co Day 6'!E57+'Hired Equip-Contract Co Day 7'!E57+'Hired Equip-Contract Co Day 8'!E57+'Hired Equip-Contract Co Day 9'!E57+'Hired Equip-Contract Co Day 10'!E57+'Hired Equip-Contract Co Day 11'!E57+'Hired Equip-Contract Co Day 12'!E57+'Hired Equip-Contract Co Day 13'!E57+'Hired Equip-Contract Co Day 14'!E57</f>
        <v>0</v>
      </c>
      <c r="F57" s="287">
        <f>'Hired Equip-Contract Co Day 1'!F57+'Hired Equip-Contract Co Day 2'!F57+'Hired Equip-Contract Co Day 3'!F57+'Hired Equip-Contract Co Day 4'!F57+'Hired Equip-Contract Co Day 5'!F57+'Hired Equip-Contract Co Day 6'!F57+'Hired Equip-Contract Co Day 7'!F57+'Hired Equip-Contract Co Day 8'!F57+'Hired Equip-Contract Co Day 9'!F57+'Hired Equip-Contract Co Day 10'!F57+'Hired Equip-Contract Co Day 11'!F57+'Hired Equip-Contract Co Day 12'!F57+'Hired Equip-Contract Co Day 13'!F57+'Hired Equip-Contract Co Day 14'!F57</f>
        <v>0</v>
      </c>
      <c r="G57" s="1"/>
      <c r="H57" s="1"/>
      <c r="I57" s="1"/>
      <c r="J57" s="1"/>
      <c r="K57" s="1"/>
      <c r="L57" s="1"/>
      <c r="M57" s="1"/>
      <c r="N57" s="1"/>
      <c r="O57" s="1"/>
    </row>
    <row r="58" spans="1:15" ht="13.5" thickBot="1" x14ac:dyDescent="0.25">
      <c r="A58" s="260"/>
      <c r="B58" s="124" t="s">
        <v>52</v>
      </c>
      <c r="C58" s="267"/>
      <c r="D58" s="21"/>
      <c r="E58" s="295">
        <f>'Hired Equip-Contract Co Day 1'!E58+'Hired Equip-Contract Co Day 2'!E58+'Hired Equip-Contract Co Day 3'!E58+'Hired Equip-Contract Co Day 4'!E58+'Hired Equip-Contract Co Day 5'!E58+'Hired Equip-Contract Co Day 6'!E58+'Hired Equip-Contract Co Day 7'!E58+'Hired Equip-Contract Co Day 8'!E58+'Hired Equip-Contract Co Day 9'!E58+'Hired Equip-Contract Co Day 10'!E58+'Hired Equip-Contract Co Day 11'!E58+'Hired Equip-Contract Co Day 12'!E58+'Hired Equip-Contract Co Day 13'!E58+'Hired Equip-Contract Co Day 14'!E58</f>
        <v>0</v>
      </c>
      <c r="F58" s="284">
        <f>'Hired Equip-Contract Co Day 1'!F58+'Hired Equip-Contract Co Day 2'!F58+'Hired Equip-Contract Co Day 3'!F58+'Hired Equip-Contract Co Day 4'!F58+'Hired Equip-Contract Co Day 5'!F58+'Hired Equip-Contract Co Day 6'!F58+'Hired Equip-Contract Co Day 7'!F58+'Hired Equip-Contract Co Day 8'!F58+'Hired Equip-Contract Co Day 9'!F58+'Hired Equip-Contract Co Day 10'!F58+'Hired Equip-Contract Co Day 11'!F58+'Hired Equip-Contract Co Day 12'!F58+'Hired Equip-Contract Co Day 13'!F58+'Hired Equip-Contract Co Day 14'!F58</f>
        <v>0</v>
      </c>
      <c r="G58" s="1"/>
      <c r="H58" s="1"/>
      <c r="I58" s="1"/>
      <c r="J58" s="1"/>
      <c r="K58" s="1"/>
      <c r="L58" s="1"/>
      <c r="M58" s="1"/>
      <c r="N58" s="1"/>
      <c r="O58" s="1"/>
    </row>
    <row r="59" spans="1:15" x14ac:dyDescent="0.2">
      <c r="A59" s="264" t="s">
        <v>334</v>
      </c>
      <c r="B59" s="120" t="s">
        <v>52</v>
      </c>
      <c r="C59" s="342">
        <v>8128</v>
      </c>
      <c r="D59" s="21"/>
      <c r="E59" s="294">
        <f>'Hired Equip-Contract Co Day 1'!E59+'Hired Equip-Contract Co Day 2'!E59+'Hired Equip-Contract Co Day 3'!E59+'Hired Equip-Contract Co Day 4'!E59+'Hired Equip-Contract Co Day 5'!E59+'Hired Equip-Contract Co Day 6'!E59+'Hired Equip-Contract Co Day 7'!E59+'Hired Equip-Contract Co Day 8'!E59+'Hired Equip-Contract Co Day 9'!E59+'Hired Equip-Contract Co Day 10'!E59+'Hired Equip-Contract Co Day 11'!E59+'Hired Equip-Contract Co Day 12'!E59+'Hired Equip-Contract Co Day 13'!E59+'Hired Equip-Contract Co Day 14'!E59</f>
        <v>0</v>
      </c>
      <c r="F59" s="288">
        <f>'Hired Equip-Contract Co Day 1'!F59+'Hired Equip-Contract Co Day 2'!F59+'Hired Equip-Contract Co Day 3'!F59+'Hired Equip-Contract Co Day 4'!F59+'Hired Equip-Contract Co Day 5'!F59+'Hired Equip-Contract Co Day 6'!F59+'Hired Equip-Contract Co Day 7'!F59+'Hired Equip-Contract Co Day 8'!F59+'Hired Equip-Contract Co Day 9'!F59+'Hired Equip-Contract Co Day 10'!F59+'Hired Equip-Contract Co Day 11'!F59+'Hired Equip-Contract Co Day 12'!F59+'Hired Equip-Contract Co Day 13'!F59+'Hired Equip-Contract Co Day 14'!F59</f>
        <v>0</v>
      </c>
      <c r="G59" s="1"/>
      <c r="H59" s="1"/>
      <c r="I59" s="1"/>
      <c r="J59" s="1"/>
      <c r="K59" s="1"/>
      <c r="L59" s="1"/>
      <c r="M59" s="1"/>
      <c r="N59" s="1"/>
      <c r="O59" s="1"/>
    </row>
    <row r="60" spans="1:15" x14ac:dyDescent="0.2">
      <c r="A60" s="125" t="s">
        <v>65</v>
      </c>
      <c r="B60" s="122" t="s">
        <v>52</v>
      </c>
      <c r="C60" s="343">
        <v>42827</v>
      </c>
      <c r="D60" s="21"/>
      <c r="E60" s="293">
        <f>'Hired Equip-Contract Co Day 1'!E60+'Hired Equip-Contract Co Day 2'!E60+'Hired Equip-Contract Co Day 3'!E60+'Hired Equip-Contract Co Day 4'!E60+'Hired Equip-Contract Co Day 5'!E60+'Hired Equip-Contract Co Day 6'!E60+'Hired Equip-Contract Co Day 7'!E60+'Hired Equip-Contract Co Day 8'!E60+'Hired Equip-Contract Co Day 9'!E60+'Hired Equip-Contract Co Day 10'!E60+'Hired Equip-Contract Co Day 11'!E60+'Hired Equip-Contract Co Day 12'!E60+'Hired Equip-Contract Co Day 13'!E60+'Hired Equip-Contract Co Day 14'!E60</f>
        <v>0</v>
      </c>
      <c r="F60" s="287">
        <f>'Hired Equip-Contract Co Day 1'!F60+'Hired Equip-Contract Co Day 2'!F60+'Hired Equip-Contract Co Day 3'!F60+'Hired Equip-Contract Co Day 4'!F60+'Hired Equip-Contract Co Day 5'!F60+'Hired Equip-Contract Co Day 6'!F60+'Hired Equip-Contract Co Day 7'!F60+'Hired Equip-Contract Co Day 8'!F60+'Hired Equip-Contract Co Day 9'!F60+'Hired Equip-Contract Co Day 10'!F60+'Hired Equip-Contract Co Day 11'!F60+'Hired Equip-Contract Co Day 12'!F60+'Hired Equip-Contract Co Day 13'!F60+'Hired Equip-Contract Co Day 14'!F60</f>
        <v>0</v>
      </c>
      <c r="G60" s="1"/>
      <c r="H60" s="1"/>
      <c r="I60" s="1"/>
      <c r="J60" s="1"/>
      <c r="K60" s="1"/>
      <c r="L60" s="1"/>
      <c r="M60" s="1"/>
      <c r="N60" s="1"/>
      <c r="O60" s="1"/>
    </row>
    <row r="61" spans="1:15" x14ac:dyDescent="0.2">
      <c r="A61" s="125" t="s">
        <v>355</v>
      </c>
      <c r="B61" s="122" t="s">
        <v>52</v>
      </c>
      <c r="C61" s="343">
        <v>6013</v>
      </c>
      <c r="D61" s="21"/>
      <c r="E61" s="293">
        <f>'Hired Equip-Contract Co Day 1'!E61+'Hired Equip-Contract Co Day 2'!E61+'Hired Equip-Contract Co Day 3'!E61+'Hired Equip-Contract Co Day 4'!E61+'Hired Equip-Contract Co Day 5'!E61+'Hired Equip-Contract Co Day 6'!E61+'Hired Equip-Contract Co Day 7'!E61+'Hired Equip-Contract Co Day 8'!E61+'Hired Equip-Contract Co Day 9'!E61+'Hired Equip-Contract Co Day 10'!E61+'Hired Equip-Contract Co Day 11'!E61+'Hired Equip-Contract Co Day 12'!E61+'Hired Equip-Contract Co Day 13'!E61+'Hired Equip-Contract Co Day 14'!E61</f>
        <v>0</v>
      </c>
      <c r="F61" s="287">
        <f>'Hired Equip-Contract Co Day 1'!F61+'Hired Equip-Contract Co Day 2'!F61+'Hired Equip-Contract Co Day 3'!F61+'Hired Equip-Contract Co Day 4'!F61+'Hired Equip-Contract Co Day 5'!F61+'Hired Equip-Contract Co Day 6'!F61+'Hired Equip-Contract Co Day 7'!F61+'Hired Equip-Contract Co Day 8'!F61+'Hired Equip-Contract Co Day 9'!F61+'Hired Equip-Contract Co Day 10'!F61+'Hired Equip-Contract Co Day 11'!F61+'Hired Equip-Contract Co Day 12'!F61+'Hired Equip-Contract Co Day 13'!F61+'Hired Equip-Contract Co Day 14'!F61</f>
        <v>0</v>
      </c>
      <c r="G61" s="1"/>
      <c r="H61" s="1"/>
      <c r="I61" s="1"/>
      <c r="J61" s="1"/>
      <c r="K61" s="1"/>
      <c r="L61" s="1"/>
      <c r="M61" s="1"/>
      <c r="N61" s="1"/>
      <c r="O61" s="1"/>
    </row>
    <row r="62" spans="1:15" x14ac:dyDescent="0.2">
      <c r="A62" s="125" t="s">
        <v>341</v>
      </c>
      <c r="B62" s="122" t="s">
        <v>52</v>
      </c>
      <c r="C62" s="343">
        <v>21448</v>
      </c>
      <c r="D62" s="21"/>
      <c r="E62" s="293">
        <f>'Hired Equip-Contract Co Day 1'!E62+'Hired Equip-Contract Co Day 2'!E62+'Hired Equip-Contract Co Day 3'!E62+'Hired Equip-Contract Co Day 4'!E62+'Hired Equip-Contract Co Day 5'!E62+'Hired Equip-Contract Co Day 6'!E62+'Hired Equip-Contract Co Day 7'!E62+'Hired Equip-Contract Co Day 8'!E62+'Hired Equip-Contract Co Day 9'!E62+'Hired Equip-Contract Co Day 10'!E62+'Hired Equip-Contract Co Day 11'!E62+'Hired Equip-Contract Co Day 12'!E62+'Hired Equip-Contract Co Day 13'!E62+'Hired Equip-Contract Co Day 14'!E62</f>
        <v>0</v>
      </c>
      <c r="F62" s="287">
        <f>'Hired Equip-Contract Co Day 1'!F62+'Hired Equip-Contract Co Day 2'!F62+'Hired Equip-Contract Co Day 3'!F62+'Hired Equip-Contract Co Day 4'!F62+'Hired Equip-Contract Co Day 5'!F62+'Hired Equip-Contract Co Day 6'!F62+'Hired Equip-Contract Co Day 7'!F62+'Hired Equip-Contract Co Day 8'!F62+'Hired Equip-Contract Co Day 9'!F62+'Hired Equip-Contract Co Day 10'!F62+'Hired Equip-Contract Co Day 11'!F62+'Hired Equip-Contract Co Day 12'!F62+'Hired Equip-Contract Co Day 13'!F62+'Hired Equip-Contract Co Day 14'!F62</f>
        <v>0</v>
      </c>
      <c r="G62" s="1"/>
      <c r="H62" s="1"/>
      <c r="I62" s="1"/>
      <c r="J62" s="1"/>
      <c r="K62" s="1"/>
      <c r="L62" s="1"/>
      <c r="M62" s="1"/>
      <c r="N62" s="1"/>
      <c r="O62" s="1"/>
    </row>
    <row r="63" spans="1:15" x14ac:dyDescent="0.2">
      <c r="A63" s="125" t="s">
        <v>342</v>
      </c>
      <c r="B63" s="122" t="s">
        <v>52</v>
      </c>
      <c r="C63" s="343">
        <v>3349</v>
      </c>
      <c r="D63" s="21"/>
      <c r="E63" s="293">
        <f>'Hired Equip-Contract Co Day 1'!E63+'Hired Equip-Contract Co Day 2'!E63+'Hired Equip-Contract Co Day 3'!E63+'Hired Equip-Contract Co Day 4'!E63+'Hired Equip-Contract Co Day 5'!E63+'Hired Equip-Contract Co Day 6'!E63+'Hired Equip-Contract Co Day 7'!E63+'Hired Equip-Contract Co Day 8'!E63+'Hired Equip-Contract Co Day 9'!E63+'Hired Equip-Contract Co Day 10'!E63+'Hired Equip-Contract Co Day 11'!E63+'Hired Equip-Contract Co Day 12'!E63+'Hired Equip-Contract Co Day 13'!E63+'Hired Equip-Contract Co Day 14'!E63</f>
        <v>0</v>
      </c>
      <c r="F63" s="287">
        <f>'Hired Equip-Contract Co Day 1'!F63+'Hired Equip-Contract Co Day 2'!F63+'Hired Equip-Contract Co Day 3'!F63+'Hired Equip-Contract Co Day 4'!F63+'Hired Equip-Contract Co Day 5'!F63+'Hired Equip-Contract Co Day 6'!F63+'Hired Equip-Contract Co Day 7'!F63+'Hired Equip-Contract Co Day 8'!F63+'Hired Equip-Contract Co Day 9'!F63+'Hired Equip-Contract Co Day 10'!F63+'Hired Equip-Contract Co Day 11'!F63+'Hired Equip-Contract Co Day 12'!F63+'Hired Equip-Contract Co Day 13'!F63+'Hired Equip-Contract Co Day 14'!F63</f>
        <v>0</v>
      </c>
      <c r="G63" s="1"/>
      <c r="H63" s="1"/>
      <c r="I63" s="1"/>
      <c r="J63" s="1"/>
      <c r="K63" s="1"/>
      <c r="L63" s="1"/>
      <c r="M63" s="1"/>
      <c r="N63" s="1"/>
      <c r="O63" s="1"/>
    </row>
    <row r="64" spans="1:15" x14ac:dyDescent="0.2">
      <c r="A64" s="125" t="s">
        <v>343</v>
      </c>
      <c r="B64" s="122" t="s">
        <v>52</v>
      </c>
      <c r="C64" s="343">
        <v>2285</v>
      </c>
      <c r="D64" s="21"/>
      <c r="E64" s="293">
        <f>'Hired Equip-Contract Co Day 1'!E64+'Hired Equip-Contract Co Day 2'!E64+'Hired Equip-Contract Co Day 3'!E64+'Hired Equip-Contract Co Day 4'!E64+'Hired Equip-Contract Co Day 5'!E64+'Hired Equip-Contract Co Day 6'!E64+'Hired Equip-Contract Co Day 7'!E64+'Hired Equip-Contract Co Day 8'!E64+'Hired Equip-Contract Co Day 9'!E64+'Hired Equip-Contract Co Day 10'!E64+'Hired Equip-Contract Co Day 11'!E64+'Hired Equip-Contract Co Day 12'!E64+'Hired Equip-Contract Co Day 13'!E64+'Hired Equip-Contract Co Day 14'!E64</f>
        <v>0</v>
      </c>
      <c r="F64" s="287">
        <f>'Hired Equip-Contract Co Day 1'!F64+'Hired Equip-Contract Co Day 2'!F64+'Hired Equip-Contract Co Day 3'!F64+'Hired Equip-Contract Co Day 4'!F64+'Hired Equip-Contract Co Day 5'!F64+'Hired Equip-Contract Co Day 6'!F64+'Hired Equip-Contract Co Day 7'!F64+'Hired Equip-Contract Co Day 8'!F64+'Hired Equip-Contract Co Day 9'!F64+'Hired Equip-Contract Co Day 10'!F64+'Hired Equip-Contract Co Day 11'!F64+'Hired Equip-Contract Co Day 12'!F64+'Hired Equip-Contract Co Day 13'!F64+'Hired Equip-Contract Co Day 14'!F64</f>
        <v>0</v>
      </c>
      <c r="G64" s="1"/>
      <c r="H64" s="1"/>
      <c r="I64" s="1"/>
      <c r="J64" s="1"/>
      <c r="K64" s="1"/>
      <c r="L64" s="1"/>
      <c r="M64" s="1"/>
      <c r="N64" s="1"/>
      <c r="O64" s="1"/>
    </row>
    <row r="65" spans="1:15" x14ac:dyDescent="0.2">
      <c r="A65" s="125" t="s">
        <v>344</v>
      </c>
      <c r="B65" s="122" t="s">
        <v>52</v>
      </c>
      <c r="C65" s="343">
        <v>6445</v>
      </c>
      <c r="D65" s="21"/>
      <c r="E65" s="293">
        <f>'Hired Equip-Contract Co Day 1'!E65+'Hired Equip-Contract Co Day 2'!E65+'Hired Equip-Contract Co Day 3'!E65+'Hired Equip-Contract Co Day 4'!E65+'Hired Equip-Contract Co Day 5'!E65+'Hired Equip-Contract Co Day 6'!E65+'Hired Equip-Contract Co Day 7'!E65+'Hired Equip-Contract Co Day 8'!E65+'Hired Equip-Contract Co Day 9'!E65+'Hired Equip-Contract Co Day 10'!E65+'Hired Equip-Contract Co Day 11'!E65+'Hired Equip-Contract Co Day 12'!E65+'Hired Equip-Contract Co Day 13'!E65+'Hired Equip-Contract Co Day 14'!E65</f>
        <v>0</v>
      </c>
      <c r="F65" s="287">
        <f>'Hired Equip-Contract Co Day 1'!F65+'Hired Equip-Contract Co Day 2'!F65+'Hired Equip-Contract Co Day 3'!F65+'Hired Equip-Contract Co Day 4'!F65+'Hired Equip-Contract Co Day 5'!F65+'Hired Equip-Contract Co Day 6'!F65+'Hired Equip-Contract Co Day 7'!F65+'Hired Equip-Contract Co Day 8'!F65+'Hired Equip-Contract Co Day 9'!F65+'Hired Equip-Contract Co Day 10'!F65+'Hired Equip-Contract Co Day 11'!F65+'Hired Equip-Contract Co Day 12'!F65+'Hired Equip-Contract Co Day 13'!F65+'Hired Equip-Contract Co Day 14'!F65</f>
        <v>0</v>
      </c>
      <c r="G65" s="1"/>
      <c r="H65" s="1"/>
      <c r="I65" s="1"/>
      <c r="J65" s="1"/>
      <c r="K65" s="1"/>
      <c r="L65" s="1"/>
      <c r="M65" s="1"/>
      <c r="N65" s="1"/>
      <c r="O65" s="1"/>
    </row>
    <row r="66" spans="1:15" ht="13.5" thickBot="1" x14ac:dyDescent="0.25">
      <c r="A66" s="260"/>
      <c r="B66" s="261" t="s">
        <v>52</v>
      </c>
      <c r="C66" s="268"/>
      <c r="D66" s="21"/>
      <c r="E66" s="295">
        <f>'Hired Equip-Contract Co Day 1'!E66+'Hired Equip-Contract Co Day 2'!E66+'Hired Equip-Contract Co Day 3'!E66+'Hired Equip-Contract Co Day 4'!E66+'Hired Equip-Contract Co Day 5'!E66+'Hired Equip-Contract Co Day 6'!E66+'Hired Equip-Contract Co Day 7'!E66+'Hired Equip-Contract Co Day 8'!E66+'Hired Equip-Contract Co Day 9'!E66+'Hired Equip-Contract Co Day 10'!E66+'Hired Equip-Contract Co Day 11'!E66+'Hired Equip-Contract Co Day 12'!E66+'Hired Equip-Contract Co Day 13'!E66+'Hired Equip-Contract Co Day 14'!E66</f>
        <v>0</v>
      </c>
      <c r="F66" s="284">
        <f>'Hired Equip-Contract Co Day 1'!F66+'Hired Equip-Contract Co Day 2'!F66+'Hired Equip-Contract Co Day 3'!F66+'Hired Equip-Contract Co Day 4'!F66+'Hired Equip-Contract Co Day 5'!F66+'Hired Equip-Contract Co Day 6'!F66+'Hired Equip-Contract Co Day 7'!F66+'Hired Equip-Contract Co Day 8'!F66+'Hired Equip-Contract Co Day 9'!F66+'Hired Equip-Contract Co Day 10'!F66+'Hired Equip-Contract Co Day 11'!F66+'Hired Equip-Contract Co Day 12'!F66+'Hired Equip-Contract Co Day 13'!F66+'Hired Equip-Contract Co Day 14'!F66</f>
        <v>0</v>
      </c>
      <c r="G66" s="1"/>
      <c r="H66" s="1"/>
      <c r="I66" s="1"/>
      <c r="J66" s="1"/>
      <c r="K66" s="1"/>
      <c r="L66" s="1"/>
      <c r="M66" s="1"/>
      <c r="N66" s="1"/>
      <c r="O66" s="1"/>
    </row>
    <row r="67" spans="1:15" x14ac:dyDescent="0.2">
      <c r="A67" s="264" t="s">
        <v>67</v>
      </c>
      <c r="B67" s="120" t="s">
        <v>52</v>
      </c>
      <c r="C67" s="342">
        <v>10688</v>
      </c>
      <c r="D67" s="21"/>
      <c r="E67" s="294">
        <f>'Hired Equip-Contract Co Day 1'!E67+'Hired Equip-Contract Co Day 2'!E67+'Hired Equip-Contract Co Day 3'!E67+'Hired Equip-Contract Co Day 4'!E67+'Hired Equip-Contract Co Day 5'!E67+'Hired Equip-Contract Co Day 6'!E67+'Hired Equip-Contract Co Day 7'!E67+'Hired Equip-Contract Co Day 8'!E67+'Hired Equip-Contract Co Day 9'!E67+'Hired Equip-Contract Co Day 10'!E67+'Hired Equip-Contract Co Day 11'!E67+'Hired Equip-Contract Co Day 12'!E67+'Hired Equip-Contract Co Day 13'!E67+'Hired Equip-Contract Co Day 14'!E67</f>
        <v>0</v>
      </c>
      <c r="F67" s="288">
        <f>'Hired Equip-Contract Co Day 1'!F67+'Hired Equip-Contract Co Day 2'!F67+'Hired Equip-Contract Co Day 3'!F67+'Hired Equip-Contract Co Day 4'!F67+'Hired Equip-Contract Co Day 5'!F67+'Hired Equip-Contract Co Day 6'!F67+'Hired Equip-Contract Co Day 7'!F67+'Hired Equip-Contract Co Day 8'!F67+'Hired Equip-Contract Co Day 9'!F67+'Hired Equip-Contract Co Day 10'!F67+'Hired Equip-Contract Co Day 11'!F67+'Hired Equip-Contract Co Day 12'!F67+'Hired Equip-Contract Co Day 13'!F67+'Hired Equip-Contract Co Day 14'!F67</f>
        <v>0</v>
      </c>
      <c r="G67" s="1"/>
      <c r="H67" s="1"/>
      <c r="I67" s="1"/>
      <c r="J67" s="1"/>
      <c r="K67" s="1"/>
      <c r="L67" s="1"/>
      <c r="M67" s="1"/>
      <c r="N67" s="1"/>
      <c r="O67" s="1"/>
    </row>
    <row r="68" spans="1:15" x14ac:dyDescent="0.2">
      <c r="A68" s="125" t="s">
        <v>345</v>
      </c>
      <c r="B68" s="122" t="s">
        <v>52</v>
      </c>
      <c r="C68" s="343">
        <v>41086</v>
      </c>
      <c r="D68" s="21"/>
      <c r="E68" s="293">
        <f>'Hired Equip-Contract Co Day 1'!E68+'Hired Equip-Contract Co Day 2'!E68+'Hired Equip-Contract Co Day 3'!E68+'Hired Equip-Contract Co Day 4'!E68+'Hired Equip-Contract Co Day 5'!E68+'Hired Equip-Contract Co Day 6'!E68+'Hired Equip-Contract Co Day 7'!E68+'Hired Equip-Contract Co Day 8'!E68+'Hired Equip-Contract Co Day 9'!E68+'Hired Equip-Contract Co Day 10'!E68+'Hired Equip-Contract Co Day 11'!E68+'Hired Equip-Contract Co Day 12'!E68+'Hired Equip-Contract Co Day 13'!E68+'Hired Equip-Contract Co Day 14'!E68</f>
        <v>0</v>
      </c>
      <c r="F68" s="287">
        <f>'Hired Equip-Contract Co Day 1'!F68+'Hired Equip-Contract Co Day 2'!F68+'Hired Equip-Contract Co Day 3'!F68+'Hired Equip-Contract Co Day 4'!F68+'Hired Equip-Contract Co Day 5'!F68+'Hired Equip-Contract Co Day 6'!F68+'Hired Equip-Contract Co Day 7'!F68+'Hired Equip-Contract Co Day 8'!F68+'Hired Equip-Contract Co Day 9'!F68+'Hired Equip-Contract Co Day 10'!F68+'Hired Equip-Contract Co Day 11'!F68+'Hired Equip-Contract Co Day 12'!F68+'Hired Equip-Contract Co Day 13'!F68+'Hired Equip-Contract Co Day 14'!F68</f>
        <v>0</v>
      </c>
      <c r="G68" s="1"/>
      <c r="H68" s="1"/>
      <c r="I68" s="1"/>
      <c r="J68" s="1"/>
      <c r="K68" s="1"/>
      <c r="L68" s="1"/>
      <c r="M68" s="1"/>
      <c r="N68" s="1"/>
      <c r="O68" s="1"/>
    </row>
    <row r="69" spans="1:15" x14ac:dyDescent="0.2">
      <c r="A69" s="125" t="s">
        <v>66</v>
      </c>
      <c r="B69" s="122" t="s">
        <v>52</v>
      </c>
      <c r="C69" s="343">
        <v>10264</v>
      </c>
      <c r="D69" s="21"/>
      <c r="E69" s="293">
        <f>'Hired Equip-Contract Co Day 1'!E69+'Hired Equip-Contract Co Day 2'!E69+'Hired Equip-Contract Co Day 3'!E69+'Hired Equip-Contract Co Day 4'!E69+'Hired Equip-Contract Co Day 5'!E69+'Hired Equip-Contract Co Day 6'!E69+'Hired Equip-Contract Co Day 7'!E69+'Hired Equip-Contract Co Day 8'!E69+'Hired Equip-Contract Co Day 9'!E69+'Hired Equip-Contract Co Day 10'!E69+'Hired Equip-Contract Co Day 11'!E69+'Hired Equip-Contract Co Day 12'!E69+'Hired Equip-Contract Co Day 13'!E69+'Hired Equip-Contract Co Day 14'!E69</f>
        <v>0</v>
      </c>
      <c r="F69" s="287">
        <f>'Hired Equip-Contract Co Day 1'!F69+'Hired Equip-Contract Co Day 2'!F69+'Hired Equip-Contract Co Day 3'!F69+'Hired Equip-Contract Co Day 4'!F69+'Hired Equip-Contract Co Day 5'!F69+'Hired Equip-Contract Co Day 6'!F69+'Hired Equip-Contract Co Day 7'!F69+'Hired Equip-Contract Co Day 8'!F69+'Hired Equip-Contract Co Day 9'!F69+'Hired Equip-Contract Co Day 10'!F69+'Hired Equip-Contract Co Day 11'!F69+'Hired Equip-Contract Co Day 12'!F69+'Hired Equip-Contract Co Day 13'!F69+'Hired Equip-Contract Co Day 14'!F69</f>
        <v>0</v>
      </c>
      <c r="G69" s="1"/>
      <c r="H69" s="1"/>
      <c r="I69" s="1"/>
      <c r="J69" s="1"/>
      <c r="K69" s="1"/>
      <c r="L69" s="1"/>
      <c r="M69" s="1"/>
      <c r="N69" s="1"/>
      <c r="O69" s="1"/>
    </row>
    <row r="70" spans="1:15" x14ac:dyDescent="0.2">
      <c r="A70" s="125" t="s">
        <v>346</v>
      </c>
      <c r="B70" s="265"/>
      <c r="C70" s="343">
        <v>29329</v>
      </c>
      <c r="D70" s="21"/>
      <c r="E70" s="293">
        <f>'Hired Equip-Contract Co Day 1'!E70+'Hired Equip-Contract Co Day 2'!E70+'Hired Equip-Contract Co Day 3'!E70+'Hired Equip-Contract Co Day 4'!E70+'Hired Equip-Contract Co Day 5'!E70+'Hired Equip-Contract Co Day 6'!E70+'Hired Equip-Contract Co Day 7'!E70+'Hired Equip-Contract Co Day 8'!E70+'Hired Equip-Contract Co Day 9'!E70+'Hired Equip-Contract Co Day 10'!E70+'Hired Equip-Contract Co Day 11'!E70+'Hired Equip-Contract Co Day 12'!E70+'Hired Equip-Contract Co Day 13'!E70+'Hired Equip-Contract Co Day 14'!E70</f>
        <v>0</v>
      </c>
      <c r="F70" s="287">
        <f>'Hired Equip-Contract Co Day 1'!F70+'Hired Equip-Contract Co Day 2'!F70+'Hired Equip-Contract Co Day 3'!F70+'Hired Equip-Contract Co Day 4'!F70+'Hired Equip-Contract Co Day 5'!F70+'Hired Equip-Contract Co Day 6'!F70+'Hired Equip-Contract Co Day 7'!F70+'Hired Equip-Contract Co Day 8'!F70+'Hired Equip-Contract Co Day 9'!F70+'Hired Equip-Contract Co Day 10'!F70+'Hired Equip-Contract Co Day 11'!F70+'Hired Equip-Contract Co Day 12'!F70+'Hired Equip-Contract Co Day 13'!F70+'Hired Equip-Contract Co Day 14'!F70</f>
        <v>0</v>
      </c>
      <c r="G70" s="1"/>
      <c r="H70" s="1"/>
      <c r="I70" s="1"/>
      <c r="J70" s="1"/>
      <c r="K70" s="1"/>
      <c r="L70" s="1"/>
      <c r="M70" s="1"/>
      <c r="N70" s="1"/>
      <c r="O70" s="1"/>
    </row>
    <row r="71" spans="1:15" x14ac:dyDescent="0.2">
      <c r="A71" s="125" t="s">
        <v>69</v>
      </c>
      <c r="B71" s="259" t="s">
        <v>52</v>
      </c>
      <c r="C71" s="344">
        <v>4323</v>
      </c>
      <c r="D71" s="21"/>
      <c r="E71" s="293">
        <f>'Hired Equip-Contract Co Day 1'!E71+'Hired Equip-Contract Co Day 2'!E71+'Hired Equip-Contract Co Day 3'!E71+'Hired Equip-Contract Co Day 4'!E71+'Hired Equip-Contract Co Day 5'!E71+'Hired Equip-Contract Co Day 6'!E71+'Hired Equip-Contract Co Day 7'!E71+'Hired Equip-Contract Co Day 8'!E71+'Hired Equip-Contract Co Day 9'!E71+'Hired Equip-Contract Co Day 10'!E71+'Hired Equip-Contract Co Day 11'!E71+'Hired Equip-Contract Co Day 12'!E71+'Hired Equip-Contract Co Day 13'!E71+'Hired Equip-Contract Co Day 14'!E71</f>
        <v>0</v>
      </c>
      <c r="F71" s="287">
        <f>'Hired Equip-Contract Co Day 1'!F71+'Hired Equip-Contract Co Day 2'!F71+'Hired Equip-Contract Co Day 3'!F71+'Hired Equip-Contract Co Day 4'!F71+'Hired Equip-Contract Co Day 5'!F71+'Hired Equip-Contract Co Day 6'!F71+'Hired Equip-Contract Co Day 7'!F71+'Hired Equip-Contract Co Day 8'!F71+'Hired Equip-Contract Co Day 9'!F71+'Hired Equip-Contract Co Day 10'!F71+'Hired Equip-Contract Co Day 11'!F71+'Hired Equip-Contract Co Day 12'!F71+'Hired Equip-Contract Co Day 13'!F71+'Hired Equip-Contract Co Day 14'!F71</f>
        <v>0</v>
      </c>
      <c r="G71" s="160"/>
      <c r="H71" s="1"/>
      <c r="I71" s="1"/>
      <c r="J71" s="1"/>
      <c r="K71" s="1"/>
      <c r="L71" s="1"/>
      <c r="M71" s="1"/>
      <c r="N71" s="1"/>
      <c r="O71" s="1"/>
    </row>
    <row r="72" spans="1:15" x14ac:dyDescent="0.2">
      <c r="A72" s="125" t="s">
        <v>68</v>
      </c>
      <c r="B72" s="122" t="s">
        <v>52</v>
      </c>
      <c r="C72" s="343">
        <v>2771</v>
      </c>
      <c r="D72" s="21"/>
      <c r="E72" s="293">
        <f>'Hired Equip-Contract Co Day 1'!E72+'Hired Equip-Contract Co Day 2'!E72+'Hired Equip-Contract Co Day 3'!E72+'Hired Equip-Contract Co Day 4'!E72+'Hired Equip-Contract Co Day 5'!E72+'Hired Equip-Contract Co Day 6'!E72+'Hired Equip-Contract Co Day 7'!E72+'Hired Equip-Contract Co Day 8'!E72+'Hired Equip-Contract Co Day 9'!E72+'Hired Equip-Contract Co Day 10'!E72+'Hired Equip-Contract Co Day 11'!E72+'Hired Equip-Contract Co Day 12'!E72+'Hired Equip-Contract Co Day 13'!E72+'Hired Equip-Contract Co Day 14'!E72</f>
        <v>0</v>
      </c>
      <c r="F72" s="287">
        <f>'Hired Equip-Contract Co Day 1'!F72+'Hired Equip-Contract Co Day 2'!F72+'Hired Equip-Contract Co Day 3'!F72+'Hired Equip-Contract Co Day 4'!F72+'Hired Equip-Contract Co Day 5'!F72+'Hired Equip-Contract Co Day 6'!F72+'Hired Equip-Contract Co Day 7'!F72+'Hired Equip-Contract Co Day 8'!F72+'Hired Equip-Contract Co Day 9'!F72+'Hired Equip-Contract Co Day 10'!F72+'Hired Equip-Contract Co Day 11'!F72+'Hired Equip-Contract Co Day 12'!F72+'Hired Equip-Contract Co Day 13'!F72+'Hired Equip-Contract Co Day 14'!F72</f>
        <v>0</v>
      </c>
      <c r="G72" s="3"/>
      <c r="H72" s="1"/>
      <c r="I72" s="1"/>
      <c r="J72" s="1"/>
      <c r="K72" s="1"/>
      <c r="L72" s="1"/>
      <c r="M72" s="1"/>
      <c r="N72" s="1"/>
      <c r="O72" s="1"/>
    </row>
    <row r="73" spans="1:15" x14ac:dyDescent="0.2">
      <c r="A73" s="269" t="s">
        <v>347</v>
      </c>
      <c r="B73" s="270" t="s">
        <v>52</v>
      </c>
      <c r="C73" s="271"/>
      <c r="D73" s="21"/>
      <c r="E73" s="293">
        <f>'Hired Equip-Contract Co Day 1'!E73+'Hired Equip-Contract Co Day 2'!E73+'Hired Equip-Contract Co Day 3'!E73+'Hired Equip-Contract Co Day 4'!E73+'Hired Equip-Contract Co Day 5'!E73+'Hired Equip-Contract Co Day 6'!E73+'Hired Equip-Contract Co Day 7'!E73+'Hired Equip-Contract Co Day 8'!E73+'Hired Equip-Contract Co Day 9'!E73+'Hired Equip-Contract Co Day 10'!E73+'Hired Equip-Contract Co Day 11'!E73+'Hired Equip-Contract Co Day 12'!E73+'Hired Equip-Contract Co Day 13'!E73+'Hired Equip-Contract Co Day 14'!E73</f>
        <v>0</v>
      </c>
      <c r="F73" s="287">
        <f>'Hired Equip-Contract Co Day 1'!F73+'Hired Equip-Contract Co Day 2'!F73+'Hired Equip-Contract Co Day 3'!F73+'Hired Equip-Contract Co Day 4'!F73+'Hired Equip-Contract Co Day 5'!F73+'Hired Equip-Contract Co Day 6'!F73+'Hired Equip-Contract Co Day 7'!F73+'Hired Equip-Contract Co Day 8'!F73+'Hired Equip-Contract Co Day 9'!F73+'Hired Equip-Contract Co Day 10'!F73+'Hired Equip-Contract Co Day 11'!F73+'Hired Equip-Contract Co Day 12'!F73+'Hired Equip-Contract Co Day 13'!F73+'Hired Equip-Contract Co Day 14'!F73</f>
        <v>0</v>
      </c>
      <c r="G73" s="485" t="s">
        <v>372</v>
      </c>
      <c r="H73" s="1"/>
      <c r="I73" s="1"/>
      <c r="J73" s="1"/>
      <c r="K73" s="1"/>
      <c r="L73" s="1"/>
      <c r="M73" s="1"/>
      <c r="N73" s="1"/>
      <c r="O73" s="1"/>
    </row>
    <row r="74" spans="1:15" ht="13.5" thickBot="1" x14ac:dyDescent="0.25">
      <c r="A74" s="274"/>
      <c r="B74" s="275" t="s">
        <v>52</v>
      </c>
      <c r="C74" s="276"/>
      <c r="D74" s="277"/>
      <c r="E74" s="296">
        <f>'Hired Equip-Contract Co Day 1'!E74+'Hired Equip-Contract Co Day 2'!E74+'Hired Equip-Contract Co Day 3'!E74+'Hired Equip-Contract Co Day 4'!E74+'Hired Equip-Contract Co Day 5'!E74+'Hired Equip-Contract Co Day 6'!E74+'Hired Equip-Contract Co Day 7'!E74+'Hired Equip-Contract Co Day 8'!E74+'Hired Equip-Contract Co Day 9'!E74+'Hired Equip-Contract Co Day 10'!E74+'Hired Equip-Contract Co Day 11'!E74+'Hired Equip-Contract Co Day 12'!E74+'Hired Equip-Contract Co Day 13'!E74+'Hired Equip-Contract Co Day 14'!E74</f>
        <v>0</v>
      </c>
      <c r="F74" s="289">
        <f>'Hired Equip-Contract Co Day 1'!F74+'Hired Equip-Contract Co Day 2'!F74+'Hired Equip-Contract Co Day 3'!F74+'Hired Equip-Contract Co Day 4'!F74+'Hired Equip-Contract Co Day 5'!F74+'Hired Equip-Contract Co Day 6'!F74+'Hired Equip-Contract Co Day 7'!F74+'Hired Equip-Contract Co Day 8'!F74+'Hired Equip-Contract Co Day 9'!F74+'Hired Equip-Contract Co Day 10'!F74+'Hired Equip-Contract Co Day 11'!F74+'Hired Equip-Contract Co Day 12'!F74+'Hired Equip-Contract Co Day 13'!F74+'Hired Equip-Contract Co Day 14'!F74</f>
        <v>0</v>
      </c>
      <c r="G74" s="485"/>
      <c r="H74" s="1"/>
      <c r="I74" s="1"/>
      <c r="J74" s="1"/>
      <c r="K74" s="1"/>
      <c r="L74" s="1"/>
      <c r="M74" s="1"/>
      <c r="N74" s="1"/>
      <c r="O74" s="1"/>
    </row>
    <row r="75" spans="1:15" ht="17.25" thickTop="1" thickBot="1" x14ac:dyDescent="0.25">
      <c r="A75" s="133"/>
      <c r="B75" s="134"/>
      <c r="C75" s="135"/>
      <c r="D75" s="136"/>
      <c r="E75" s="138" t="s">
        <v>174</v>
      </c>
      <c r="F75" s="281">
        <f>SUM(F27:F74)</f>
        <v>0</v>
      </c>
      <c r="G75" s="286">
        <f>General!B36-'Equip &amp; Cnty Summary Days 1-14'!F75</f>
        <v>0</v>
      </c>
      <c r="H75" s="1"/>
      <c r="I75" s="1"/>
      <c r="J75" s="1"/>
      <c r="K75" s="1"/>
      <c r="L75" s="1"/>
      <c r="M75" s="1"/>
      <c r="N75" s="1"/>
      <c r="O75" s="1"/>
    </row>
    <row r="76" spans="1:15" ht="39.75" customHeight="1" thickBot="1" x14ac:dyDescent="0.25">
      <c r="A76" s="464" t="s">
        <v>92</v>
      </c>
      <c r="B76" s="465"/>
      <c r="C76" s="465"/>
      <c r="D76" s="465"/>
      <c r="E76" s="474"/>
      <c r="F76" s="487"/>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mergeCells count="5">
    <mergeCell ref="C1:D1"/>
    <mergeCell ref="C2:D2"/>
    <mergeCell ref="A76:F76"/>
    <mergeCell ref="G23:G24"/>
    <mergeCell ref="G73:G74"/>
  </mergeCells>
  <dataValidations count="2">
    <dataValidation type="textLength" allowBlank="1" errorTitle="Account" error="You must enter the code for the account to which this should be charged." promptTitle="Account" sqref="A4:A75">
      <formula1>0</formula1>
      <formula2>256</formula2>
    </dataValidation>
    <dataValidation type="decimal" allowBlank="1" showErrorMessage="1" errorTitle="Expenses" error="You must enter a dollar amount in this cell." promptTitle="Expenses" sqref="D5:D75 C22:C24">
      <formula1>0</formula1>
      <formula2>1000000000000</formula2>
    </dataValidation>
  </dataValidations>
  <hyperlinks>
    <hyperlink ref="G3" location="General!A1" display="Go to General Summary"/>
  </hyperlinks>
  <pageMargins left="0.7" right="0.7" top="0.75" bottom="0.75" header="0.3" footer="0.3"/>
  <ignoredErrors>
    <ignoredError sqref="G25 G75" unlockedFormula="1"/>
  </ignoredError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G52"/>
  <sheetViews>
    <sheetView workbookViewId="0">
      <selection activeCell="G3" sqref="G3"/>
    </sheetView>
  </sheetViews>
  <sheetFormatPr defaultColWidth="9.140625" defaultRowHeight="12.75" x14ac:dyDescent="0.2"/>
  <cols>
    <col min="1" max="1" width="31.28515625" style="1" customWidth="1"/>
    <col min="2" max="2" width="7.7109375" style="159" hidden="1" customWidth="1"/>
    <col min="3" max="3" width="13.7109375" style="1" customWidth="1"/>
    <col min="4" max="4" width="5.5703125" style="1" customWidth="1"/>
    <col min="5" max="5" width="11.28515625" style="1" customWidth="1"/>
    <col min="6" max="6" width="22.28515625" style="1" customWidth="1"/>
    <col min="7" max="16384" width="9.140625" style="1"/>
  </cols>
  <sheetData>
    <row r="1" spans="1:7" ht="24" customHeight="1" x14ac:dyDescent="0.2">
      <c r="A1" s="360">
        <f>General!B6</f>
        <v>0</v>
      </c>
      <c r="B1" s="361"/>
      <c r="C1" s="475" t="s">
        <v>279</v>
      </c>
      <c r="D1" s="476"/>
      <c r="E1" s="362" t="s">
        <v>161</v>
      </c>
      <c r="F1" s="82" t="s">
        <v>364</v>
      </c>
    </row>
    <row r="2" spans="1:7" ht="24" customHeight="1" x14ac:dyDescent="0.2">
      <c r="A2" s="363" t="str">
        <f>General!B8</f>
        <v xml:space="preserve"> </v>
      </c>
      <c r="B2" s="364"/>
      <c r="C2" s="477" t="s">
        <v>281</v>
      </c>
      <c r="D2" s="478"/>
      <c r="E2" s="365" t="s">
        <v>125</v>
      </c>
      <c r="F2" s="83"/>
    </row>
    <row r="3" spans="1:7" ht="48" thickBot="1" x14ac:dyDescent="0.25">
      <c r="A3" s="158" t="s">
        <v>371</v>
      </c>
      <c r="B3" s="126" t="s">
        <v>36</v>
      </c>
      <c r="C3" s="144" t="s">
        <v>6</v>
      </c>
      <c r="D3" s="127"/>
      <c r="E3" s="17" t="s">
        <v>2</v>
      </c>
      <c r="F3" s="18" t="s">
        <v>6</v>
      </c>
      <c r="G3" s="181" t="s">
        <v>223</v>
      </c>
    </row>
    <row r="4" spans="1:7" x14ac:dyDescent="0.2">
      <c r="A4" s="366" t="s">
        <v>75</v>
      </c>
      <c r="B4" s="367"/>
      <c r="C4" s="368" t="s">
        <v>8</v>
      </c>
      <c r="D4" s="369"/>
      <c r="E4" s="370"/>
      <c r="F4" s="371"/>
    </row>
    <row r="5" spans="1:7" x14ac:dyDescent="0.2">
      <c r="A5" s="345" t="s">
        <v>38</v>
      </c>
      <c r="B5" s="346" t="s">
        <v>73</v>
      </c>
      <c r="C5" s="347">
        <v>5539</v>
      </c>
      <c r="D5" s="21"/>
      <c r="E5" s="221">
        <f>'Fed-St-Loc ABH Day 1'!E5+'Fed-St-Loc ABH Day 2'!E5+'Fed-St-Loc ABH Day 3'!E5+'Fed-St-Loc ABH Day 4'!E5+'Fed-St-Loc ABH Day 5'!E5+'Fed-St-Loc ABH Day 6'!E5+'Fed-St-Loc ABH Day 7'!E5+'Fed-St-Loc ABH Day 8'!E5+'Fed-St-Loc ABH Day 9'!E5+'Fed-St-Loc ABH Day 10'!E5+'Fed-St-Loc ABH Day 11'!E5+'Fed-St-Loc ABH Day 12'!E5+'Fed-St-Loc ABH Day 13'!E5+'Fed-St-Loc ABH Day 14'!E5</f>
        <v>0</v>
      </c>
      <c r="F5" s="283">
        <f>'Fed-St-Loc ABH Day 1'!F5+'Fed-St-Loc ABH Day 2'!F5+'Fed-St-Loc ABH Day 3'!F5+'Fed-St-Loc ABH Day 4'!F5+'Fed-St-Loc ABH Day 5'!F5+'Fed-St-Loc ABH Day 6'!F5+'Fed-St-Loc ABH Day 7'!F5+'Fed-St-Loc ABH Day 8'!F5+'Fed-St-Loc ABH Day 9'!F5+'Fed-St-Loc ABH Day 10'!F5+'Fed-St-Loc ABH Day 11'!F5+'Fed-St-Loc ABH Day 12'!F5+'Fed-St-Loc ABH Day 13'!F5+'Fed-St-Loc ABH Day 14'!F5</f>
        <v>0</v>
      </c>
    </row>
    <row r="6" spans="1:7" x14ac:dyDescent="0.2">
      <c r="A6" s="345" t="s">
        <v>285</v>
      </c>
      <c r="B6" s="346"/>
      <c r="C6" s="347">
        <v>27791</v>
      </c>
      <c r="D6" s="21"/>
      <c r="E6" s="221">
        <f>'Fed-St-Loc ABH Day 1'!E6+'Fed-St-Loc ABH Day 2'!E6+'Fed-St-Loc ABH Day 3'!E6+'Fed-St-Loc ABH Day 4'!E6+'Fed-St-Loc ABH Day 5'!E6+'Fed-St-Loc ABH Day 6'!E6+'Fed-St-Loc ABH Day 7'!E6+'Fed-St-Loc ABH Day 8'!E6+'Fed-St-Loc ABH Day 9'!E6+'Fed-St-Loc ABH Day 10'!E6+'Fed-St-Loc ABH Day 11'!E6+'Fed-St-Loc ABH Day 12'!E6+'Fed-St-Loc ABH Day 13'!E6+'Fed-St-Loc ABH Day 14'!E6</f>
        <v>0</v>
      </c>
      <c r="F6" s="283">
        <f>'Fed-St-Loc ABH Day 1'!F6+'Fed-St-Loc ABH Day 2'!F6+'Fed-St-Loc ABH Day 3'!F6+'Fed-St-Loc ABH Day 4'!F6+'Fed-St-Loc ABH Day 5'!F6+'Fed-St-Loc ABH Day 6'!F6+'Fed-St-Loc ABH Day 7'!F6+'Fed-St-Loc ABH Day 8'!F6+'Fed-St-Loc ABH Day 9'!F6+'Fed-St-Loc ABH Day 10'!F6+'Fed-St-Loc ABH Day 11'!F6+'Fed-St-Loc ABH Day 12'!F6+'Fed-St-Loc ABH Day 13'!F6+'Fed-St-Loc ABH Day 14'!F6</f>
        <v>0</v>
      </c>
    </row>
    <row r="7" spans="1:7" x14ac:dyDescent="0.2">
      <c r="A7" s="345" t="s">
        <v>37</v>
      </c>
      <c r="B7" s="346" t="s">
        <v>73</v>
      </c>
      <c r="C7" s="347">
        <v>5837</v>
      </c>
      <c r="D7" s="21"/>
      <c r="E7" s="221">
        <f>'Fed-St-Loc ABH Day 1'!E7+'Fed-St-Loc ABH Day 2'!E7+'Fed-St-Loc ABH Day 3'!E7+'Fed-St-Loc ABH Day 4'!E7+'Fed-St-Loc ABH Day 5'!E7+'Fed-St-Loc ABH Day 6'!E7+'Fed-St-Loc ABH Day 7'!E7+'Fed-St-Loc ABH Day 8'!E7+'Fed-St-Loc ABH Day 9'!E7+'Fed-St-Loc ABH Day 10'!E7+'Fed-St-Loc ABH Day 11'!E7+'Fed-St-Loc ABH Day 12'!E7+'Fed-St-Loc ABH Day 13'!E7+'Fed-St-Loc ABH Day 14'!E7</f>
        <v>0</v>
      </c>
      <c r="F7" s="283">
        <f>'Fed-St-Loc ABH Day 1'!F7+'Fed-St-Loc ABH Day 2'!F7+'Fed-St-Loc ABH Day 3'!F7+'Fed-St-Loc ABH Day 4'!F7+'Fed-St-Loc ABH Day 5'!F7+'Fed-St-Loc ABH Day 6'!F7+'Fed-St-Loc ABH Day 7'!F7+'Fed-St-Loc ABH Day 8'!F7+'Fed-St-Loc ABH Day 9'!F7+'Fed-St-Loc ABH Day 10'!F7+'Fed-St-Loc ABH Day 11'!F7+'Fed-St-Loc ABH Day 12'!F7+'Fed-St-Loc ABH Day 13'!F7+'Fed-St-Loc ABH Day 14'!F7</f>
        <v>0</v>
      </c>
    </row>
    <row r="8" spans="1:7" x14ac:dyDescent="0.2">
      <c r="A8" s="345" t="s">
        <v>398</v>
      </c>
      <c r="B8" s="346" t="s">
        <v>73</v>
      </c>
      <c r="C8" s="347">
        <v>7153</v>
      </c>
      <c r="D8" s="21"/>
      <c r="E8" s="221">
        <f>'Fed-St-Loc ABH Day 1'!E8+'Fed-St-Loc ABH Day 2'!E8+'Fed-St-Loc ABH Day 3'!E8+'Fed-St-Loc ABH Day 4'!E8+'Fed-St-Loc ABH Day 5'!E8+'Fed-St-Loc ABH Day 6'!E8+'Fed-St-Loc ABH Day 7'!E8+'Fed-St-Loc ABH Day 8'!E8+'Fed-St-Loc ABH Day 9'!E8+'Fed-St-Loc ABH Day 10'!E8+'Fed-St-Loc ABH Day 11'!E8+'Fed-St-Loc ABH Day 12'!E8+'Fed-St-Loc ABH Day 13'!E8+'Fed-St-Loc ABH Day 14'!E8</f>
        <v>0</v>
      </c>
      <c r="F8" s="283">
        <f>'Fed-St-Loc ABH Day 1'!F8+'Fed-St-Loc ABH Day 2'!F8+'Fed-St-Loc ABH Day 3'!F8+'Fed-St-Loc ABH Day 4'!F8+'Fed-St-Loc ABH Day 5'!F8+'Fed-St-Loc ABH Day 6'!F8+'Fed-St-Loc ABH Day 7'!F8+'Fed-St-Loc ABH Day 8'!F8+'Fed-St-Loc ABH Day 9'!F8+'Fed-St-Loc ABH Day 10'!F8+'Fed-St-Loc ABH Day 11'!F8+'Fed-St-Loc ABH Day 12'!F8+'Fed-St-Loc ABH Day 13'!F8+'Fed-St-Loc ABH Day 14'!F8</f>
        <v>0</v>
      </c>
    </row>
    <row r="9" spans="1:7" x14ac:dyDescent="0.2">
      <c r="A9" s="345" t="s">
        <v>399</v>
      </c>
      <c r="B9" s="346"/>
      <c r="C9" s="347">
        <v>12974</v>
      </c>
      <c r="D9" s="21"/>
      <c r="E9" s="221">
        <f>'Fed-St-Loc ABH Day 1'!E9+'Fed-St-Loc ABH Day 2'!E9+'Fed-St-Loc ABH Day 3'!E9+'Fed-St-Loc ABH Day 4'!E9+'Fed-St-Loc ABH Day 5'!E9+'Fed-St-Loc ABH Day 6'!E9+'Fed-St-Loc ABH Day 7'!E9+'Fed-St-Loc ABH Day 8'!E9+'Fed-St-Loc ABH Day 9'!E9+'Fed-St-Loc ABH Day 10'!E9+'Fed-St-Loc ABH Day 11'!E9+'Fed-St-Loc ABH Day 12'!E9+'Fed-St-Loc ABH Day 13'!E9+'Fed-St-Loc ABH Day 14'!E9</f>
        <v>0</v>
      </c>
      <c r="F9" s="283">
        <f>'Fed-St-Loc ABH Day 1'!F9+'Fed-St-Loc ABH Day 2'!F9+'Fed-St-Loc ABH Day 3'!F9+'Fed-St-Loc ABH Day 4'!F9+'Fed-St-Loc ABH Day 5'!F9+'Fed-St-Loc ABH Day 6'!F9+'Fed-St-Loc ABH Day 7'!F9+'Fed-St-Loc ABH Day 8'!F9+'Fed-St-Loc ABH Day 9'!F9+'Fed-St-Loc ABH Day 10'!F9+'Fed-St-Loc ABH Day 11'!F9+'Fed-St-Loc ABH Day 12'!F9+'Fed-St-Loc ABH Day 13'!F9+'Fed-St-Loc ABH Day 14'!F9</f>
        <v>0</v>
      </c>
    </row>
    <row r="10" spans="1:7" x14ac:dyDescent="0.2">
      <c r="A10" s="345" t="s">
        <v>74</v>
      </c>
      <c r="B10" s="346" t="s">
        <v>73</v>
      </c>
      <c r="C10" s="347">
        <v>1117</v>
      </c>
      <c r="D10" s="21"/>
      <c r="E10" s="221">
        <f>'Fed-St-Loc ABH Day 1'!E10+'Fed-St-Loc ABH Day 2'!E10+'Fed-St-Loc ABH Day 3'!E10+'Fed-St-Loc ABH Day 4'!E10+'Fed-St-Loc ABH Day 5'!E10+'Fed-St-Loc ABH Day 6'!E10+'Fed-St-Loc ABH Day 7'!E10+'Fed-St-Loc ABH Day 8'!E10+'Fed-St-Loc ABH Day 9'!E10+'Fed-St-Loc ABH Day 10'!E10+'Fed-St-Loc ABH Day 11'!E10+'Fed-St-Loc ABH Day 12'!E10+'Fed-St-Loc ABH Day 13'!E10+'Fed-St-Loc ABH Day 14'!E10</f>
        <v>0</v>
      </c>
      <c r="F10" s="283">
        <f>'Fed-St-Loc ABH Day 1'!F10+'Fed-St-Loc ABH Day 2'!F10+'Fed-St-Loc ABH Day 3'!F10+'Fed-St-Loc ABH Day 4'!F10+'Fed-St-Loc ABH Day 5'!F10+'Fed-St-Loc ABH Day 6'!F10+'Fed-St-Loc ABH Day 7'!F10+'Fed-St-Loc ABH Day 8'!F10+'Fed-St-Loc ABH Day 9'!F10+'Fed-St-Loc ABH Day 10'!F10+'Fed-St-Loc ABH Day 11'!F10+'Fed-St-Loc ABH Day 12'!F10+'Fed-St-Loc ABH Day 13'!F10+'Fed-St-Loc ABH Day 14'!F10</f>
        <v>0</v>
      </c>
    </row>
    <row r="11" spans="1:7" x14ac:dyDescent="0.2">
      <c r="A11" s="345" t="s">
        <v>39</v>
      </c>
      <c r="B11" s="346" t="s">
        <v>73</v>
      </c>
      <c r="C11" s="347">
        <v>2292</v>
      </c>
      <c r="D11" s="21"/>
      <c r="E11" s="221">
        <f>'Fed-St-Loc ABH Day 1'!E11+'Fed-St-Loc ABH Day 2'!E11+'Fed-St-Loc ABH Day 3'!E11+'Fed-St-Loc ABH Day 4'!E11+'Fed-St-Loc ABH Day 5'!E11+'Fed-St-Loc ABH Day 6'!E11+'Fed-St-Loc ABH Day 7'!E11+'Fed-St-Loc ABH Day 8'!E11+'Fed-St-Loc ABH Day 9'!E11+'Fed-St-Loc ABH Day 10'!E11+'Fed-St-Loc ABH Day 11'!E11+'Fed-St-Loc ABH Day 12'!E11+'Fed-St-Loc ABH Day 13'!E11+'Fed-St-Loc ABH Day 14'!E11</f>
        <v>0</v>
      </c>
      <c r="F11" s="283">
        <f>'Fed-St-Loc ABH Day 1'!F11+'Fed-St-Loc ABH Day 2'!F11+'Fed-St-Loc ABH Day 3'!F11+'Fed-St-Loc ABH Day 4'!F11+'Fed-St-Loc ABH Day 5'!F11+'Fed-St-Loc ABH Day 6'!F11+'Fed-St-Loc ABH Day 7'!F11+'Fed-St-Loc ABH Day 8'!F11+'Fed-St-Loc ABH Day 9'!F11+'Fed-St-Loc ABH Day 10'!F11+'Fed-St-Loc ABH Day 11'!F11+'Fed-St-Loc ABH Day 12'!F11+'Fed-St-Loc ABH Day 13'!F11+'Fed-St-Loc ABH Day 14'!F11</f>
        <v>0</v>
      </c>
    </row>
    <row r="12" spans="1:7" x14ac:dyDescent="0.2">
      <c r="A12" s="147" t="s">
        <v>202</v>
      </c>
      <c r="B12" s="6" t="s">
        <v>76</v>
      </c>
      <c r="C12" s="22"/>
      <c r="D12" s="21"/>
      <c r="E12" s="222" t="s">
        <v>126</v>
      </c>
      <c r="F12" s="283"/>
      <c r="G12" s="485" t="s">
        <v>372</v>
      </c>
    </row>
    <row r="13" spans="1:7" ht="13.5" thickBot="1" x14ac:dyDescent="0.25">
      <c r="A13" s="372"/>
      <c r="B13" s="66" t="s">
        <v>76</v>
      </c>
      <c r="C13" s="67"/>
      <c r="D13" s="42"/>
      <c r="E13" s="41" t="s">
        <v>126</v>
      </c>
      <c r="F13" s="285"/>
      <c r="G13" s="485"/>
    </row>
    <row r="14" spans="1:7" ht="17.25" thickTop="1" thickBot="1" x14ac:dyDescent="0.25">
      <c r="A14" s="373"/>
      <c r="B14" s="374"/>
      <c r="C14" s="375"/>
      <c r="D14" s="376"/>
      <c r="E14" s="377" t="s">
        <v>165</v>
      </c>
      <c r="F14" s="378">
        <f>SUM(F5:F13)</f>
        <v>0</v>
      </c>
      <c r="G14" s="397">
        <f>General!B37-'Fed-St-Loc Summary Days 1-14'!F14</f>
        <v>0</v>
      </c>
    </row>
    <row r="15" spans="1:7" x14ac:dyDescent="0.2">
      <c r="A15" s="366" t="s">
        <v>77</v>
      </c>
      <c r="B15" s="367"/>
      <c r="C15" s="379" t="s">
        <v>8</v>
      </c>
      <c r="D15" s="21"/>
      <c r="E15" s="380" t="s">
        <v>2</v>
      </c>
      <c r="F15" s="381" t="s">
        <v>6</v>
      </c>
    </row>
    <row r="16" spans="1:7" x14ac:dyDescent="0.2">
      <c r="A16" s="349" t="s">
        <v>78</v>
      </c>
      <c r="B16" s="350" t="s">
        <v>79</v>
      </c>
      <c r="C16" s="341">
        <v>4504</v>
      </c>
      <c r="D16" s="21"/>
      <c r="E16" s="221">
        <f>'Fed-St-Loc ABH Day 1'!E16+'Fed-St-Loc ABH Day 2'!E16+'Fed-St-Loc ABH Day 3'!E16+'Fed-St-Loc ABH Day 4'!E16+'Fed-St-Loc ABH Day 5'!E16+'Fed-St-Loc ABH Day 6'!E16+'Fed-St-Loc ABH Day 7'!E16+'Fed-St-Loc ABH Day 8'!E16+'Fed-St-Loc ABH Day 9'!E16+'Fed-St-Loc ABH Day 10'!E16+'Fed-St-Loc ABH Day 11'!E16+'Fed-St-Loc ABH Day 12'!E16+'Fed-St-Loc ABH Day 13'!E16+'Fed-St-Loc ABH Day 14'!E16</f>
        <v>0</v>
      </c>
      <c r="F16" s="283">
        <f>'Fed-St-Loc ABH Day 1'!F16+'Fed-St-Loc ABH Day 2'!F16+'Fed-St-Loc ABH Day 3'!F16+'Fed-St-Loc ABH Day 4'!F16+'Fed-St-Loc ABH Day 5'!F16+'Fed-St-Loc ABH Day 6'!F16+'Fed-St-Loc ABH Day 7'!F16+'Fed-St-Loc ABH Day 8'!F16+'Fed-St-Loc ABH Day 9'!F16+'Fed-St-Loc ABH Day 10'!F16+'Fed-St-Loc ABH Day 11'!F16+'Fed-St-Loc ABH Day 12'!F16+'Fed-St-Loc ABH Day 13'!F16+'Fed-St-Loc ABH Day 14'!F16</f>
        <v>0</v>
      </c>
    </row>
    <row r="17" spans="1:7" x14ac:dyDescent="0.2">
      <c r="A17" s="351" t="s">
        <v>80</v>
      </c>
      <c r="B17" s="350" t="s">
        <v>79</v>
      </c>
      <c r="C17" s="341">
        <v>400</v>
      </c>
      <c r="D17" s="21"/>
      <c r="E17" s="221">
        <f>'Fed-St-Loc ABH Day 1'!E17+'Fed-St-Loc ABH Day 2'!E17+'Fed-St-Loc ABH Day 3'!E17+'Fed-St-Loc ABH Day 4'!E17+'Fed-St-Loc ABH Day 5'!E17+'Fed-St-Loc ABH Day 6'!E17+'Fed-St-Loc ABH Day 7'!E17+'Fed-St-Loc ABH Day 8'!E17+'Fed-St-Loc ABH Day 9'!E17+'Fed-St-Loc ABH Day 10'!E17+'Fed-St-Loc ABH Day 11'!E17+'Fed-St-Loc ABH Day 12'!E17+'Fed-St-Loc ABH Day 13'!E17+'Fed-St-Loc ABH Day 14'!E17</f>
        <v>0</v>
      </c>
      <c r="F17" s="283">
        <f>'Fed-St-Loc ABH Day 1'!F17+'Fed-St-Loc ABH Day 2'!F17+'Fed-St-Loc ABH Day 3'!F17+'Fed-St-Loc ABH Day 4'!F17+'Fed-St-Loc ABH Day 5'!F17+'Fed-St-Loc ABH Day 6'!F17+'Fed-St-Loc ABH Day 7'!F17+'Fed-St-Loc ABH Day 8'!F17+'Fed-St-Loc ABH Day 9'!F17+'Fed-St-Loc ABH Day 10'!F17+'Fed-St-Loc ABH Day 11'!F17+'Fed-St-Loc ABH Day 12'!F17+'Fed-St-Loc ABH Day 13'!F17+'Fed-St-Loc ABH Day 14'!F17</f>
        <v>0</v>
      </c>
    </row>
    <row r="18" spans="1:7" x14ac:dyDescent="0.2">
      <c r="A18" s="351" t="s">
        <v>175</v>
      </c>
      <c r="B18" s="350" t="s">
        <v>81</v>
      </c>
      <c r="C18" s="341">
        <f>96+20+(1377+2902)/2</f>
        <v>2255.5</v>
      </c>
      <c r="D18" s="21"/>
      <c r="E18" s="221">
        <f>'Fed-St-Loc ABH Day 1'!E18+'Fed-St-Loc ABH Day 2'!E18+'Fed-St-Loc ABH Day 3'!E18+'Fed-St-Loc ABH Day 4'!E18+'Fed-St-Loc ABH Day 5'!E18+'Fed-St-Loc ABH Day 6'!E18+'Fed-St-Loc ABH Day 7'!E18+'Fed-St-Loc ABH Day 8'!E18+'Fed-St-Loc ABH Day 9'!E18+'Fed-St-Loc ABH Day 10'!E18+'Fed-St-Loc ABH Day 11'!E18+'Fed-St-Loc ABH Day 12'!E18+'Fed-St-Loc ABH Day 13'!E18+'Fed-St-Loc ABH Day 14'!E18</f>
        <v>0</v>
      </c>
      <c r="F18" s="283">
        <f>'Fed-St-Loc ABH Day 1'!F18+'Fed-St-Loc ABH Day 2'!F18+'Fed-St-Loc ABH Day 3'!F18+'Fed-St-Loc ABH Day 4'!F18+'Fed-St-Loc ABH Day 5'!F18+'Fed-St-Loc ABH Day 6'!F18+'Fed-St-Loc ABH Day 7'!F18+'Fed-St-Loc ABH Day 8'!F18+'Fed-St-Loc ABH Day 9'!F18+'Fed-St-Loc ABH Day 10'!F18+'Fed-St-Loc ABH Day 11'!F18+'Fed-St-Loc ABH Day 12'!F18+'Fed-St-Loc ABH Day 13'!F18+'Fed-St-Loc ABH Day 14'!F18</f>
        <v>0</v>
      </c>
    </row>
    <row r="19" spans="1:7" x14ac:dyDescent="0.2">
      <c r="A19" s="349" t="s">
        <v>82</v>
      </c>
      <c r="B19" s="350" t="s">
        <v>81</v>
      </c>
      <c r="C19" s="341">
        <f>96+20+(1377+2902)/2</f>
        <v>2255.5</v>
      </c>
      <c r="D19" s="21"/>
      <c r="E19" s="221">
        <f>'Fed-St-Loc ABH Day 1'!E19+'Fed-St-Loc ABH Day 2'!E19+'Fed-St-Loc ABH Day 3'!E19+'Fed-St-Loc ABH Day 4'!E19+'Fed-St-Loc ABH Day 5'!E19+'Fed-St-Loc ABH Day 6'!E19+'Fed-St-Loc ABH Day 7'!E19+'Fed-St-Loc ABH Day 8'!E19+'Fed-St-Loc ABH Day 9'!E19+'Fed-St-Loc ABH Day 10'!E19+'Fed-St-Loc ABH Day 11'!E19+'Fed-St-Loc ABH Day 12'!E19+'Fed-St-Loc ABH Day 13'!E19+'Fed-St-Loc ABH Day 14'!E19</f>
        <v>0</v>
      </c>
      <c r="F19" s="283">
        <v>0</v>
      </c>
    </row>
    <row r="20" spans="1:7" x14ac:dyDescent="0.2">
      <c r="A20" s="351" t="s">
        <v>83</v>
      </c>
      <c r="B20" s="350" t="s">
        <v>84</v>
      </c>
      <c r="C20" s="341">
        <v>1635</v>
      </c>
      <c r="D20" s="21"/>
      <c r="E20" s="221">
        <f>'Fed-St-Loc ABH Day 1'!E20+'Fed-St-Loc ABH Day 2'!E20+'Fed-St-Loc ABH Day 3'!E20+'Fed-St-Loc ABH Day 4'!E20+'Fed-St-Loc ABH Day 5'!E20+'Fed-St-Loc ABH Day 6'!E20+'Fed-St-Loc ABH Day 7'!E20+'Fed-St-Loc ABH Day 8'!E20+'Fed-St-Loc ABH Day 9'!E20+'Fed-St-Loc ABH Day 10'!E20+'Fed-St-Loc ABH Day 11'!E20+'Fed-St-Loc ABH Day 12'!E20+'Fed-St-Loc ABH Day 13'!E20+'Fed-St-Loc ABH Day 14'!E20</f>
        <v>0</v>
      </c>
      <c r="F20" s="283">
        <f>'Fed-St-Loc ABH Day 1'!F20+'Fed-St-Loc ABH Day 2'!F20+'Fed-St-Loc ABH Day 3'!F20+'Fed-St-Loc ABH Day 4'!F20+'Fed-St-Loc ABH Day 5'!F20+'Fed-St-Loc ABH Day 6'!F20+'Fed-St-Loc ABH Day 7'!F20+'Fed-St-Loc ABH Day 8'!F20+'Fed-St-Loc ABH Day 9'!F20+'Fed-St-Loc ABH Day 10'!F20+'Fed-St-Loc ABH Day 11'!F20+'Fed-St-Loc ABH Day 12'!F20+'Fed-St-Loc ABH Day 13'!F20+'Fed-St-Loc ABH Day 14'!F20</f>
        <v>0</v>
      </c>
    </row>
    <row r="21" spans="1:7" x14ac:dyDescent="0.2">
      <c r="A21" s="351" t="s">
        <v>85</v>
      </c>
      <c r="B21" s="350" t="s">
        <v>84</v>
      </c>
      <c r="C21" s="341">
        <v>1510</v>
      </c>
      <c r="D21" s="21"/>
      <c r="E21" s="221">
        <f>'Fed-St-Loc ABH Day 1'!E21+'Fed-St-Loc ABH Day 2'!E21+'Fed-St-Loc ABH Day 3'!E21+'Fed-St-Loc ABH Day 4'!E21+'Fed-St-Loc ABH Day 5'!E21+'Fed-St-Loc ABH Day 6'!E21+'Fed-St-Loc ABH Day 7'!E21+'Fed-St-Loc ABH Day 8'!E21+'Fed-St-Loc ABH Day 9'!E21+'Fed-St-Loc ABH Day 10'!E21+'Fed-St-Loc ABH Day 11'!E21+'Fed-St-Loc ABH Day 12'!E21+'Fed-St-Loc ABH Day 13'!E21+'Fed-St-Loc ABH Day 14'!E21</f>
        <v>0</v>
      </c>
      <c r="F21" s="283">
        <f>'Fed-St-Loc ABH Day 1'!F21+'Fed-St-Loc ABH Day 2'!F21+'Fed-St-Loc ABH Day 3'!F21+'Fed-St-Loc ABH Day 4'!F21+'Fed-St-Loc ABH Day 5'!F21+'Fed-St-Loc ABH Day 6'!F21+'Fed-St-Loc ABH Day 7'!F21+'Fed-St-Loc ABH Day 8'!F21+'Fed-St-Loc ABH Day 9'!F21+'Fed-St-Loc ABH Day 10'!F21+'Fed-St-Loc ABH Day 11'!F21+'Fed-St-Loc ABH Day 12'!F21+'Fed-St-Loc ABH Day 13'!F21+'Fed-St-Loc ABH Day 14'!F21</f>
        <v>0</v>
      </c>
    </row>
    <row r="22" spans="1:7" x14ac:dyDescent="0.2">
      <c r="A22" s="351" t="s">
        <v>90</v>
      </c>
      <c r="B22" s="350" t="s">
        <v>91</v>
      </c>
      <c r="C22" s="341">
        <v>1280</v>
      </c>
      <c r="D22" s="21"/>
      <c r="E22" s="221">
        <f>'Fed-St-Loc ABH Day 1'!E22+'Fed-St-Loc ABH Day 2'!E22+'Fed-St-Loc ABH Day 3'!E22+'Fed-St-Loc ABH Day 4'!E22+'Fed-St-Loc ABH Day 5'!E22+'Fed-St-Loc ABH Day 6'!E22+'Fed-St-Loc ABH Day 7'!E22+'Fed-St-Loc ABH Day 8'!E22+'Fed-St-Loc ABH Day 9'!E22+'Fed-St-Loc ABH Day 10'!E22+'Fed-St-Loc ABH Day 11'!E22+'Fed-St-Loc ABH Day 12'!E22+'Fed-St-Loc ABH Day 13'!E22+'Fed-St-Loc ABH Day 14'!E22</f>
        <v>0</v>
      </c>
      <c r="F22" s="283">
        <f>'Fed-St-Loc ABH Day 1'!F22+'Fed-St-Loc ABH Day 2'!F22+'Fed-St-Loc ABH Day 3'!F22+'Fed-St-Loc ABH Day 4'!F22+'Fed-St-Loc ABH Day 5'!F22+'Fed-St-Loc ABH Day 6'!F22+'Fed-St-Loc ABH Day 7'!F22+'Fed-St-Loc ABH Day 8'!F22+'Fed-St-Loc ABH Day 9'!F22+'Fed-St-Loc ABH Day 10'!F22+'Fed-St-Loc ABH Day 11'!F22+'Fed-St-Loc ABH Day 12'!F22+'Fed-St-Loc ABH Day 13'!F22+'Fed-St-Loc ABH Day 14'!F22</f>
        <v>0</v>
      </c>
    </row>
    <row r="23" spans="1:7" x14ac:dyDescent="0.2">
      <c r="A23" s="352" t="s">
        <v>87</v>
      </c>
      <c r="B23" s="353" t="s">
        <v>88</v>
      </c>
      <c r="C23" s="348"/>
      <c r="D23" s="21"/>
      <c r="E23" s="23" t="s">
        <v>126</v>
      </c>
      <c r="F23" s="283">
        <f>'Fed-St-Loc ABH Day 1'!F23+'Fed-St-Loc ABH Day 2'!F23+'Fed-St-Loc ABH Day 3'!F23+'Fed-St-Loc ABH Day 4'!F23+'Fed-St-Loc ABH Day 5'!F23+'Fed-St-Loc ABH Day 6'!F23+'Fed-St-Loc ABH Day 7'!F23+'Fed-St-Loc ABH Day 8'!F23+'Fed-St-Loc ABH Day 9'!F23+'Fed-St-Loc ABH Day 10'!F23+'Fed-St-Loc ABH Day 11'!F23+'Fed-St-Loc ABH Day 12'!F23+'Fed-St-Loc ABH Day 13'!F23+'Fed-St-Loc ABH Day 14'!F23</f>
        <v>0</v>
      </c>
    </row>
    <row r="24" spans="1:7" x14ac:dyDescent="0.2">
      <c r="A24" s="104" t="s">
        <v>205</v>
      </c>
      <c r="B24" s="6" t="s">
        <v>89</v>
      </c>
      <c r="C24" s="22"/>
      <c r="D24" s="21"/>
      <c r="E24" s="23" t="s">
        <v>126</v>
      </c>
      <c r="F24" s="283">
        <f>'Fed-St-Loc ABH Day 1'!F24+'Fed-St-Loc ABH Day 2'!F24+'Fed-St-Loc ABH Day 3'!F24+'Fed-St-Loc ABH Day 4'!F24+'Fed-St-Loc ABH Day 5'!F24+'Fed-St-Loc ABH Day 6'!F24+'Fed-St-Loc ABH Day 7'!F24+'Fed-St-Loc ABH Day 8'!F24+'Fed-St-Loc ABH Day 9'!F24+'Fed-St-Loc ABH Day 10'!F24+'Fed-St-Loc ABH Day 11'!F24+'Fed-St-Loc ABH Day 12'!F24+'Fed-St-Loc ABH Day 13'!F24+'Fed-St-Loc ABH Day 14'!F24</f>
        <v>0</v>
      </c>
    </row>
    <row r="25" spans="1:7" x14ac:dyDescent="0.2">
      <c r="A25" s="104"/>
      <c r="B25" s="6" t="s">
        <v>89</v>
      </c>
      <c r="C25" s="22"/>
      <c r="D25" s="21"/>
      <c r="E25" s="23" t="s">
        <v>126</v>
      </c>
      <c r="F25" s="283"/>
      <c r="G25" s="485" t="s">
        <v>372</v>
      </c>
    </row>
    <row r="26" spans="1:7" ht="13.5" thickBot="1" x14ac:dyDescent="0.25">
      <c r="A26" s="103" t="s">
        <v>5</v>
      </c>
      <c r="B26" s="66" t="s">
        <v>89</v>
      </c>
      <c r="C26" s="67"/>
      <c r="D26" s="42"/>
      <c r="E26" s="41" t="s">
        <v>126</v>
      </c>
      <c r="F26" s="285"/>
      <c r="G26" s="485"/>
    </row>
    <row r="27" spans="1:7" ht="17.25" thickTop="1" thickBot="1" x14ac:dyDescent="0.25">
      <c r="A27" s="373"/>
      <c r="B27" s="374"/>
      <c r="C27" s="375"/>
      <c r="D27" s="376"/>
      <c r="E27" s="387" t="s">
        <v>176</v>
      </c>
      <c r="F27" s="44">
        <f>SUM(F16:F26)</f>
        <v>0</v>
      </c>
      <c r="G27" s="397">
        <f>General!B38-'Fed-St-Loc Summary Days 1-14'!F27</f>
        <v>0</v>
      </c>
    </row>
    <row r="28" spans="1:7" x14ac:dyDescent="0.2">
      <c r="A28" s="366" t="s">
        <v>86</v>
      </c>
      <c r="B28" s="367"/>
      <c r="C28" s="368" t="s">
        <v>8</v>
      </c>
      <c r="D28" s="21"/>
      <c r="E28" s="380" t="s">
        <v>2</v>
      </c>
      <c r="F28" s="381" t="s">
        <v>6</v>
      </c>
    </row>
    <row r="29" spans="1:7" x14ac:dyDescent="0.2">
      <c r="A29" s="388" t="s">
        <v>323</v>
      </c>
      <c r="B29" s="389"/>
      <c r="C29" s="390"/>
      <c r="D29" s="21"/>
      <c r="E29" s="391"/>
      <c r="F29" s="392"/>
    </row>
    <row r="30" spans="1:7" x14ac:dyDescent="0.2">
      <c r="A30" s="349" t="s">
        <v>405</v>
      </c>
      <c r="B30" s="350"/>
      <c r="C30" s="341">
        <v>4313</v>
      </c>
      <c r="D30" s="21"/>
      <c r="E30" s="221">
        <f>'Fed-St-Loc ABH Day 1'!E30+'Fed-St-Loc ABH Day 2'!E30+'Fed-St-Loc ABH Day 3'!E30+'Fed-St-Loc ABH Day 4'!E30+'Fed-St-Loc ABH Day 5'!E30+'Fed-St-Loc ABH Day 6'!E30+'Fed-St-Loc ABH Day 7'!E30+'Fed-St-Loc ABH Day 8'!E30+'Fed-St-Loc ABH Day 9'!E30+'Fed-St-Loc ABH Day 10'!E30+'Fed-St-Loc ABH Day 11'!E30+'Fed-St-Loc ABH Day 12'!E30+'Fed-St-Loc ABH Day 13'!E30+'Fed-St-Loc ABH Day 14'!E30</f>
        <v>0</v>
      </c>
      <c r="F30" s="283">
        <f>'Fed-St-Loc ABH Day 1'!F30+'Fed-St-Loc ABH Day 2'!F30+'Fed-St-Loc ABH Day 3'!F30+'Fed-St-Loc ABH Day 4'!F30+'Fed-St-Loc ABH Day 5'!F30+'Fed-St-Loc ABH Day 6'!F30+'Fed-St-Loc ABH Day 7'!F30+'Fed-St-Loc ABH Day 8'!F30+'Fed-St-Loc ABH Day 9'!F30+'Fed-St-Loc ABH Day 10'!F30+'Fed-St-Loc ABH Day 11'!F30+'Fed-St-Loc ABH Day 12'!F30+'Fed-St-Loc ABH Day 13'!F30+'Fed-St-Loc ABH Day 14'!F30</f>
        <v>0</v>
      </c>
    </row>
    <row r="31" spans="1:7" x14ac:dyDescent="0.2">
      <c r="A31" s="349" t="s">
        <v>406</v>
      </c>
      <c r="B31" s="350"/>
      <c r="C31" s="341">
        <v>25762</v>
      </c>
      <c r="D31" s="21"/>
      <c r="E31" s="221">
        <f>'Fed-St-Loc ABH Day 1'!E31+'Fed-St-Loc ABH Day 2'!E31+'Fed-St-Loc ABH Day 3'!E31+'Fed-St-Loc ABH Day 4'!E31+'Fed-St-Loc ABH Day 5'!E31+'Fed-St-Loc ABH Day 6'!E31+'Fed-St-Loc ABH Day 7'!E31+'Fed-St-Loc ABH Day 8'!E31+'Fed-St-Loc ABH Day 9'!E31+'Fed-St-Loc ABH Day 10'!E31+'Fed-St-Loc ABH Day 11'!E31+'Fed-St-Loc ABH Day 12'!E31+'Fed-St-Loc ABH Day 13'!E31+'Fed-St-Loc ABH Day 14'!E31</f>
        <v>0</v>
      </c>
      <c r="F31" s="283">
        <f>'Fed-St-Loc ABH Day 1'!F31+'Fed-St-Loc ABH Day 2'!F31+'Fed-St-Loc ABH Day 3'!F31+'Fed-St-Loc ABH Day 4'!F31+'Fed-St-Loc ABH Day 5'!F31+'Fed-St-Loc ABH Day 6'!F31+'Fed-St-Loc ABH Day 7'!F31+'Fed-St-Loc ABH Day 8'!F31+'Fed-St-Loc ABH Day 9'!F31+'Fed-St-Loc ABH Day 10'!F31+'Fed-St-Loc ABH Day 11'!F31+'Fed-St-Loc ABH Day 12'!F31+'Fed-St-Loc ABH Day 13'!F31+'Fed-St-Loc ABH Day 14'!F31</f>
        <v>0</v>
      </c>
    </row>
    <row r="32" spans="1:7" x14ac:dyDescent="0.2">
      <c r="A32" s="349" t="s">
        <v>407</v>
      </c>
      <c r="B32" s="350"/>
      <c r="C32" s="341">
        <v>5643</v>
      </c>
      <c r="D32" s="21"/>
      <c r="E32" s="221">
        <f>'Fed-St-Loc ABH Day 1'!E32+'Fed-St-Loc ABH Day 2'!E32+'Fed-St-Loc ABH Day 3'!E32+'Fed-St-Loc ABH Day 4'!E32+'Fed-St-Loc ABH Day 5'!E32+'Fed-St-Loc ABH Day 6'!E32+'Fed-St-Loc ABH Day 7'!E32+'Fed-St-Loc ABH Day 8'!E32+'Fed-St-Loc ABH Day 9'!E32+'Fed-St-Loc ABH Day 10'!E32+'Fed-St-Loc ABH Day 11'!E32+'Fed-St-Loc ABH Day 12'!E32+'Fed-St-Loc ABH Day 13'!E32+'Fed-St-Loc ABH Day 14'!E32</f>
        <v>0</v>
      </c>
      <c r="F32" s="283">
        <f>'Fed-St-Loc ABH Day 1'!F32+'Fed-St-Loc ABH Day 2'!F32+'Fed-St-Loc ABH Day 3'!F32+'Fed-St-Loc ABH Day 4'!F32+'Fed-St-Loc ABH Day 5'!F32+'Fed-St-Loc ABH Day 6'!F32+'Fed-St-Loc ABH Day 7'!F32+'Fed-St-Loc ABH Day 8'!F32+'Fed-St-Loc ABH Day 9'!F32+'Fed-St-Loc ABH Day 10'!F32+'Fed-St-Loc ABH Day 11'!F32+'Fed-St-Loc ABH Day 12'!F32+'Fed-St-Loc ABH Day 13'!F32+'Fed-St-Loc ABH Day 14'!F32</f>
        <v>0</v>
      </c>
    </row>
    <row r="33" spans="1:6" ht="13.5" thickBot="1" x14ac:dyDescent="0.25">
      <c r="A33" s="354" t="s">
        <v>408</v>
      </c>
      <c r="B33" s="355"/>
      <c r="C33" s="356">
        <v>32410</v>
      </c>
      <c r="D33" s="256"/>
      <c r="E33" s="262">
        <f>'Fed-St-Loc ABH Day 1'!E33+'Fed-St-Loc ABH Day 2'!E33+'Fed-St-Loc ABH Day 3'!E33+'Fed-St-Loc ABH Day 4'!E33+'Fed-St-Loc ABH Day 5'!E33+'Fed-St-Loc ABH Day 6'!E33+'Fed-St-Loc ABH Day 7'!E33+'Fed-St-Loc ABH Day 8'!E33+'Fed-St-Loc ABH Day 9'!E33+'Fed-St-Loc ABH Day 10'!E33+'Fed-St-Loc ABH Day 11'!E33+'Fed-St-Loc ABH Day 12'!E33+'Fed-St-Loc ABH Day 13'!E33+'Fed-St-Loc ABH Day 14'!E33</f>
        <v>0</v>
      </c>
      <c r="F33" s="402">
        <f>'Fed-St-Loc ABH Day 1'!F33+'Fed-St-Loc ABH Day 2'!F33+'Fed-St-Loc ABH Day 3'!F33+'Fed-St-Loc ABH Day 4'!F33+'Fed-St-Loc ABH Day 5'!F33+'Fed-St-Loc ABH Day 6'!F33+'Fed-St-Loc ABH Day 7'!F33+'Fed-St-Loc ABH Day 8'!F33+'Fed-St-Loc ABH Day 9'!F33+'Fed-St-Loc ABH Day 10'!F33+'Fed-St-Loc ABH Day 11'!F33+'Fed-St-Loc ABH Day 12'!F33+'Fed-St-Loc ABH Day 13'!F33+'Fed-St-Loc ABH Day 14'!F33</f>
        <v>0</v>
      </c>
    </row>
    <row r="34" spans="1:6" x14ac:dyDescent="0.2">
      <c r="A34" s="357" t="s">
        <v>409</v>
      </c>
      <c r="B34" s="358"/>
      <c r="C34" s="359">
        <v>2098</v>
      </c>
      <c r="D34" s="21"/>
      <c r="E34" s="398">
        <f>'Fed-St-Loc ABH Day 1'!E34+'Fed-St-Loc ABH Day 2'!E34+'Fed-St-Loc ABH Day 3'!E34+'Fed-St-Loc ABH Day 4'!E34+'Fed-St-Loc ABH Day 5'!E34+'Fed-St-Loc ABH Day 6'!E34+'Fed-St-Loc ABH Day 7'!E34+'Fed-St-Loc ABH Day 8'!E34+'Fed-St-Loc ABH Day 9'!E34+'Fed-St-Loc ABH Day 10'!E34+'Fed-St-Loc ABH Day 11'!E34+'Fed-St-Loc ABH Day 12'!E34+'Fed-St-Loc ABH Day 13'!E34+'Fed-St-Loc ABH Day 14'!E34</f>
        <v>0</v>
      </c>
      <c r="F34" s="403">
        <f>'Fed-St-Loc ABH Day 1'!F34+'Fed-St-Loc ABH Day 2'!F34+'Fed-St-Loc ABH Day 3'!F34+'Fed-St-Loc ABH Day 4'!F34+'Fed-St-Loc ABH Day 5'!F34+'Fed-St-Loc ABH Day 6'!F34+'Fed-St-Loc ABH Day 7'!F34+'Fed-St-Loc ABH Day 8'!F34+'Fed-St-Loc ABH Day 9'!F34+'Fed-St-Loc ABH Day 10'!F34+'Fed-St-Loc ABH Day 11'!F34+'Fed-St-Loc ABH Day 12'!F34+'Fed-St-Loc ABH Day 13'!F34+'Fed-St-Loc ABH Day 14'!F34</f>
        <v>0</v>
      </c>
    </row>
    <row r="35" spans="1:6" x14ac:dyDescent="0.2">
      <c r="A35" s="382"/>
      <c r="B35" s="122"/>
      <c r="C35" s="383"/>
      <c r="D35" s="21"/>
      <c r="E35" s="221">
        <f>'Fed-St-Loc ABH Day 1'!E35+'Fed-St-Loc ABH Day 2'!E35+'Fed-St-Loc ABH Day 3'!E35+'Fed-St-Loc ABH Day 4'!E35+'Fed-St-Loc ABH Day 5'!E35+'Fed-St-Loc ABH Day 6'!E35+'Fed-St-Loc ABH Day 7'!E35+'Fed-St-Loc ABH Day 8'!E35+'Fed-St-Loc ABH Day 9'!E35+'Fed-St-Loc ABH Day 10'!E35+'Fed-St-Loc ABH Day 11'!E35+'Fed-St-Loc ABH Day 12'!E35+'Fed-St-Loc ABH Day 13'!E35+'Fed-St-Loc ABH Day 14'!E35</f>
        <v>0</v>
      </c>
      <c r="F35" s="283">
        <f>'Fed-St-Loc ABH Day 1'!F35+'Fed-St-Loc ABH Day 2'!F35+'Fed-St-Loc ABH Day 3'!F35+'Fed-St-Loc ABH Day 4'!F35+'Fed-St-Loc ABH Day 5'!F35+'Fed-St-Loc ABH Day 6'!F35+'Fed-St-Loc ABH Day 7'!F35+'Fed-St-Loc ABH Day 8'!F35+'Fed-St-Loc ABH Day 9'!F35+'Fed-St-Loc ABH Day 10'!F35+'Fed-St-Loc ABH Day 11'!F35+'Fed-St-Loc ABH Day 12'!F35+'Fed-St-Loc ABH Day 13'!F35+'Fed-St-Loc ABH Day 14'!F35</f>
        <v>0</v>
      </c>
    </row>
    <row r="36" spans="1:6" ht="13.5" thickBot="1" x14ac:dyDescent="0.25">
      <c r="A36" s="401"/>
      <c r="B36" s="124"/>
      <c r="C36" s="393"/>
      <c r="D36" s="256"/>
      <c r="E36" s="262">
        <f>'Fed-St-Loc ABH Day 1'!E36+'Fed-St-Loc ABH Day 2'!E36+'Fed-St-Loc ABH Day 3'!E36+'Fed-St-Loc ABH Day 4'!E36+'Fed-St-Loc ABH Day 5'!E36+'Fed-St-Loc ABH Day 6'!E36+'Fed-St-Loc ABH Day 7'!E36+'Fed-St-Loc ABH Day 8'!E36+'Fed-St-Loc ABH Day 9'!E36+'Fed-St-Loc ABH Day 10'!E36+'Fed-St-Loc ABH Day 11'!E36+'Fed-St-Loc ABH Day 12'!E36+'Fed-St-Loc ABH Day 13'!E36+'Fed-St-Loc ABH Day 14'!E36</f>
        <v>0</v>
      </c>
      <c r="F36" s="402">
        <f>'Fed-St-Loc ABH Day 1'!F36+'Fed-St-Loc ABH Day 2'!F36+'Fed-St-Loc ABH Day 3'!F36+'Fed-St-Loc ABH Day 4'!F36+'Fed-St-Loc ABH Day 5'!F36+'Fed-St-Loc ABH Day 6'!F36+'Fed-St-Loc ABH Day 7'!F36+'Fed-St-Loc ABH Day 8'!F36+'Fed-St-Loc ABH Day 9'!F36+'Fed-St-Loc ABH Day 10'!F36+'Fed-St-Loc ABH Day 11'!F36+'Fed-St-Loc ABH Day 12'!F36+'Fed-St-Loc ABH Day 13'!F36+'Fed-St-Loc ABH Day 14'!F36</f>
        <v>0</v>
      </c>
    </row>
    <row r="37" spans="1:6" x14ac:dyDescent="0.2">
      <c r="A37" s="388" t="s">
        <v>324</v>
      </c>
      <c r="B37" s="389"/>
      <c r="C37" s="390"/>
      <c r="D37" s="21"/>
      <c r="E37" s="399"/>
      <c r="F37" s="400"/>
    </row>
    <row r="38" spans="1:6" x14ac:dyDescent="0.2">
      <c r="A38" s="349" t="s">
        <v>400</v>
      </c>
      <c r="B38" s="350"/>
      <c r="C38" s="341">
        <v>5642</v>
      </c>
      <c r="D38" s="21"/>
      <c r="E38" s="221">
        <f>'Fed-St-Loc ABH Day 1'!E38+'Fed-St-Loc ABH Day 2'!E38+'Fed-St-Loc ABH Day 3'!E38+'Fed-St-Loc ABH Day 4'!E38+'Fed-St-Loc ABH Day 5'!E38+'Fed-St-Loc ABH Day 6'!E38+'Fed-St-Loc ABH Day 7'!E38+'Fed-St-Loc ABH Day 8'!E38+'Fed-St-Loc ABH Day 9'!E38+'Fed-St-Loc ABH Day 10'!E38+'Fed-St-Loc ABH Day 11'!E38+'Fed-St-Loc ABH Day 12'!E38+'Fed-St-Loc ABH Day 13'!E38+'Fed-St-Loc ABH Day 14'!E38</f>
        <v>0</v>
      </c>
      <c r="F38" s="283">
        <f>'Fed-St-Loc ABH Day 1'!F38+'Fed-St-Loc ABH Day 2'!F38+'Fed-St-Loc ABH Day 3'!F38+'Fed-St-Loc ABH Day 4'!F38+'Fed-St-Loc ABH Day 5'!F38+'Fed-St-Loc ABH Day 6'!F38+'Fed-St-Loc ABH Day 7'!F38+'Fed-St-Loc ABH Day 8'!F38+'Fed-St-Loc ABH Day 9'!F38+'Fed-St-Loc ABH Day 10'!F38+'Fed-St-Loc ABH Day 11'!F38+'Fed-St-Loc ABH Day 12'!F38+'Fed-St-Loc ABH Day 13'!F38+'Fed-St-Loc ABH Day 14'!F38</f>
        <v>0</v>
      </c>
    </row>
    <row r="39" spans="1:6" x14ac:dyDescent="0.2">
      <c r="A39" s="349" t="s">
        <v>401</v>
      </c>
      <c r="B39" s="350"/>
      <c r="C39" s="341">
        <v>32639</v>
      </c>
      <c r="D39" s="21"/>
      <c r="E39" s="221">
        <f>'Fed-St-Loc ABH Day 1'!E39+'Fed-St-Loc ABH Day 2'!E39+'Fed-St-Loc ABH Day 3'!E39+'Fed-St-Loc ABH Day 4'!E39+'Fed-St-Loc ABH Day 5'!E39+'Fed-St-Loc ABH Day 6'!E39+'Fed-St-Loc ABH Day 7'!E39+'Fed-St-Loc ABH Day 8'!E39+'Fed-St-Loc ABH Day 9'!E39+'Fed-St-Loc ABH Day 10'!E39+'Fed-St-Loc ABH Day 11'!E39+'Fed-St-Loc ABH Day 12'!E39+'Fed-St-Loc ABH Day 13'!E39+'Fed-St-Loc ABH Day 14'!E39</f>
        <v>0</v>
      </c>
      <c r="F39" s="283">
        <f>'Fed-St-Loc ABH Day 1'!F39+'Fed-St-Loc ABH Day 2'!F39+'Fed-St-Loc ABH Day 3'!F39+'Fed-St-Loc ABH Day 4'!F39+'Fed-St-Loc ABH Day 5'!F39+'Fed-St-Loc ABH Day 6'!F39+'Fed-St-Loc ABH Day 7'!F39+'Fed-St-Loc ABH Day 8'!F39+'Fed-St-Loc ABH Day 9'!F39+'Fed-St-Loc ABH Day 10'!F39+'Fed-St-Loc ABH Day 11'!F39+'Fed-St-Loc ABH Day 12'!F39+'Fed-St-Loc ABH Day 13'!F39+'Fed-St-Loc ABH Day 14'!F39</f>
        <v>0</v>
      </c>
    </row>
    <row r="40" spans="1:6" x14ac:dyDescent="0.2">
      <c r="A40" s="349" t="s">
        <v>402</v>
      </c>
      <c r="B40" s="350"/>
      <c r="C40" s="341">
        <v>7187</v>
      </c>
      <c r="D40" s="21"/>
      <c r="E40" s="221">
        <f>'Fed-St-Loc ABH Day 1'!E40+'Fed-St-Loc ABH Day 2'!E40+'Fed-St-Loc ABH Day 3'!E40+'Fed-St-Loc ABH Day 4'!E40+'Fed-St-Loc ABH Day 5'!E40+'Fed-St-Loc ABH Day 6'!E40+'Fed-St-Loc ABH Day 7'!E40+'Fed-St-Loc ABH Day 8'!E40+'Fed-St-Loc ABH Day 9'!E40+'Fed-St-Loc ABH Day 10'!E40+'Fed-St-Loc ABH Day 11'!E40+'Fed-St-Loc ABH Day 12'!E40+'Fed-St-Loc ABH Day 13'!E40+'Fed-St-Loc ABH Day 14'!E40</f>
        <v>0</v>
      </c>
      <c r="F40" s="283">
        <f>'Fed-St-Loc ABH Day 1'!F40+'Fed-St-Loc ABH Day 2'!F40+'Fed-St-Loc ABH Day 3'!F40+'Fed-St-Loc ABH Day 4'!F40+'Fed-St-Loc ABH Day 5'!F40+'Fed-St-Loc ABH Day 6'!F40+'Fed-St-Loc ABH Day 7'!F40+'Fed-St-Loc ABH Day 8'!F40+'Fed-St-Loc ABH Day 9'!F40+'Fed-St-Loc ABH Day 10'!F40+'Fed-St-Loc ABH Day 11'!F40+'Fed-St-Loc ABH Day 12'!F40+'Fed-St-Loc ABH Day 13'!F40+'Fed-St-Loc ABH Day 14'!F40</f>
        <v>0</v>
      </c>
    </row>
    <row r="41" spans="1:6" x14ac:dyDescent="0.2">
      <c r="A41" s="349" t="s">
        <v>403</v>
      </c>
      <c r="B41" s="350"/>
      <c r="C41" s="341">
        <v>39661</v>
      </c>
      <c r="D41" s="21"/>
      <c r="E41" s="221">
        <f>'Fed-St-Loc ABH Day 1'!E41+'Fed-St-Loc ABH Day 2'!E41+'Fed-St-Loc ABH Day 3'!E41+'Fed-St-Loc ABH Day 4'!E41+'Fed-St-Loc ABH Day 5'!E41+'Fed-St-Loc ABH Day 6'!E41+'Fed-St-Loc ABH Day 7'!E41+'Fed-St-Loc ABH Day 8'!E41+'Fed-St-Loc ABH Day 9'!E41+'Fed-St-Loc ABH Day 10'!E41+'Fed-St-Loc ABH Day 11'!E41+'Fed-St-Loc ABH Day 12'!E41+'Fed-St-Loc ABH Day 13'!E41+'Fed-St-Loc ABH Day 14'!E41</f>
        <v>0</v>
      </c>
      <c r="F41" s="283">
        <f>'Fed-St-Loc ABH Day 1'!F41+'Fed-St-Loc ABH Day 2'!F41+'Fed-St-Loc ABH Day 3'!F41+'Fed-St-Loc ABH Day 4'!F41+'Fed-St-Loc ABH Day 5'!F41+'Fed-St-Loc ABH Day 6'!F41+'Fed-St-Loc ABH Day 7'!F41+'Fed-St-Loc ABH Day 8'!F41+'Fed-St-Loc ABH Day 9'!F41+'Fed-St-Loc ABH Day 10'!F41+'Fed-St-Loc ABH Day 11'!F41+'Fed-St-Loc ABH Day 12'!F41+'Fed-St-Loc ABH Day 13'!F41+'Fed-St-Loc ABH Day 14'!F41</f>
        <v>0</v>
      </c>
    </row>
    <row r="42" spans="1:6" x14ac:dyDescent="0.2">
      <c r="A42" s="357" t="s">
        <v>328</v>
      </c>
      <c r="B42" s="358"/>
      <c r="C42" s="359">
        <v>2215</v>
      </c>
      <c r="D42" s="21"/>
      <c r="E42" s="221">
        <f>'Fed-St-Loc ABH Day 1'!E42+'Fed-St-Loc ABH Day 2'!E42+'Fed-St-Loc ABH Day 3'!E42+'Fed-St-Loc ABH Day 4'!E42+'Fed-St-Loc ABH Day 5'!E42+'Fed-St-Loc ABH Day 6'!E42+'Fed-St-Loc ABH Day 7'!E42+'Fed-St-Loc ABH Day 8'!E42+'Fed-St-Loc ABH Day 9'!E42+'Fed-St-Loc ABH Day 10'!E42+'Fed-St-Loc ABH Day 11'!E42+'Fed-St-Loc ABH Day 12'!E42+'Fed-St-Loc ABH Day 13'!E42+'Fed-St-Loc ABH Day 14'!E42</f>
        <v>0</v>
      </c>
      <c r="F42" s="283">
        <f>'Fed-St-Loc ABH Day 1'!F42+'Fed-St-Loc ABH Day 2'!F42+'Fed-St-Loc ABH Day 3'!F42+'Fed-St-Loc ABH Day 4'!F42+'Fed-St-Loc ABH Day 5'!F42+'Fed-St-Loc ABH Day 6'!F42+'Fed-St-Loc ABH Day 7'!F42+'Fed-St-Loc ABH Day 8'!F42+'Fed-St-Loc ABH Day 9'!F42+'Fed-St-Loc ABH Day 10'!F42+'Fed-St-Loc ABH Day 11'!F42+'Fed-St-Loc ABH Day 12'!F42+'Fed-St-Loc ABH Day 13'!F42+'Fed-St-Loc ABH Day 14'!F42</f>
        <v>0</v>
      </c>
    </row>
    <row r="43" spans="1:6" x14ac:dyDescent="0.2">
      <c r="A43" s="349" t="s">
        <v>325</v>
      </c>
      <c r="B43" s="350"/>
      <c r="C43" s="341">
        <v>8061</v>
      </c>
      <c r="D43" s="21"/>
      <c r="E43" s="221">
        <f>'Fed-St-Loc ABH Day 1'!E43+'Fed-St-Loc ABH Day 2'!E43+'Fed-St-Loc ABH Day 3'!E43+'Fed-St-Loc ABH Day 4'!E43+'Fed-St-Loc ABH Day 5'!E43+'Fed-St-Loc ABH Day 6'!E43+'Fed-St-Loc ABH Day 7'!E43+'Fed-St-Loc ABH Day 8'!E43+'Fed-St-Loc ABH Day 9'!E43+'Fed-St-Loc ABH Day 10'!E43+'Fed-St-Loc ABH Day 11'!E43+'Fed-St-Loc ABH Day 12'!E43+'Fed-St-Loc ABH Day 13'!E43+'Fed-St-Loc ABH Day 14'!E43</f>
        <v>0</v>
      </c>
      <c r="F43" s="283">
        <f>'Fed-St-Loc ABH Day 1'!F43+'Fed-St-Loc ABH Day 2'!F43+'Fed-St-Loc ABH Day 3'!F43+'Fed-St-Loc ABH Day 4'!F43+'Fed-St-Loc ABH Day 5'!F43+'Fed-St-Loc ABH Day 6'!F43+'Fed-St-Loc ABH Day 7'!F43+'Fed-St-Loc ABH Day 8'!F43+'Fed-St-Loc ABH Day 9'!F43+'Fed-St-Loc ABH Day 10'!F43+'Fed-St-Loc ABH Day 11'!F43+'Fed-St-Loc ABH Day 12'!F43+'Fed-St-Loc ABH Day 13'!F43+'Fed-St-Loc ABH Day 14'!F43</f>
        <v>0</v>
      </c>
    </row>
    <row r="44" spans="1:6" x14ac:dyDescent="0.2">
      <c r="A44" s="349" t="s">
        <v>326</v>
      </c>
      <c r="B44" s="350"/>
      <c r="C44" s="341">
        <v>22663</v>
      </c>
      <c r="D44" s="21"/>
      <c r="E44" s="221">
        <f>'Fed-St-Loc ABH Day 1'!E44+'Fed-St-Loc ABH Day 2'!E44+'Fed-St-Loc ABH Day 3'!E44+'Fed-St-Loc ABH Day 4'!E44+'Fed-St-Loc ABH Day 5'!E44+'Fed-St-Loc ABH Day 6'!E44+'Fed-St-Loc ABH Day 7'!E44+'Fed-St-Loc ABH Day 8'!E44+'Fed-St-Loc ABH Day 9'!E44+'Fed-St-Loc ABH Day 10'!E44+'Fed-St-Loc ABH Day 11'!E44+'Fed-St-Loc ABH Day 12'!E44+'Fed-St-Loc ABH Day 13'!E44+'Fed-St-Loc ABH Day 14'!E44</f>
        <v>0</v>
      </c>
      <c r="F44" s="283">
        <f>'Fed-St-Loc ABH Day 1'!F44+'Fed-St-Loc ABH Day 2'!F44+'Fed-St-Loc ABH Day 3'!F44+'Fed-St-Loc ABH Day 4'!F44+'Fed-St-Loc ABH Day 5'!F44+'Fed-St-Loc ABH Day 6'!F44+'Fed-St-Loc ABH Day 7'!F44+'Fed-St-Loc ABH Day 8'!F44+'Fed-St-Loc ABH Day 9'!F44+'Fed-St-Loc ABH Day 10'!F44+'Fed-St-Loc ABH Day 11'!F44+'Fed-St-Loc ABH Day 12'!F44+'Fed-St-Loc ABH Day 13'!F44+'Fed-St-Loc ABH Day 14'!F44</f>
        <v>0</v>
      </c>
    </row>
    <row r="45" spans="1:6" x14ac:dyDescent="0.2">
      <c r="A45" s="349" t="s">
        <v>404</v>
      </c>
      <c r="B45" s="350"/>
      <c r="C45" s="341">
        <v>3495</v>
      </c>
      <c r="D45" s="21"/>
      <c r="E45" s="221">
        <f>'Fed-St-Loc ABH Day 1'!E45+'Fed-St-Loc ABH Day 2'!E45+'Fed-St-Loc ABH Day 3'!E45+'Fed-St-Loc ABH Day 4'!E45+'Fed-St-Loc ABH Day 5'!E45+'Fed-St-Loc ABH Day 6'!E45+'Fed-St-Loc ABH Day 7'!E45+'Fed-St-Loc ABH Day 8'!E45+'Fed-St-Loc ABH Day 9'!E45+'Fed-St-Loc ABH Day 10'!E45+'Fed-St-Loc ABH Day 11'!E45+'Fed-St-Loc ABH Day 12'!E45+'Fed-St-Loc ABH Day 13'!E45+'Fed-St-Loc ABH Day 14'!E45</f>
        <v>0</v>
      </c>
      <c r="F45" s="283">
        <f>'Fed-St-Loc ABH Day 1'!F45+'Fed-St-Loc ABH Day 2'!F45+'Fed-St-Loc ABH Day 3'!F45+'Fed-St-Loc ABH Day 4'!F45+'Fed-St-Loc ABH Day 5'!F45+'Fed-St-Loc ABH Day 6'!F45+'Fed-St-Loc ABH Day 7'!F45+'Fed-St-Loc ABH Day 8'!F45+'Fed-St-Loc ABH Day 9'!F45+'Fed-St-Loc ABH Day 10'!F45+'Fed-St-Loc ABH Day 11'!F45+'Fed-St-Loc ABH Day 12'!F45+'Fed-St-Loc ABH Day 13'!F45+'Fed-St-Loc ABH Day 14'!F45</f>
        <v>0</v>
      </c>
    </row>
    <row r="46" spans="1:6" x14ac:dyDescent="0.2">
      <c r="A46" s="349" t="s">
        <v>327</v>
      </c>
      <c r="B46" s="350"/>
      <c r="C46" s="341">
        <v>3379</v>
      </c>
      <c r="D46" s="21"/>
      <c r="E46" s="221">
        <f>'Fed-St-Loc ABH Day 1'!E46+'Fed-St-Loc ABH Day 2'!E46+'Fed-St-Loc ABH Day 3'!E46+'Fed-St-Loc ABH Day 4'!E46+'Fed-St-Loc ABH Day 5'!E46+'Fed-St-Loc ABH Day 6'!E46+'Fed-St-Loc ABH Day 7'!E46+'Fed-St-Loc ABH Day 8'!E46+'Fed-St-Loc ABH Day 9'!E46+'Fed-St-Loc ABH Day 10'!E46+'Fed-St-Loc ABH Day 11'!E46+'Fed-St-Loc ABH Day 12'!E46+'Fed-St-Loc ABH Day 13'!E46+'Fed-St-Loc ABH Day 14'!E46</f>
        <v>0</v>
      </c>
      <c r="F46" s="283">
        <f>'Fed-St-Loc ABH Day 1'!F46+'Fed-St-Loc ABH Day 2'!F46+'Fed-St-Loc ABH Day 3'!F46+'Fed-St-Loc ABH Day 4'!F46+'Fed-St-Loc ABH Day 5'!F46+'Fed-St-Loc ABH Day 6'!F46+'Fed-St-Loc ABH Day 7'!F46+'Fed-St-Loc ABH Day 8'!F46+'Fed-St-Loc ABH Day 9'!F46+'Fed-St-Loc ABH Day 10'!F46+'Fed-St-Loc ABH Day 11'!F46+'Fed-St-Loc ABH Day 12'!F46+'Fed-St-Loc ABH Day 13'!F46+'Fed-St-Loc ABH Day 14'!F46</f>
        <v>0</v>
      </c>
    </row>
    <row r="47" spans="1:6" x14ac:dyDescent="0.2">
      <c r="A47" s="104" t="s">
        <v>205</v>
      </c>
      <c r="B47" s="6" t="s">
        <v>72</v>
      </c>
      <c r="C47" s="22"/>
      <c r="D47" s="21"/>
      <c r="E47" s="23" t="s">
        <v>126</v>
      </c>
      <c r="F47" s="283"/>
    </row>
    <row r="48" spans="1:6" x14ac:dyDescent="0.2">
      <c r="A48" s="104"/>
      <c r="B48" s="6" t="s">
        <v>72</v>
      </c>
      <c r="C48" s="22"/>
      <c r="D48" s="21"/>
      <c r="E48" s="23" t="s">
        <v>126</v>
      </c>
      <c r="F48" s="283"/>
    </row>
    <row r="49" spans="1:7" x14ac:dyDescent="0.2">
      <c r="A49" s="149"/>
      <c r="B49" s="6" t="s">
        <v>72</v>
      </c>
      <c r="C49" s="22"/>
      <c r="D49" s="21"/>
      <c r="E49" s="23" t="s">
        <v>126</v>
      </c>
      <c r="F49" s="283"/>
      <c r="G49" s="485" t="s">
        <v>372</v>
      </c>
    </row>
    <row r="50" spans="1:7" ht="13.5" thickBot="1" x14ac:dyDescent="0.25">
      <c r="A50" s="148"/>
      <c r="B50" s="66" t="s">
        <v>72</v>
      </c>
      <c r="C50" s="67"/>
      <c r="D50" s="78"/>
      <c r="E50" s="41" t="s">
        <v>126</v>
      </c>
      <c r="F50" s="285"/>
      <c r="G50" s="485"/>
    </row>
    <row r="51" spans="1:7" ht="17.25" thickTop="1" thickBot="1" x14ac:dyDescent="0.25">
      <c r="A51" s="373"/>
      <c r="B51" s="374"/>
      <c r="C51" s="375"/>
      <c r="D51" s="376"/>
      <c r="E51" s="395" t="s">
        <v>177</v>
      </c>
      <c r="F51" s="44">
        <f>SUM(F30:F50)</f>
        <v>0</v>
      </c>
      <c r="G51" s="397">
        <f>General!B39-'Fed-St-Loc Summary Days 1-14'!F51</f>
        <v>0</v>
      </c>
    </row>
    <row r="52" spans="1:7" ht="13.5" thickBot="1" x14ac:dyDescent="0.25">
      <c r="A52" s="479" t="s">
        <v>92</v>
      </c>
      <c r="B52" s="480"/>
      <c r="C52" s="480"/>
      <c r="D52" s="480"/>
      <c r="E52" s="480"/>
      <c r="F52" s="481"/>
    </row>
  </sheetData>
  <sheetProtection password="CBDF" sheet="1" objects="1" scenarios="1"/>
  <mergeCells count="6">
    <mergeCell ref="C1:D1"/>
    <mergeCell ref="C2:D2"/>
    <mergeCell ref="A52:F52"/>
    <mergeCell ref="G12:G13"/>
    <mergeCell ref="G25:G26"/>
    <mergeCell ref="G49:G50"/>
  </mergeCells>
  <dataValidations count="2">
    <dataValidation type="textLength" allowBlank="1" errorTitle="Account" error="You must enter the code for the account to which this should be charged." promptTitle="Account" sqref="A4:A51">
      <formula1>0</formula1>
      <formula2>256</formula2>
    </dataValidation>
    <dataValidation type="decimal" allowBlank="1" showErrorMessage="1" errorTitle="Expenses" error="You must enter a dollar amount in this cell." promptTitle="Expenses" sqref="D27:D51 D5:D23 C24:D26 C12:C13 C47:C50 C23">
      <formula1>0</formula1>
      <formula2>1000000000000</formula2>
    </dataValidation>
  </dataValidations>
  <hyperlinks>
    <hyperlink ref="G3" location="General!A1" display="Go to General Summary"/>
  </hyperlinks>
  <pageMargins left="0.7" right="0.7" top="0.75" bottom="0.75" header="0.3" footer="0.3"/>
  <pageSetup orientation="portrait" r:id="rId1"/>
  <ignoredErrors>
    <ignoredError sqref="G14 G27 G51" unlockedFormula="1"/>
  </ignoredErrors>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6"/>
  <sheetViews>
    <sheetView showGridLines="0" topLeftCell="A22" workbookViewId="0">
      <selection activeCell="C16" sqref="C16"/>
    </sheetView>
  </sheetViews>
  <sheetFormatPr defaultRowHeight="12.75" x14ac:dyDescent="0.2"/>
  <cols>
    <col min="1" max="1" width="4.5703125" customWidth="1"/>
    <col min="2" max="2" width="3.28515625" customWidth="1"/>
    <col min="3" max="3" width="86" customWidth="1"/>
    <col min="4" max="4" width="3.28515625" customWidth="1"/>
  </cols>
  <sheetData>
    <row r="1" spans="1:4" ht="6.6" customHeight="1" thickBot="1" x14ac:dyDescent="0.25"/>
    <row r="2" spans="1:4" ht="15.75" x14ac:dyDescent="0.2">
      <c r="A2" s="178"/>
      <c r="B2" s="229"/>
      <c r="C2" s="230" t="s">
        <v>378</v>
      </c>
      <c r="D2" s="231"/>
    </row>
    <row r="3" spans="1:4" ht="7.9" customHeight="1" x14ac:dyDescent="0.2">
      <c r="B3" s="234"/>
      <c r="C3" s="224"/>
      <c r="D3" s="235"/>
    </row>
    <row r="4" spans="1:4" ht="19.149999999999999" customHeight="1" x14ac:dyDescent="0.2">
      <c r="B4" s="232"/>
      <c r="C4" s="236" t="s">
        <v>298</v>
      </c>
      <c r="D4" s="233"/>
    </row>
    <row r="5" spans="1:4" ht="25.5" x14ac:dyDescent="0.2">
      <c r="B5" s="232"/>
      <c r="C5" s="237" t="s">
        <v>287</v>
      </c>
      <c r="D5" s="233"/>
    </row>
    <row r="6" spans="1:4" x14ac:dyDescent="0.2">
      <c r="B6" s="232"/>
      <c r="C6" s="226" t="s">
        <v>288</v>
      </c>
      <c r="D6" s="233"/>
    </row>
    <row r="7" spans="1:4" x14ac:dyDescent="0.2">
      <c r="B7" s="232"/>
      <c r="C7" s="226" t="s">
        <v>289</v>
      </c>
      <c r="D7" s="233"/>
    </row>
    <row r="8" spans="1:4" x14ac:dyDescent="0.2">
      <c r="B8" s="232"/>
      <c r="C8" s="226" t="s">
        <v>290</v>
      </c>
      <c r="D8" s="233"/>
    </row>
    <row r="9" spans="1:4" x14ac:dyDescent="0.2">
      <c r="B9" s="232"/>
      <c r="C9" s="226" t="s">
        <v>291</v>
      </c>
      <c r="D9" s="233"/>
    </row>
    <row r="10" spans="1:4" ht="18" customHeight="1" x14ac:dyDescent="0.2">
      <c r="B10" s="234"/>
      <c r="C10" s="225" t="s">
        <v>292</v>
      </c>
      <c r="D10" s="235"/>
    </row>
    <row r="11" spans="1:4" ht="5.45" customHeight="1" x14ac:dyDescent="0.2">
      <c r="B11" s="232"/>
      <c r="C11" s="226"/>
      <c r="D11" s="233"/>
    </row>
    <row r="12" spans="1:4" ht="15.75" x14ac:dyDescent="0.2">
      <c r="B12" s="232"/>
      <c r="C12" s="236" t="s">
        <v>299</v>
      </c>
      <c r="D12" s="233"/>
    </row>
    <row r="13" spans="1:4" x14ac:dyDescent="0.2">
      <c r="B13" s="232"/>
      <c r="C13" s="238" t="s">
        <v>322</v>
      </c>
      <c r="D13" s="233"/>
    </row>
    <row r="14" spans="1:4" x14ac:dyDescent="0.2">
      <c r="B14" s="232"/>
      <c r="C14" s="280" t="s">
        <v>363</v>
      </c>
      <c r="D14" s="233"/>
    </row>
    <row r="15" spans="1:4" ht="51" x14ac:dyDescent="0.2">
      <c r="B15" s="232"/>
      <c r="C15" s="238" t="s">
        <v>301</v>
      </c>
      <c r="D15" s="233"/>
    </row>
    <row r="16" spans="1:4" x14ac:dyDescent="0.2">
      <c r="B16" s="232"/>
      <c r="C16" s="238" t="s">
        <v>286</v>
      </c>
      <c r="D16" s="233"/>
    </row>
    <row r="17" spans="2:9" ht="25.5" x14ac:dyDescent="0.2">
      <c r="B17" s="232"/>
      <c r="C17" s="250" t="s">
        <v>300</v>
      </c>
      <c r="D17" s="233"/>
    </row>
    <row r="18" spans="2:9" x14ac:dyDescent="0.2">
      <c r="B18" s="232"/>
      <c r="C18" s="239" t="s">
        <v>294</v>
      </c>
      <c r="D18" s="233"/>
    </row>
    <row r="19" spans="2:9" ht="16.899999999999999" customHeight="1" x14ac:dyDescent="0.2">
      <c r="B19" s="232"/>
      <c r="C19" s="239" t="s">
        <v>319</v>
      </c>
      <c r="D19" s="233"/>
    </row>
    <row r="20" spans="2:9" ht="30" customHeight="1" x14ac:dyDescent="0.2">
      <c r="B20" s="232"/>
      <c r="C20" s="239" t="s">
        <v>293</v>
      </c>
      <c r="D20" s="233"/>
    </row>
    <row r="21" spans="2:9" ht="51" x14ac:dyDescent="0.2">
      <c r="B21" s="232"/>
      <c r="C21" s="239" t="s">
        <v>320</v>
      </c>
      <c r="D21" s="233"/>
      <c r="I21" t="s">
        <v>369</v>
      </c>
    </row>
    <row r="22" spans="2:9" ht="25.5" x14ac:dyDescent="0.2">
      <c r="B22" s="232"/>
      <c r="C22" s="239" t="s">
        <v>321</v>
      </c>
      <c r="D22" s="233"/>
    </row>
    <row r="23" spans="2:9" ht="40.9" customHeight="1" x14ac:dyDescent="0.2">
      <c r="B23" s="234"/>
      <c r="C23" s="227" t="s">
        <v>375</v>
      </c>
      <c r="D23" s="235"/>
    </row>
    <row r="24" spans="2:9" ht="12.6" customHeight="1" x14ac:dyDescent="0.2">
      <c r="B24" s="232"/>
      <c r="C24" s="240"/>
      <c r="D24" s="233"/>
    </row>
    <row r="25" spans="2:9" ht="15.75" x14ac:dyDescent="0.2">
      <c r="B25" s="232"/>
      <c r="C25" s="236" t="s">
        <v>295</v>
      </c>
      <c r="D25" s="233"/>
    </row>
    <row r="26" spans="2:9" x14ac:dyDescent="0.2">
      <c r="B26" s="232"/>
      <c r="C26" s="241" t="s">
        <v>302</v>
      </c>
      <c r="D26" s="233"/>
    </row>
    <row r="27" spans="2:9" ht="25.5" x14ac:dyDescent="0.2">
      <c r="B27" s="232"/>
      <c r="C27" s="242" t="s">
        <v>304</v>
      </c>
      <c r="D27" s="233"/>
    </row>
    <row r="28" spans="2:9" x14ac:dyDescent="0.2">
      <c r="B28" s="232"/>
      <c r="C28" s="243" t="s">
        <v>303</v>
      </c>
      <c r="D28" s="233"/>
    </row>
    <row r="29" spans="2:9" x14ac:dyDescent="0.2">
      <c r="B29" s="232"/>
      <c r="C29" s="244" t="s">
        <v>296</v>
      </c>
      <c r="D29" s="233"/>
    </row>
    <row r="30" spans="2:9" x14ac:dyDescent="0.2">
      <c r="B30" s="232"/>
      <c r="C30" s="245" t="s">
        <v>317</v>
      </c>
      <c r="D30" s="233"/>
    </row>
    <row r="31" spans="2:9" ht="25.5" x14ac:dyDescent="0.2">
      <c r="B31" s="232"/>
      <c r="C31" s="238" t="s">
        <v>297</v>
      </c>
      <c r="D31" s="233"/>
    </row>
    <row r="32" spans="2:9" ht="18" customHeight="1" x14ac:dyDescent="0.2">
      <c r="B32" s="234"/>
      <c r="C32" s="228" t="s">
        <v>318</v>
      </c>
      <c r="D32" s="235"/>
    </row>
    <row r="33" spans="2:4" ht="7.9" customHeight="1" x14ac:dyDescent="0.2">
      <c r="B33" s="232"/>
      <c r="C33" s="240"/>
      <c r="D33" s="233"/>
    </row>
    <row r="34" spans="2:4" ht="40.9" customHeight="1" x14ac:dyDescent="0.2">
      <c r="B34" s="232"/>
      <c r="C34" s="249" t="s">
        <v>368</v>
      </c>
      <c r="D34" s="233"/>
    </row>
    <row r="35" spans="2:4" ht="13.5" thickBot="1" x14ac:dyDescent="0.25">
      <c r="B35" s="246"/>
      <c r="C35" s="247"/>
      <c r="D35" s="248"/>
    </row>
    <row r="36" spans="2:4" x14ac:dyDescent="0.2">
      <c r="C36" s="223"/>
    </row>
    <row r="37" spans="2:4" x14ac:dyDescent="0.2">
      <c r="C37" s="223"/>
    </row>
    <row r="38" spans="2:4" x14ac:dyDescent="0.2">
      <c r="C38" s="223"/>
    </row>
    <row r="39" spans="2:4" x14ac:dyDescent="0.2">
      <c r="C39" s="223"/>
    </row>
    <row r="40" spans="2:4" x14ac:dyDescent="0.2">
      <c r="C40" s="223"/>
    </row>
    <row r="41" spans="2:4" x14ac:dyDescent="0.2">
      <c r="C41" s="223"/>
    </row>
    <row r="42" spans="2:4" x14ac:dyDescent="0.2">
      <c r="C42" s="223"/>
    </row>
    <row r="43" spans="2:4" x14ac:dyDescent="0.2">
      <c r="C43" s="223"/>
    </row>
    <row r="44" spans="2:4" x14ac:dyDescent="0.2">
      <c r="C44" s="223"/>
    </row>
    <row r="45" spans="2:4" x14ac:dyDescent="0.2">
      <c r="C45" s="223"/>
    </row>
    <row r="46" spans="2:4" x14ac:dyDescent="0.2">
      <c r="C46" s="223"/>
    </row>
    <row r="47" spans="2:4" x14ac:dyDescent="0.2">
      <c r="C47" s="223"/>
    </row>
    <row r="48" spans="2:4" x14ac:dyDescent="0.2">
      <c r="C48" s="223"/>
    </row>
    <row r="49" spans="3:3" x14ac:dyDescent="0.2">
      <c r="C49" s="223"/>
    </row>
    <row r="50" spans="3:3" x14ac:dyDescent="0.2">
      <c r="C50" s="223"/>
    </row>
    <row r="51" spans="3:3" x14ac:dyDescent="0.2">
      <c r="C51" s="223"/>
    </row>
    <row r="52" spans="3:3" x14ac:dyDescent="0.2">
      <c r="C52" s="223"/>
    </row>
    <row r="53" spans="3:3" x14ac:dyDescent="0.2">
      <c r="C53" s="223"/>
    </row>
    <row r="54" spans="3:3" x14ac:dyDescent="0.2">
      <c r="C54" s="223"/>
    </row>
    <row r="55" spans="3:3" x14ac:dyDescent="0.2">
      <c r="C55" s="223"/>
    </row>
    <row r="56" spans="3:3" x14ac:dyDescent="0.2">
      <c r="C56" s="223"/>
    </row>
    <row r="57" spans="3:3" x14ac:dyDescent="0.2">
      <c r="C57" s="223"/>
    </row>
    <row r="58" spans="3:3" x14ac:dyDescent="0.2">
      <c r="C58" s="223"/>
    </row>
    <row r="59" spans="3:3" x14ac:dyDescent="0.2">
      <c r="C59" s="223"/>
    </row>
    <row r="60" spans="3:3" x14ac:dyDescent="0.2">
      <c r="C60" s="223"/>
    </row>
    <row r="61" spans="3:3" x14ac:dyDescent="0.2">
      <c r="C61" s="223"/>
    </row>
    <row r="62" spans="3:3" x14ac:dyDescent="0.2">
      <c r="C62" s="223"/>
    </row>
    <row r="63" spans="3:3" x14ac:dyDescent="0.2">
      <c r="C63" s="223"/>
    </row>
    <row r="64" spans="3:3" x14ac:dyDescent="0.2">
      <c r="C64" s="223"/>
    </row>
    <row r="65" spans="3:3" x14ac:dyDescent="0.2">
      <c r="C65" s="223"/>
    </row>
    <row r="66" spans="3:3" x14ac:dyDescent="0.2">
      <c r="C66" s="223"/>
    </row>
    <row r="67" spans="3:3" x14ac:dyDescent="0.2">
      <c r="C67" s="223"/>
    </row>
    <row r="68" spans="3:3" x14ac:dyDescent="0.2">
      <c r="C68" s="223"/>
    </row>
    <row r="69" spans="3:3" x14ac:dyDescent="0.2">
      <c r="C69" s="223"/>
    </row>
    <row r="70" spans="3:3" x14ac:dyDescent="0.2">
      <c r="C70" s="223"/>
    </row>
    <row r="71" spans="3:3" x14ac:dyDescent="0.2">
      <c r="C71" s="223"/>
    </row>
    <row r="72" spans="3:3" x14ac:dyDescent="0.2">
      <c r="C72" s="223"/>
    </row>
    <row r="73" spans="3:3" x14ac:dyDescent="0.2">
      <c r="C73" s="223"/>
    </row>
    <row r="74" spans="3:3" x14ac:dyDescent="0.2">
      <c r="C74" s="223"/>
    </row>
    <row r="75" spans="3:3" x14ac:dyDescent="0.2">
      <c r="C75" s="223"/>
    </row>
    <row r="76" spans="3:3" x14ac:dyDescent="0.2">
      <c r="C76" s="223"/>
    </row>
    <row r="77" spans="3:3" x14ac:dyDescent="0.2">
      <c r="C77" s="223"/>
    </row>
    <row r="78" spans="3:3" x14ac:dyDescent="0.2">
      <c r="C78" s="223"/>
    </row>
    <row r="79" spans="3:3" x14ac:dyDescent="0.2">
      <c r="C79" s="223"/>
    </row>
    <row r="80" spans="3:3" x14ac:dyDescent="0.2">
      <c r="C80" s="223"/>
    </row>
    <row r="81" spans="3:3" x14ac:dyDescent="0.2">
      <c r="C81" s="223"/>
    </row>
    <row r="82" spans="3:3" x14ac:dyDescent="0.2">
      <c r="C82" s="223"/>
    </row>
    <row r="83" spans="3:3" x14ac:dyDescent="0.2">
      <c r="C83" s="223"/>
    </row>
    <row r="84" spans="3:3" x14ac:dyDescent="0.2">
      <c r="C84" s="223"/>
    </row>
    <row r="85" spans="3:3" x14ac:dyDescent="0.2">
      <c r="C85" s="223"/>
    </row>
    <row r="86" spans="3:3" x14ac:dyDescent="0.2">
      <c r="C86" s="223"/>
    </row>
    <row r="87" spans="3:3" x14ac:dyDescent="0.2">
      <c r="C87" s="223"/>
    </row>
    <row r="88" spans="3:3" x14ac:dyDescent="0.2">
      <c r="C88" s="223"/>
    </row>
    <row r="89" spans="3:3" x14ac:dyDescent="0.2">
      <c r="C89" s="223"/>
    </row>
    <row r="90" spans="3:3" x14ac:dyDescent="0.2">
      <c r="C90" s="223"/>
    </row>
    <row r="91" spans="3:3" x14ac:dyDescent="0.2">
      <c r="C91" s="223"/>
    </row>
    <row r="92" spans="3:3" x14ac:dyDescent="0.2">
      <c r="C92" s="223"/>
    </row>
    <row r="93" spans="3:3" x14ac:dyDescent="0.2">
      <c r="C93" s="223"/>
    </row>
    <row r="94" spans="3:3" x14ac:dyDescent="0.2">
      <c r="C94" s="223"/>
    </row>
    <row r="95" spans="3:3" x14ac:dyDescent="0.2">
      <c r="C95" s="223"/>
    </row>
    <row r="96" spans="3:3" x14ac:dyDescent="0.2">
      <c r="C96" s="223"/>
    </row>
  </sheetData>
  <sheetProtection algorithmName="SHA-512" hashValue="1yQpqGTnMFUL98zMa8+9v5RVithEA0Ty1NrUt7scMsQWaTM6VZ80LDlZAUH3+1FztetlqVM80MSEfTCNb0Hqbg==" saltValue="WZXI1vV3VBqZbHJGMNAYQg==" spinCount="100000" sheet="1" objects="1" scenarios="1"/>
  <hyperlinks>
    <hyperlink ref="C14" location="General!A1" display="                                        Link to the General page"/>
  </hyperlinks>
  <printOptions horizontalCentered="1"/>
  <pageMargins left="0.45" right="0.45" top="0.75" bottom="0.75" header="0.5" footer="0.5"/>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131"/>
  <sheetViews>
    <sheetView zoomScaleNormal="100" zoomScaleSheetLayoutView="100" workbookViewId="0">
      <pane ySplit="3" topLeftCell="A4" activePane="bottomLeft" state="frozen"/>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188</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379</v>
      </c>
      <c r="B3" s="126" t="s">
        <v>36</v>
      </c>
      <c r="C3" s="17" t="s">
        <v>6</v>
      </c>
      <c r="D3" s="17" t="s">
        <v>7</v>
      </c>
      <c r="E3" s="84"/>
      <c r="F3" s="17" t="s">
        <v>2</v>
      </c>
      <c r="G3" s="17" t="s">
        <v>6</v>
      </c>
      <c r="H3" s="18" t="s">
        <v>7</v>
      </c>
      <c r="I3" s="181" t="str">
        <f>'CAL FIRE Costs Day 1'!$I$3</f>
        <v>Go to General Summary</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5.75" customHeight="1"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 t="shared" si="5"/>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3">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eneral!A1"/>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28"/>
  <sheetViews>
    <sheetView zoomScaleNormal="100" zoomScaleSheetLayoutView="100" workbookViewId="0">
      <pane ySplit="3" topLeftCell="A4" activePane="bottomLeft" state="frozen"/>
      <selection activeCell="A3" sqref="A3"/>
      <selection pane="bottomLeft" activeCell="C5" sqref="C5:C73"/>
    </sheetView>
  </sheetViews>
  <sheetFormatPr defaultColWidth="9.140625" defaultRowHeight="12.75" x14ac:dyDescent="0.2"/>
  <cols>
    <col min="1" max="1" width="31.8554687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188</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380</v>
      </c>
      <c r="B3" s="126" t="s">
        <v>36</v>
      </c>
      <c r="C3" s="17" t="s">
        <v>353</v>
      </c>
      <c r="D3" s="127"/>
      <c r="E3" s="17" t="s">
        <v>2</v>
      </c>
      <c r="F3" s="18" t="s">
        <v>354</v>
      </c>
      <c r="G3" s="181" t="s">
        <v>227</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
      <c r="H71" s="1"/>
      <c r="I71" s="1"/>
      <c r="J71" s="1"/>
      <c r="K71" s="1"/>
      <c r="L71" s="1"/>
      <c r="M71" s="1"/>
      <c r="N71" s="1"/>
      <c r="O71" s="1"/>
    </row>
    <row r="72" spans="1:15" x14ac:dyDescent="0.2">
      <c r="A72" s="125" t="s">
        <v>68</v>
      </c>
      <c r="B72" s="122" t="s">
        <v>52</v>
      </c>
      <c r="C72" s="343">
        <v>2771</v>
      </c>
      <c r="D72" s="21"/>
      <c r="E72" s="19"/>
      <c r="F72" s="287">
        <f t="shared" si="1"/>
        <v>0</v>
      </c>
      <c r="G72" s="1"/>
      <c r="H72" s="1"/>
      <c r="I72" s="1"/>
      <c r="J72" s="1"/>
      <c r="K72" s="1"/>
      <c r="L72" s="1"/>
      <c r="M72" s="1"/>
      <c r="N72" s="1"/>
      <c r="O72" s="1"/>
    </row>
    <row r="73" spans="1:15" x14ac:dyDescent="0.2">
      <c r="A73" s="269" t="s">
        <v>347</v>
      </c>
      <c r="B73" s="270" t="s">
        <v>52</v>
      </c>
      <c r="C73" s="271"/>
      <c r="D73" s="21"/>
      <c r="E73" s="272"/>
      <c r="F73" s="273">
        <f t="shared" si="1"/>
        <v>0</v>
      </c>
      <c r="G73" s="1"/>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t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5" max="5"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99"/>
  <sheetViews>
    <sheetView zoomScaleNormal="100" zoomScaleSheetLayoutView="100" workbookViewId="0">
      <pane ySplit="3" topLeftCell="A4" activePane="bottomLeft" state="frozen"/>
      <selection activeCell="A3" sqref="A3"/>
      <selection pane="bottomLeft" activeCell="A13" sqref="A13"/>
    </sheetView>
  </sheetViews>
  <sheetFormatPr defaultColWidth="9.140625" defaultRowHeight="12.75" x14ac:dyDescent="0.2"/>
  <cols>
    <col min="1" max="1" width="31.28515625" style="2" customWidth="1"/>
    <col min="2" max="2" width="7.7109375" style="25" hidden="1" customWidth="1"/>
    <col min="3" max="3" width="13.7109375" style="2" customWidth="1"/>
    <col min="4" max="4" width="5.5703125" style="2" customWidth="1"/>
    <col min="5" max="5" width="11.28515625" style="2" customWidth="1"/>
    <col min="6" max="6" width="22.28515625" style="2" customWidth="1"/>
    <col min="7" max="16384" width="9.140625" style="2"/>
  </cols>
  <sheetData>
    <row r="1" spans="1:15" ht="24" customHeight="1" x14ac:dyDescent="0.2">
      <c r="A1" s="80">
        <f>General!B6</f>
        <v>0</v>
      </c>
      <c r="B1" s="86"/>
      <c r="C1" s="470" t="s">
        <v>279</v>
      </c>
      <c r="D1" s="471"/>
      <c r="E1" s="87" t="s">
        <v>161</v>
      </c>
      <c r="F1" s="82" t="s">
        <v>188</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195</v>
      </c>
      <c r="B3" s="126" t="s">
        <v>36</v>
      </c>
      <c r="C3" s="144" t="s">
        <v>6</v>
      </c>
      <c r="D3" s="127"/>
      <c r="E3" s="17" t="s">
        <v>2</v>
      </c>
      <c r="F3" s="18" t="s">
        <v>6</v>
      </c>
      <c r="G3" s="181" t="s">
        <v>223</v>
      </c>
      <c r="H3" s="1"/>
      <c r="I3" s="1"/>
      <c r="J3" s="1"/>
      <c r="K3" s="1"/>
      <c r="L3" s="1"/>
      <c r="M3" s="1"/>
      <c r="N3" s="1"/>
      <c r="O3" s="1"/>
    </row>
    <row r="4" spans="1:15" x14ac:dyDescent="0.2">
      <c r="A4" s="39" t="s">
        <v>75</v>
      </c>
      <c r="B4" s="35"/>
      <c r="C4" s="36" t="s">
        <v>8</v>
      </c>
      <c r="D4" s="143"/>
      <c r="E4" s="132"/>
      <c r="F4" s="97"/>
      <c r="G4" s="1"/>
      <c r="H4" s="1"/>
      <c r="I4" s="1"/>
      <c r="J4" s="1"/>
      <c r="K4" s="1"/>
      <c r="L4" s="1"/>
      <c r="M4" s="1"/>
      <c r="N4" s="1"/>
      <c r="O4" s="1"/>
    </row>
    <row r="5" spans="1:15" x14ac:dyDescent="0.2">
      <c r="A5" s="345" t="s">
        <v>38</v>
      </c>
      <c r="B5" s="346" t="s">
        <v>73</v>
      </c>
      <c r="C5" s="347">
        <v>5539</v>
      </c>
      <c r="D5" s="21"/>
      <c r="E5" s="221"/>
      <c r="F5" s="283">
        <f t="shared" ref="F5:F11" si="0">$C5*E5</f>
        <v>0</v>
      </c>
      <c r="G5" s="1"/>
      <c r="H5" s="1"/>
      <c r="I5" s="1"/>
      <c r="J5" s="1"/>
      <c r="K5" s="1"/>
      <c r="L5" s="1"/>
      <c r="M5" s="1"/>
      <c r="N5" s="1"/>
      <c r="O5" s="1"/>
    </row>
    <row r="6" spans="1:15" x14ac:dyDescent="0.2">
      <c r="A6" s="345" t="s">
        <v>285</v>
      </c>
      <c r="B6" s="346"/>
      <c r="C6" s="347">
        <v>27791</v>
      </c>
      <c r="D6" s="21"/>
      <c r="E6" s="221"/>
      <c r="F6" s="283">
        <f t="shared" si="0"/>
        <v>0</v>
      </c>
      <c r="G6" s="1"/>
      <c r="H6" s="1"/>
      <c r="I6" s="1"/>
      <c r="J6" s="1"/>
      <c r="K6" s="1"/>
      <c r="L6" s="1"/>
      <c r="M6" s="1"/>
      <c r="N6" s="1"/>
      <c r="O6" s="1"/>
    </row>
    <row r="7" spans="1:15" x14ac:dyDescent="0.2">
      <c r="A7" s="345" t="s">
        <v>37</v>
      </c>
      <c r="B7" s="346" t="s">
        <v>73</v>
      </c>
      <c r="C7" s="347">
        <v>5837</v>
      </c>
      <c r="D7" s="21"/>
      <c r="E7" s="221"/>
      <c r="F7" s="283">
        <f t="shared" si="0"/>
        <v>0</v>
      </c>
      <c r="G7" s="1"/>
      <c r="H7" s="1"/>
      <c r="I7" s="1"/>
      <c r="J7" s="1"/>
      <c r="K7" s="1"/>
      <c r="L7" s="1"/>
      <c r="M7" s="1"/>
      <c r="N7" s="1"/>
      <c r="O7" s="1"/>
    </row>
    <row r="8" spans="1:15" x14ac:dyDescent="0.2">
      <c r="A8" s="345" t="s">
        <v>398</v>
      </c>
      <c r="B8" s="346" t="s">
        <v>73</v>
      </c>
      <c r="C8" s="347">
        <v>7153</v>
      </c>
      <c r="D8" s="21"/>
      <c r="E8" s="221"/>
      <c r="F8" s="283">
        <f t="shared" si="0"/>
        <v>0</v>
      </c>
      <c r="G8" s="1"/>
      <c r="H8" s="1"/>
      <c r="I8" s="1"/>
      <c r="J8" s="1"/>
      <c r="K8" s="1"/>
      <c r="L8" s="1"/>
      <c r="M8" s="1"/>
      <c r="N8" s="1"/>
      <c r="O8" s="1"/>
    </row>
    <row r="9" spans="1:15" x14ac:dyDescent="0.2">
      <c r="A9" s="345" t="s">
        <v>399</v>
      </c>
      <c r="B9" s="346"/>
      <c r="C9" s="347">
        <v>12974</v>
      </c>
      <c r="D9" s="21"/>
      <c r="E9" s="221"/>
      <c r="F9" s="283">
        <f t="shared" si="0"/>
        <v>0</v>
      </c>
      <c r="G9" s="1"/>
      <c r="H9" s="1"/>
      <c r="I9" s="1"/>
      <c r="J9" s="1"/>
      <c r="K9" s="1"/>
      <c r="L9" s="1"/>
      <c r="M9" s="1"/>
      <c r="N9" s="1"/>
      <c r="O9" s="1"/>
    </row>
    <row r="10" spans="1:15" x14ac:dyDescent="0.2">
      <c r="A10" s="345" t="s">
        <v>74</v>
      </c>
      <c r="B10" s="346" t="s">
        <v>73</v>
      </c>
      <c r="C10" s="347">
        <v>1117</v>
      </c>
      <c r="D10" s="21"/>
      <c r="E10" s="221"/>
      <c r="F10" s="283">
        <f t="shared" si="0"/>
        <v>0</v>
      </c>
      <c r="G10" s="1"/>
      <c r="H10" s="1"/>
      <c r="I10" s="1"/>
      <c r="J10" s="1"/>
      <c r="K10" s="1"/>
      <c r="L10" s="1"/>
      <c r="M10" s="1"/>
      <c r="N10" s="1"/>
      <c r="O10" s="1"/>
    </row>
    <row r="11" spans="1:15" x14ac:dyDescent="0.2">
      <c r="A11" s="345" t="s">
        <v>39</v>
      </c>
      <c r="B11" s="346" t="s">
        <v>73</v>
      </c>
      <c r="C11" s="347">
        <v>2292</v>
      </c>
      <c r="D11" s="21"/>
      <c r="E11" s="221"/>
      <c r="F11" s="283">
        <f t="shared" si="0"/>
        <v>0</v>
      </c>
      <c r="G11" s="1"/>
      <c r="H11" s="1"/>
      <c r="I11" s="1"/>
      <c r="J11" s="1"/>
      <c r="K11" s="1"/>
      <c r="L11" s="1"/>
      <c r="M11" s="1"/>
      <c r="N11" s="1"/>
      <c r="O11" s="1"/>
    </row>
    <row r="12" spans="1:15" x14ac:dyDescent="0.2">
      <c r="A12" s="147" t="s">
        <v>202</v>
      </c>
      <c r="B12" s="6" t="s">
        <v>76</v>
      </c>
      <c r="C12" s="22"/>
      <c r="D12" s="21"/>
      <c r="E12" s="222" t="s">
        <v>126</v>
      </c>
      <c r="F12" s="163"/>
      <c r="G12" s="1"/>
      <c r="H12" s="1"/>
      <c r="I12" s="1"/>
      <c r="J12" s="1"/>
      <c r="K12" s="1"/>
      <c r="L12" s="1"/>
      <c r="M12" s="1"/>
      <c r="N12" s="1"/>
      <c r="O12" s="1"/>
    </row>
    <row r="13" spans="1:15" ht="13.5" thickBot="1" x14ac:dyDescent="0.25">
      <c r="A13" s="372"/>
      <c r="B13" s="66" t="s">
        <v>76</v>
      </c>
      <c r="C13" s="67"/>
      <c r="D13" s="42"/>
      <c r="E13" s="41" t="s">
        <v>126</v>
      </c>
      <c r="F13" s="40"/>
      <c r="G13" s="1"/>
      <c r="H13" s="1"/>
      <c r="I13" s="1"/>
      <c r="J13" s="1"/>
      <c r="K13" s="1"/>
      <c r="L13" s="1"/>
      <c r="M13" s="1"/>
      <c r="N13" s="1"/>
      <c r="O13" s="1"/>
    </row>
    <row r="14" spans="1:15" ht="17.25" thickTop="1" thickBot="1" x14ac:dyDescent="0.25">
      <c r="A14" s="373"/>
      <c r="B14" s="374"/>
      <c r="C14" s="375"/>
      <c r="D14" s="136"/>
      <c r="E14" s="137" t="s">
        <v>165</v>
      </c>
      <c r="F14" s="44">
        <f>SUM(F5:F13)</f>
        <v>0</v>
      </c>
      <c r="G14" s="1"/>
      <c r="H14" s="1"/>
      <c r="I14" s="1"/>
      <c r="J14" s="1"/>
      <c r="K14" s="1"/>
      <c r="L14" s="1"/>
      <c r="M14" s="1"/>
      <c r="N14" s="1"/>
      <c r="O14" s="1"/>
    </row>
    <row r="15" spans="1:15" x14ac:dyDescent="0.2">
      <c r="A15" s="366" t="s">
        <v>77</v>
      </c>
      <c r="B15" s="367"/>
      <c r="C15" s="379" t="s">
        <v>8</v>
      </c>
      <c r="D15" s="34"/>
      <c r="E15" s="142" t="s">
        <v>2</v>
      </c>
      <c r="F15" s="141" t="s">
        <v>6</v>
      </c>
      <c r="G15" s="1"/>
      <c r="H15" s="1"/>
      <c r="I15" s="1"/>
      <c r="J15" s="1"/>
      <c r="K15" s="1"/>
      <c r="L15" s="1"/>
      <c r="M15" s="1"/>
      <c r="N15" s="1"/>
      <c r="O15" s="1"/>
    </row>
    <row r="16" spans="1:15" x14ac:dyDescent="0.2">
      <c r="A16" s="349" t="s">
        <v>78</v>
      </c>
      <c r="B16" s="350" t="s">
        <v>79</v>
      </c>
      <c r="C16" s="341">
        <v>4504</v>
      </c>
      <c r="D16" s="21"/>
      <c r="E16" s="20"/>
      <c r="F16" s="288">
        <f t="shared" ref="F16:F22" si="1">$C16*E16</f>
        <v>0</v>
      </c>
      <c r="G16" s="1"/>
      <c r="H16" s="1"/>
      <c r="I16" s="1"/>
      <c r="J16" s="1"/>
      <c r="K16" s="1"/>
      <c r="L16" s="1"/>
      <c r="M16" s="1"/>
      <c r="N16" s="1"/>
      <c r="O16" s="1"/>
    </row>
    <row r="17" spans="1:15" x14ac:dyDescent="0.2">
      <c r="A17" s="351" t="s">
        <v>80</v>
      </c>
      <c r="B17" s="350" t="s">
        <v>79</v>
      </c>
      <c r="C17" s="341">
        <v>400</v>
      </c>
      <c r="D17" s="21"/>
      <c r="E17" s="19"/>
      <c r="F17" s="287">
        <f t="shared" si="1"/>
        <v>0</v>
      </c>
      <c r="G17" s="1"/>
      <c r="H17" s="1"/>
      <c r="I17" s="1"/>
      <c r="J17" s="1"/>
      <c r="K17" s="1"/>
      <c r="L17" s="1"/>
      <c r="M17" s="1"/>
      <c r="N17" s="1"/>
      <c r="O17" s="1"/>
    </row>
    <row r="18" spans="1:15" x14ac:dyDescent="0.2">
      <c r="A18" s="351" t="s">
        <v>175</v>
      </c>
      <c r="B18" s="350" t="s">
        <v>81</v>
      </c>
      <c r="C18" s="341">
        <f>96+20+(1377+2902)/2</f>
        <v>2255.5</v>
      </c>
      <c r="D18" s="21"/>
      <c r="E18" s="19"/>
      <c r="F18" s="287">
        <f t="shared" si="1"/>
        <v>0</v>
      </c>
      <c r="G18" s="1"/>
      <c r="H18" s="1"/>
      <c r="I18" s="1"/>
      <c r="J18" s="1"/>
      <c r="K18" s="1"/>
      <c r="L18" s="1"/>
      <c r="M18" s="1"/>
      <c r="N18" s="1"/>
      <c r="O18" s="1"/>
    </row>
    <row r="19" spans="1:15" x14ac:dyDescent="0.2">
      <c r="A19" s="349" t="s">
        <v>82</v>
      </c>
      <c r="B19" s="350" t="s">
        <v>81</v>
      </c>
      <c r="C19" s="341">
        <f>96+20+(1377+2902)/2</f>
        <v>2255.5</v>
      </c>
      <c r="D19" s="21"/>
      <c r="E19" s="19"/>
      <c r="F19" s="287">
        <f t="shared" si="1"/>
        <v>0</v>
      </c>
      <c r="G19" s="1"/>
      <c r="H19" s="1"/>
      <c r="I19" s="1"/>
      <c r="J19" s="1"/>
      <c r="K19" s="1"/>
      <c r="L19" s="1"/>
      <c r="M19" s="1"/>
      <c r="N19" s="1"/>
      <c r="O19" s="1"/>
    </row>
    <row r="20" spans="1:15" x14ac:dyDescent="0.2">
      <c r="A20" s="351" t="s">
        <v>83</v>
      </c>
      <c r="B20" s="350" t="s">
        <v>84</v>
      </c>
      <c r="C20" s="341">
        <v>1635</v>
      </c>
      <c r="D20" s="21"/>
      <c r="E20" s="19"/>
      <c r="F20" s="287">
        <f t="shared" si="1"/>
        <v>0</v>
      </c>
      <c r="G20" s="1"/>
      <c r="H20" s="1"/>
      <c r="I20" s="1"/>
      <c r="J20" s="1"/>
      <c r="K20" s="1"/>
      <c r="L20" s="1"/>
      <c r="M20" s="1"/>
      <c r="N20" s="1"/>
      <c r="O20" s="1"/>
    </row>
    <row r="21" spans="1:15" x14ac:dyDescent="0.2">
      <c r="A21" s="351" t="s">
        <v>85</v>
      </c>
      <c r="B21" s="350" t="s">
        <v>84</v>
      </c>
      <c r="C21" s="341">
        <v>1510</v>
      </c>
      <c r="D21" s="21"/>
      <c r="E21" s="19"/>
      <c r="F21" s="287">
        <f t="shared" si="1"/>
        <v>0</v>
      </c>
      <c r="G21" s="1"/>
      <c r="H21" s="1"/>
      <c r="I21" s="1"/>
      <c r="J21" s="1"/>
      <c r="K21" s="1"/>
      <c r="L21" s="1"/>
      <c r="M21" s="1"/>
      <c r="N21" s="1"/>
      <c r="O21" s="1"/>
    </row>
    <row r="22" spans="1:15" x14ac:dyDescent="0.2">
      <c r="A22" s="351" t="s">
        <v>90</v>
      </c>
      <c r="B22" s="350" t="s">
        <v>91</v>
      </c>
      <c r="C22" s="341">
        <v>1280</v>
      </c>
      <c r="D22" s="21"/>
      <c r="E22" s="19"/>
      <c r="F22" s="287">
        <f t="shared" si="1"/>
        <v>0</v>
      </c>
      <c r="G22" s="1"/>
      <c r="H22" s="1"/>
      <c r="I22" s="1"/>
      <c r="J22" s="1"/>
      <c r="K22" s="1"/>
      <c r="L22" s="1"/>
      <c r="M22" s="1"/>
      <c r="N22" s="1"/>
      <c r="O22" s="1"/>
    </row>
    <row r="23" spans="1:15" x14ac:dyDescent="0.2">
      <c r="A23" s="385" t="s">
        <v>87</v>
      </c>
      <c r="B23" s="386" t="s">
        <v>88</v>
      </c>
      <c r="C23" s="22"/>
      <c r="D23" s="21"/>
      <c r="E23" s="23" t="s">
        <v>126</v>
      </c>
      <c r="F23" s="16">
        <v>0</v>
      </c>
      <c r="G23" s="1"/>
      <c r="H23" s="1"/>
      <c r="I23" s="1"/>
      <c r="J23" s="1"/>
      <c r="K23" s="1"/>
      <c r="L23" s="1"/>
      <c r="M23" s="1"/>
      <c r="N23" s="1"/>
      <c r="O23" s="1"/>
    </row>
    <row r="24" spans="1:15" x14ac:dyDescent="0.2">
      <c r="A24" s="104" t="s">
        <v>205</v>
      </c>
      <c r="B24" s="6" t="s">
        <v>89</v>
      </c>
      <c r="C24" s="22"/>
      <c r="D24" s="21"/>
      <c r="E24" s="23" t="s">
        <v>126</v>
      </c>
      <c r="F24" s="16"/>
      <c r="G24" s="1"/>
      <c r="H24" s="1"/>
      <c r="I24" s="1"/>
      <c r="J24" s="1"/>
      <c r="K24" s="1"/>
      <c r="L24" s="1"/>
      <c r="M24" s="1"/>
      <c r="N24" s="1"/>
      <c r="O24" s="1"/>
    </row>
    <row r="25" spans="1:15" x14ac:dyDescent="0.2">
      <c r="A25" s="104"/>
      <c r="B25" s="6" t="s">
        <v>89</v>
      </c>
      <c r="C25" s="22"/>
      <c r="D25" s="21"/>
      <c r="E25" s="23" t="s">
        <v>126</v>
      </c>
      <c r="F25" s="163"/>
      <c r="G25" s="1"/>
      <c r="H25" s="1"/>
      <c r="I25" s="1"/>
      <c r="J25" s="1"/>
      <c r="K25" s="1"/>
      <c r="L25" s="1"/>
      <c r="M25" s="1"/>
      <c r="N25" s="1"/>
      <c r="O25" s="1"/>
    </row>
    <row r="26" spans="1:15" ht="13.5" thickBot="1" x14ac:dyDescent="0.25">
      <c r="A26" s="103"/>
      <c r="B26" s="66" t="s">
        <v>89</v>
      </c>
      <c r="C26" s="67"/>
      <c r="D26" s="42"/>
      <c r="E26" s="41" t="s">
        <v>126</v>
      </c>
      <c r="F26" s="396"/>
      <c r="G26" s="1"/>
      <c r="H26" s="1"/>
      <c r="I26" s="1"/>
      <c r="J26" s="1"/>
      <c r="K26" s="1"/>
      <c r="L26" s="1"/>
      <c r="M26" s="1"/>
      <c r="N26" s="1"/>
      <c r="O26" s="1"/>
    </row>
    <row r="27" spans="1:15" ht="17.25" thickTop="1" thickBot="1" x14ac:dyDescent="0.25">
      <c r="A27" s="373"/>
      <c r="B27" s="374"/>
      <c r="C27" s="375"/>
      <c r="D27" s="136"/>
      <c r="E27" s="138" t="s">
        <v>176</v>
      </c>
      <c r="F27" s="44">
        <f>SUM(F16:F26)</f>
        <v>0</v>
      </c>
      <c r="G27" s="1"/>
      <c r="H27" s="1"/>
      <c r="I27" s="1"/>
      <c r="J27" s="1"/>
      <c r="K27" s="1"/>
      <c r="L27" s="1"/>
      <c r="M27" s="1"/>
      <c r="N27" s="1"/>
      <c r="O27" s="1"/>
    </row>
    <row r="28" spans="1:15" x14ac:dyDescent="0.2">
      <c r="A28" s="366" t="s">
        <v>86</v>
      </c>
      <c r="B28" s="367"/>
      <c r="C28" s="368" t="s">
        <v>8</v>
      </c>
      <c r="D28" s="34"/>
      <c r="E28" s="142" t="s">
        <v>2</v>
      </c>
      <c r="F28" s="141" t="s">
        <v>6</v>
      </c>
      <c r="G28" s="1"/>
      <c r="H28" s="1"/>
      <c r="I28" s="1"/>
      <c r="J28" s="1"/>
      <c r="K28" s="1"/>
      <c r="L28" s="1"/>
      <c r="M28" s="1"/>
      <c r="N28" s="1"/>
      <c r="O28" s="1"/>
    </row>
    <row r="29" spans="1:15" x14ac:dyDescent="0.2">
      <c r="A29" s="388" t="s">
        <v>323</v>
      </c>
      <c r="B29" s="389"/>
      <c r="C29" s="390"/>
      <c r="D29" s="34"/>
      <c r="E29" s="257"/>
      <c r="F29" s="258"/>
      <c r="G29" s="1"/>
      <c r="H29" s="1"/>
      <c r="I29" s="1"/>
      <c r="J29" s="1"/>
      <c r="K29" s="1"/>
      <c r="L29" s="1"/>
      <c r="M29" s="1"/>
      <c r="N29" s="1"/>
      <c r="O29" s="1"/>
    </row>
    <row r="30" spans="1:15" x14ac:dyDescent="0.2">
      <c r="A30" s="349" t="s">
        <v>405</v>
      </c>
      <c r="B30" s="350"/>
      <c r="C30" s="341">
        <v>4313</v>
      </c>
      <c r="D30" s="21"/>
      <c r="E30" s="19"/>
      <c r="F30" s="287">
        <f t="shared" ref="F30:F46" si="2">$C30*E30</f>
        <v>0</v>
      </c>
      <c r="G30" s="1"/>
      <c r="H30" s="1"/>
      <c r="I30" s="1"/>
      <c r="J30" s="1"/>
      <c r="K30" s="1"/>
      <c r="L30" s="1"/>
      <c r="M30" s="1"/>
      <c r="N30" s="1"/>
      <c r="O30" s="1"/>
    </row>
    <row r="31" spans="1:15" x14ac:dyDescent="0.2">
      <c r="A31" s="349" t="s">
        <v>406</v>
      </c>
      <c r="B31" s="350"/>
      <c r="C31" s="341">
        <v>25762</v>
      </c>
      <c r="D31" s="21"/>
      <c r="E31" s="19"/>
      <c r="F31" s="287">
        <f t="shared" si="2"/>
        <v>0</v>
      </c>
      <c r="G31" s="1"/>
      <c r="H31" s="1"/>
      <c r="I31" s="1"/>
      <c r="J31" s="1"/>
      <c r="K31" s="1"/>
      <c r="L31" s="1"/>
      <c r="M31" s="1"/>
      <c r="N31" s="1"/>
      <c r="O31" s="1"/>
    </row>
    <row r="32" spans="1:15" x14ac:dyDescent="0.2">
      <c r="A32" s="349" t="s">
        <v>407</v>
      </c>
      <c r="B32" s="350"/>
      <c r="C32" s="341">
        <v>5643</v>
      </c>
      <c r="D32" s="21"/>
      <c r="E32" s="19"/>
      <c r="F32" s="287">
        <f t="shared" si="2"/>
        <v>0</v>
      </c>
      <c r="G32" s="1"/>
      <c r="H32" s="1"/>
      <c r="I32" s="1"/>
      <c r="J32" s="1"/>
      <c r="K32" s="1"/>
      <c r="L32" s="1"/>
      <c r="M32" s="1"/>
      <c r="N32" s="1"/>
      <c r="O32" s="1"/>
    </row>
    <row r="33" spans="1:15" ht="13.5" thickBot="1" x14ac:dyDescent="0.25">
      <c r="A33" s="354" t="s">
        <v>408</v>
      </c>
      <c r="B33" s="355"/>
      <c r="C33" s="356">
        <v>32410</v>
      </c>
      <c r="D33" s="256"/>
      <c r="E33" s="64"/>
      <c r="F33" s="284">
        <f t="shared" si="2"/>
        <v>0</v>
      </c>
      <c r="G33" s="1"/>
      <c r="H33" s="1"/>
      <c r="I33" s="1"/>
      <c r="J33" s="1"/>
      <c r="K33" s="1"/>
      <c r="L33" s="1"/>
      <c r="M33" s="1"/>
      <c r="N33" s="1"/>
      <c r="O33" s="1"/>
    </row>
    <row r="34" spans="1:15" x14ac:dyDescent="0.2">
      <c r="A34" s="357" t="s">
        <v>409</v>
      </c>
      <c r="B34" s="358"/>
      <c r="C34" s="359">
        <v>2098</v>
      </c>
      <c r="D34" s="21"/>
      <c r="E34" s="20"/>
      <c r="F34" s="288">
        <f t="shared" si="2"/>
        <v>0</v>
      </c>
      <c r="G34" s="1"/>
      <c r="H34" s="1"/>
      <c r="I34" s="1"/>
      <c r="J34" s="1"/>
      <c r="K34" s="1"/>
      <c r="L34" s="1"/>
      <c r="M34" s="1"/>
      <c r="N34" s="1"/>
      <c r="O34" s="1"/>
    </row>
    <row r="35" spans="1:15" x14ac:dyDescent="0.2">
      <c r="A35" s="382"/>
      <c r="B35" s="122"/>
      <c r="C35" s="383"/>
      <c r="D35" s="21"/>
      <c r="E35" s="19"/>
      <c r="F35" s="287">
        <f t="shared" si="2"/>
        <v>0</v>
      </c>
      <c r="G35" s="1"/>
      <c r="H35" s="1"/>
      <c r="I35" s="1"/>
      <c r="J35" s="1"/>
      <c r="K35" s="1"/>
      <c r="L35" s="1"/>
      <c r="M35" s="1"/>
      <c r="N35" s="1"/>
      <c r="O35" s="1"/>
    </row>
    <row r="36" spans="1:15" ht="13.5" thickBot="1" x14ac:dyDescent="0.25">
      <c r="A36" s="394"/>
      <c r="B36" s="124"/>
      <c r="C36" s="393"/>
      <c r="D36" s="256"/>
      <c r="E36" s="64"/>
      <c r="F36" s="284">
        <f t="shared" si="2"/>
        <v>0</v>
      </c>
      <c r="G36" s="1"/>
      <c r="H36" s="1"/>
      <c r="I36" s="1"/>
      <c r="J36" s="1"/>
      <c r="K36" s="1"/>
      <c r="L36" s="1"/>
      <c r="M36" s="1"/>
      <c r="N36" s="1"/>
      <c r="O36" s="1"/>
    </row>
    <row r="37" spans="1:15" x14ac:dyDescent="0.2">
      <c r="A37" s="388" t="s">
        <v>324</v>
      </c>
      <c r="B37" s="389"/>
      <c r="C37" s="390"/>
      <c r="D37" s="21"/>
      <c r="E37" s="257"/>
      <c r="F37" s="258"/>
      <c r="G37" s="1"/>
      <c r="H37" s="1"/>
      <c r="I37" s="1"/>
      <c r="J37" s="1"/>
      <c r="K37" s="1"/>
      <c r="L37" s="1"/>
      <c r="M37" s="1"/>
      <c r="N37" s="1"/>
      <c r="O37" s="1"/>
    </row>
    <row r="38" spans="1:15" x14ac:dyDescent="0.2">
      <c r="A38" s="349" t="s">
        <v>400</v>
      </c>
      <c r="B38" s="350"/>
      <c r="C38" s="341">
        <v>5642</v>
      </c>
      <c r="D38" s="21"/>
      <c r="E38" s="19"/>
      <c r="F38" s="287">
        <f t="shared" si="2"/>
        <v>0</v>
      </c>
      <c r="G38" s="1"/>
      <c r="H38" s="1"/>
      <c r="I38" s="1"/>
      <c r="J38" s="1"/>
      <c r="K38" s="1"/>
      <c r="L38" s="1"/>
      <c r="M38" s="1"/>
      <c r="N38" s="1"/>
      <c r="O38" s="1"/>
    </row>
    <row r="39" spans="1:15" x14ac:dyDescent="0.2">
      <c r="A39" s="349" t="s">
        <v>401</v>
      </c>
      <c r="B39" s="350"/>
      <c r="C39" s="341">
        <v>32639</v>
      </c>
      <c r="D39" s="21"/>
      <c r="E39" s="19"/>
      <c r="F39" s="287">
        <f t="shared" si="2"/>
        <v>0</v>
      </c>
      <c r="G39" s="1"/>
      <c r="H39" s="1"/>
      <c r="I39" s="1"/>
      <c r="J39" s="1"/>
      <c r="K39" s="1"/>
      <c r="L39" s="1"/>
      <c r="M39" s="1"/>
      <c r="N39" s="1"/>
      <c r="O39" s="1"/>
    </row>
    <row r="40" spans="1:15" x14ac:dyDescent="0.2">
      <c r="A40" s="349" t="s">
        <v>402</v>
      </c>
      <c r="B40" s="350"/>
      <c r="C40" s="341">
        <v>7187</v>
      </c>
      <c r="D40" s="21"/>
      <c r="E40" s="19"/>
      <c r="F40" s="287">
        <f t="shared" si="2"/>
        <v>0</v>
      </c>
      <c r="G40" s="1"/>
      <c r="H40" s="1"/>
      <c r="I40" s="1"/>
      <c r="J40" s="1"/>
      <c r="K40" s="1"/>
      <c r="L40" s="1"/>
      <c r="M40" s="1"/>
      <c r="N40" s="1"/>
      <c r="O40" s="1"/>
    </row>
    <row r="41" spans="1:15" x14ac:dyDescent="0.2">
      <c r="A41" s="349" t="s">
        <v>403</v>
      </c>
      <c r="B41" s="350"/>
      <c r="C41" s="341">
        <v>39661</v>
      </c>
      <c r="D41" s="21"/>
      <c r="E41" s="19"/>
      <c r="F41" s="287">
        <f t="shared" si="2"/>
        <v>0</v>
      </c>
      <c r="G41" s="1"/>
      <c r="H41" s="1"/>
      <c r="I41" s="1"/>
      <c r="J41" s="1"/>
      <c r="K41" s="1"/>
      <c r="L41" s="1"/>
      <c r="M41" s="1"/>
      <c r="N41" s="1"/>
      <c r="O41" s="1"/>
    </row>
    <row r="42" spans="1:15" x14ac:dyDescent="0.2">
      <c r="A42" s="357" t="s">
        <v>328</v>
      </c>
      <c r="B42" s="358"/>
      <c r="C42" s="359">
        <v>2215</v>
      </c>
      <c r="D42" s="21"/>
      <c r="E42" s="20"/>
      <c r="F42" s="288">
        <f t="shared" si="2"/>
        <v>0</v>
      </c>
      <c r="G42" s="1"/>
      <c r="H42" s="1"/>
      <c r="I42" s="1"/>
      <c r="J42" s="1"/>
      <c r="K42" s="1"/>
      <c r="L42" s="1"/>
      <c r="M42" s="1"/>
      <c r="N42" s="1"/>
      <c r="O42" s="1"/>
    </row>
    <row r="43" spans="1:15" x14ac:dyDescent="0.2">
      <c r="A43" s="349" t="s">
        <v>325</v>
      </c>
      <c r="B43" s="350"/>
      <c r="C43" s="341">
        <v>8061</v>
      </c>
      <c r="D43" s="21"/>
      <c r="E43" s="19"/>
      <c r="F43" s="287">
        <f t="shared" si="2"/>
        <v>0</v>
      </c>
      <c r="G43" s="1"/>
      <c r="H43" s="1"/>
      <c r="I43" s="1"/>
      <c r="J43" s="1"/>
      <c r="K43" s="1"/>
      <c r="L43" s="1"/>
      <c r="M43" s="1"/>
      <c r="N43" s="1"/>
      <c r="O43" s="1"/>
    </row>
    <row r="44" spans="1:15" x14ac:dyDescent="0.2">
      <c r="A44" s="349" t="s">
        <v>326</v>
      </c>
      <c r="B44" s="350"/>
      <c r="C44" s="341">
        <v>22663</v>
      </c>
      <c r="D44" s="21"/>
      <c r="E44" s="19"/>
      <c r="F44" s="287">
        <f t="shared" si="2"/>
        <v>0</v>
      </c>
      <c r="G44" s="1"/>
      <c r="H44" s="1"/>
      <c r="I44" s="1"/>
      <c r="J44" s="1"/>
      <c r="K44" s="1"/>
      <c r="L44" s="1"/>
      <c r="M44" s="1"/>
      <c r="N44" s="1"/>
      <c r="O44" s="1"/>
    </row>
    <row r="45" spans="1:15" x14ac:dyDescent="0.2">
      <c r="A45" s="349" t="s">
        <v>404</v>
      </c>
      <c r="B45" s="350"/>
      <c r="C45" s="341">
        <v>3495</v>
      </c>
      <c r="D45" s="21"/>
      <c r="E45" s="19"/>
      <c r="F45" s="287">
        <f t="shared" si="2"/>
        <v>0</v>
      </c>
      <c r="G45" s="1"/>
      <c r="H45" s="1"/>
      <c r="I45" s="1"/>
      <c r="J45" s="1"/>
      <c r="K45" s="1"/>
      <c r="L45" s="1"/>
      <c r="M45" s="1"/>
      <c r="N45" s="1"/>
      <c r="O45" s="1"/>
    </row>
    <row r="46" spans="1:15" x14ac:dyDescent="0.2">
      <c r="A46" s="349" t="s">
        <v>327</v>
      </c>
      <c r="B46" s="350"/>
      <c r="C46" s="341">
        <v>3379</v>
      </c>
      <c r="D46" s="21"/>
      <c r="E46" s="19"/>
      <c r="F46" s="287">
        <f t="shared" si="2"/>
        <v>0</v>
      </c>
      <c r="G46" s="1"/>
      <c r="H46" s="1"/>
      <c r="I46" s="1"/>
      <c r="J46" s="1"/>
      <c r="K46" s="1"/>
      <c r="L46" s="1"/>
      <c r="M46" s="1"/>
      <c r="N46" s="1"/>
      <c r="O46" s="1"/>
    </row>
    <row r="47" spans="1:15" x14ac:dyDescent="0.2">
      <c r="A47" s="104" t="s">
        <v>205</v>
      </c>
      <c r="B47" s="6" t="s">
        <v>72</v>
      </c>
      <c r="C47" s="22"/>
      <c r="D47" s="21"/>
      <c r="E47" s="23" t="s">
        <v>126</v>
      </c>
      <c r="F47" s="16"/>
      <c r="G47" s="1"/>
      <c r="H47" s="1"/>
      <c r="I47" s="1"/>
      <c r="J47" s="1"/>
      <c r="K47" s="1"/>
      <c r="L47" s="1"/>
      <c r="M47" s="1"/>
      <c r="N47" s="1"/>
      <c r="O47" s="1"/>
    </row>
    <row r="48" spans="1:15" x14ac:dyDescent="0.2">
      <c r="A48" s="104"/>
      <c r="B48" s="6" t="s">
        <v>72</v>
      </c>
      <c r="C48" s="22"/>
      <c r="D48" s="21"/>
      <c r="E48" s="23" t="s">
        <v>126</v>
      </c>
      <c r="F48" s="16"/>
      <c r="G48" s="1"/>
      <c r="H48" s="1"/>
      <c r="I48" s="1"/>
      <c r="J48" s="1"/>
      <c r="K48" s="1"/>
      <c r="L48" s="1"/>
      <c r="M48" s="1"/>
      <c r="N48" s="1"/>
      <c r="O48" s="1"/>
    </row>
    <row r="49" spans="1:15" ht="16.899999999999999" customHeight="1" x14ac:dyDescent="0.2">
      <c r="A49" s="149"/>
      <c r="B49" s="6" t="s">
        <v>72</v>
      </c>
      <c r="C49" s="22"/>
      <c r="D49" s="21"/>
      <c r="E49" s="23" t="s">
        <v>126</v>
      </c>
      <c r="F49" s="16"/>
      <c r="G49" s="1"/>
      <c r="H49" s="1"/>
      <c r="I49" s="1"/>
      <c r="J49" s="1"/>
      <c r="K49" s="1"/>
      <c r="L49" s="1"/>
      <c r="M49" s="1"/>
      <c r="N49" s="1"/>
      <c r="O49" s="1"/>
    </row>
    <row r="50" spans="1:15" ht="13.5" thickBot="1" x14ac:dyDescent="0.25">
      <c r="A50" s="148"/>
      <c r="B50" s="66" t="s">
        <v>72</v>
      </c>
      <c r="C50" s="67"/>
      <c r="D50" s="78"/>
      <c r="E50" s="41" t="s">
        <v>126</v>
      </c>
      <c r="F50" s="40"/>
      <c r="G50" s="1"/>
      <c r="H50" s="1"/>
      <c r="I50" s="1"/>
      <c r="J50" s="1"/>
      <c r="K50" s="1"/>
      <c r="L50" s="1"/>
      <c r="M50" s="1"/>
      <c r="N50" s="1"/>
      <c r="O50" s="1"/>
    </row>
    <row r="51" spans="1:15" ht="17.25" thickTop="1" thickBot="1" x14ac:dyDescent="0.25">
      <c r="A51" s="133"/>
      <c r="B51" s="134"/>
      <c r="C51" s="135"/>
      <c r="D51" s="136"/>
      <c r="E51" s="95" t="s">
        <v>177</v>
      </c>
      <c r="F51" s="44">
        <f>SUM(F30:F50)</f>
        <v>0</v>
      </c>
      <c r="G51" s="1"/>
      <c r="H51" s="1"/>
      <c r="I51" s="1"/>
      <c r="J51" s="1"/>
      <c r="K51" s="1"/>
      <c r="L51" s="1"/>
      <c r="M51" s="1"/>
      <c r="N51" s="1"/>
      <c r="O51" s="1"/>
    </row>
    <row r="52" spans="1:15" ht="13.5" thickBot="1" x14ac:dyDescent="0.25">
      <c r="A52" s="479" t="s">
        <v>92</v>
      </c>
      <c r="B52" s="480"/>
      <c r="C52" s="480"/>
      <c r="D52" s="480"/>
      <c r="E52" s="480"/>
      <c r="F52" s="481"/>
      <c r="G52" s="1"/>
      <c r="H52" s="1"/>
      <c r="I52" s="1"/>
      <c r="J52" s="1"/>
      <c r="K52" s="1"/>
      <c r="L52" s="1"/>
      <c r="M52" s="1"/>
      <c r="N52" s="1"/>
      <c r="O52" s="1"/>
    </row>
    <row r="53" spans="1:15" x14ac:dyDescent="0.2">
      <c r="A53" s="1"/>
      <c r="B53" s="159"/>
      <c r="C53" s="1"/>
      <c r="D53" s="1"/>
      <c r="E53" s="1"/>
      <c r="F53" s="1"/>
      <c r="G53" s="1"/>
      <c r="H53" s="1"/>
      <c r="I53" s="1"/>
      <c r="J53" s="1"/>
      <c r="K53" s="1"/>
      <c r="L53" s="1"/>
      <c r="M53" s="1"/>
      <c r="N53" s="1"/>
      <c r="O53" s="1"/>
    </row>
    <row r="54" spans="1:15" x14ac:dyDescent="0.2">
      <c r="A54" s="1"/>
      <c r="B54" s="159"/>
      <c r="C54" s="1"/>
      <c r="D54" s="1"/>
      <c r="E54" s="1"/>
      <c r="F54" s="1"/>
      <c r="G54" s="1"/>
      <c r="H54" s="1"/>
      <c r="I54" s="1"/>
      <c r="J54" s="1"/>
      <c r="K54" s="1"/>
      <c r="L54" s="1"/>
      <c r="M54" s="1"/>
      <c r="N54" s="1"/>
      <c r="O54" s="1"/>
    </row>
    <row r="55" spans="1:15" x14ac:dyDescent="0.2">
      <c r="A55" s="1"/>
      <c r="B55" s="159"/>
      <c r="C55" s="1"/>
      <c r="D55" s="1"/>
      <c r="E55" s="1"/>
      <c r="F55" s="1"/>
      <c r="G55" s="1"/>
      <c r="H55" s="1"/>
      <c r="I55" s="1"/>
      <c r="J55" s="1"/>
      <c r="K55" s="1"/>
      <c r="L55" s="1"/>
      <c r="M55" s="1"/>
      <c r="N55" s="1"/>
      <c r="O55" s="1"/>
    </row>
    <row r="56" spans="1:15" x14ac:dyDescent="0.2">
      <c r="A56" s="1"/>
      <c r="B56" s="159"/>
      <c r="C56" s="1"/>
      <c r="D56" s="1"/>
      <c r="E56" s="1"/>
      <c r="F56" s="1"/>
      <c r="G56" s="1"/>
      <c r="H56" s="1"/>
      <c r="I56" s="1"/>
      <c r="J56" s="1"/>
      <c r="K56" s="1"/>
      <c r="L56" s="1"/>
      <c r="M56" s="1"/>
      <c r="N56" s="1"/>
      <c r="O56" s="1"/>
    </row>
    <row r="57" spans="1:15" x14ac:dyDescent="0.2">
      <c r="A57" s="1"/>
      <c r="B57" s="159"/>
      <c r="C57" s="1"/>
      <c r="D57" s="1"/>
      <c r="E57" s="1"/>
      <c r="F57" s="1"/>
      <c r="G57" s="1"/>
      <c r="H57" s="1"/>
      <c r="I57" s="1"/>
      <c r="J57" s="1"/>
      <c r="K57" s="1"/>
      <c r="L57" s="1"/>
      <c r="M57" s="1"/>
      <c r="N57" s="1"/>
      <c r="O57" s="1"/>
    </row>
    <row r="58" spans="1:15" x14ac:dyDescent="0.2">
      <c r="A58" s="1"/>
      <c r="B58" s="159"/>
      <c r="C58" s="1"/>
      <c r="D58" s="1"/>
      <c r="E58" s="1"/>
      <c r="F58" s="1"/>
      <c r="G58" s="1"/>
      <c r="H58" s="1"/>
      <c r="I58" s="1"/>
      <c r="J58" s="1"/>
      <c r="K58" s="1"/>
      <c r="L58" s="1"/>
      <c r="M58" s="1"/>
      <c r="N58" s="1"/>
      <c r="O58" s="1"/>
    </row>
    <row r="59" spans="1:15" x14ac:dyDescent="0.2">
      <c r="A59" s="1"/>
      <c r="B59" s="159"/>
      <c r="C59" s="1"/>
      <c r="D59" s="1"/>
      <c r="E59" s="1"/>
      <c r="F59" s="1"/>
      <c r="G59" s="1"/>
      <c r="H59" s="1"/>
      <c r="I59" s="1"/>
      <c r="J59" s="1"/>
      <c r="K59" s="1"/>
      <c r="L59" s="1"/>
      <c r="M59" s="1"/>
      <c r="N59" s="1"/>
      <c r="O59" s="1"/>
    </row>
    <row r="60" spans="1:15" x14ac:dyDescent="0.2">
      <c r="A60" s="1"/>
      <c r="B60" s="159"/>
      <c r="C60" s="1"/>
      <c r="D60" s="1"/>
      <c r="E60" s="1"/>
      <c r="F60" s="1"/>
      <c r="G60" s="1"/>
      <c r="H60" s="1"/>
      <c r="I60" s="1"/>
      <c r="J60" s="1"/>
      <c r="K60" s="1"/>
      <c r="L60" s="1"/>
      <c r="M60" s="1"/>
      <c r="N60" s="1"/>
      <c r="O60" s="1"/>
    </row>
    <row r="61" spans="1:15" x14ac:dyDescent="0.2">
      <c r="A61" s="1"/>
      <c r="B61" s="159"/>
      <c r="C61" s="1"/>
      <c r="D61" s="1"/>
      <c r="E61" s="1"/>
      <c r="F61" s="1"/>
      <c r="G61" s="1"/>
      <c r="H61" s="1"/>
      <c r="I61" s="1"/>
      <c r="J61" s="1"/>
      <c r="K61" s="1"/>
      <c r="L61" s="1"/>
      <c r="M61" s="1"/>
      <c r="N61" s="1"/>
      <c r="O61" s="1"/>
    </row>
    <row r="62" spans="1:15" x14ac:dyDescent="0.2">
      <c r="A62" s="1"/>
      <c r="B62" s="159"/>
      <c r="C62" s="1"/>
      <c r="D62" s="1"/>
      <c r="E62" s="1"/>
      <c r="F62" s="1"/>
      <c r="G62" s="1"/>
      <c r="H62" s="1"/>
      <c r="I62" s="1"/>
      <c r="J62" s="1"/>
      <c r="K62" s="1"/>
      <c r="L62" s="1"/>
      <c r="M62" s="1"/>
      <c r="N62" s="1"/>
      <c r="O62" s="1"/>
    </row>
    <row r="63" spans="1:15" x14ac:dyDescent="0.2">
      <c r="A63" s="1"/>
      <c r="B63" s="159"/>
      <c r="C63" s="1"/>
      <c r="D63" s="1"/>
      <c r="E63" s="1"/>
      <c r="F63" s="1"/>
      <c r="G63" s="1"/>
      <c r="H63" s="1"/>
      <c r="I63" s="1"/>
      <c r="J63" s="1"/>
      <c r="K63" s="1"/>
      <c r="L63" s="1"/>
      <c r="M63" s="1"/>
      <c r="N63" s="1"/>
      <c r="O63" s="1"/>
    </row>
    <row r="64" spans="1:15" x14ac:dyDescent="0.2">
      <c r="A64" s="1"/>
      <c r="B64" s="159"/>
      <c r="C64" s="1"/>
      <c r="D64" s="1"/>
      <c r="E64" s="1"/>
      <c r="F64" s="1"/>
      <c r="G64" s="1"/>
      <c r="H64" s="1"/>
      <c r="I64" s="1"/>
      <c r="J64" s="1"/>
      <c r="K64" s="1"/>
      <c r="L64" s="1"/>
      <c r="M64" s="1"/>
      <c r="N64" s="1"/>
      <c r="O64" s="1"/>
    </row>
    <row r="65" spans="1:15" x14ac:dyDescent="0.2">
      <c r="A65" s="1"/>
      <c r="B65" s="159"/>
      <c r="C65" s="1"/>
      <c r="D65" s="1"/>
      <c r="E65" s="1"/>
      <c r="F65" s="1"/>
      <c r="G65" s="1"/>
      <c r="H65" s="1"/>
      <c r="I65" s="1"/>
      <c r="J65" s="1"/>
      <c r="K65" s="1"/>
      <c r="L65" s="1"/>
      <c r="M65" s="1"/>
      <c r="N65" s="1"/>
      <c r="O65" s="1"/>
    </row>
    <row r="66" spans="1:15" x14ac:dyDescent="0.2">
      <c r="A66" s="1"/>
      <c r="B66" s="159"/>
      <c r="C66" s="1"/>
      <c r="D66" s="1"/>
      <c r="E66" s="1"/>
      <c r="F66" s="1"/>
      <c r="G66" s="1"/>
      <c r="H66" s="1"/>
      <c r="I66" s="1"/>
      <c r="J66" s="1"/>
      <c r="K66" s="1"/>
      <c r="L66" s="1"/>
      <c r="M66" s="1"/>
      <c r="N66" s="1"/>
      <c r="O66" s="1"/>
    </row>
    <row r="67" spans="1:15" x14ac:dyDescent="0.2">
      <c r="A67" s="1"/>
      <c r="B67" s="159"/>
      <c r="C67" s="1"/>
      <c r="D67" s="1"/>
      <c r="E67" s="1"/>
      <c r="F67" s="1"/>
      <c r="G67" s="1"/>
      <c r="H67" s="1"/>
      <c r="I67" s="1"/>
      <c r="J67" s="1"/>
      <c r="K67" s="1"/>
      <c r="L67" s="1"/>
      <c r="M67" s="1"/>
      <c r="N67" s="1"/>
      <c r="O67" s="1"/>
    </row>
    <row r="68" spans="1:15" x14ac:dyDescent="0.2">
      <c r="A68" s="1"/>
      <c r="B68" s="159"/>
      <c r="C68" s="1"/>
      <c r="D68" s="1"/>
      <c r="E68" s="1"/>
      <c r="F68" s="1"/>
      <c r="G68" s="1"/>
      <c r="H68" s="1"/>
      <c r="I68" s="1"/>
      <c r="J68" s="1"/>
      <c r="K68" s="1"/>
      <c r="L68" s="1"/>
      <c r="M68" s="1"/>
      <c r="N68" s="1"/>
      <c r="O68" s="1"/>
    </row>
    <row r="69" spans="1:15" x14ac:dyDescent="0.2">
      <c r="A69" s="1"/>
      <c r="B69" s="159"/>
      <c r="C69" s="1"/>
      <c r="D69" s="1"/>
      <c r="E69" s="1"/>
      <c r="F69" s="1"/>
      <c r="G69" s="1"/>
      <c r="H69" s="1"/>
      <c r="I69" s="1"/>
      <c r="J69" s="1"/>
      <c r="K69" s="1"/>
      <c r="L69" s="1"/>
      <c r="M69" s="1"/>
      <c r="N69" s="1"/>
      <c r="O69" s="1"/>
    </row>
    <row r="70" spans="1:15" x14ac:dyDescent="0.2">
      <c r="A70" s="1"/>
      <c r="B70" s="159"/>
      <c r="C70" s="1"/>
      <c r="D70" s="1"/>
      <c r="E70" s="1"/>
      <c r="F70" s="1"/>
      <c r="G70" s="1"/>
      <c r="H70" s="1"/>
      <c r="I70" s="1"/>
      <c r="J70" s="1"/>
      <c r="K70" s="1"/>
      <c r="L70" s="1"/>
      <c r="M70" s="1"/>
      <c r="N70" s="1"/>
      <c r="O70" s="1"/>
    </row>
    <row r="71" spans="1:15" x14ac:dyDescent="0.2">
      <c r="A71" s="1"/>
      <c r="B71" s="159"/>
      <c r="C71" s="1"/>
      <c r="D71" s="1"/>
      <c r="E71" s="1"/>
      <c r="F71" s="1"/>
      <c r="G71" s="1"/>
      <c r="H71" s="1"/>
      <c r="I71" s="1"/>
      <c r="J71" s="1"/>
      <c r="K71" s="1"/>
      <c r="L71" s="1"/>
      <c r="M71" s="1"/>
      <c r="N71" s="1"/>
      <c r="O71" s="1"/>
    </row>
    <row r="72" spans="1:15" x14ac:dyDescent="0.2">
      <c r="A72" s="1"/>
      <c r="B72" s="159"/>
      <c r="C72" s="1"/>
      <c r="D72" s="1"/>
      <c r="E72" s="1"/>
      <c r="F72" s="1"/>
      <c r="G72" s="1"/>
      <c r="H72" s="1"/>
      <c r="I72" s="1"/>
      <c r="J72" s="1"/>
      <c r="K72" s="1"/>
      <c r="L72" s="1"/>
      <c r="M72" s="1"/>
      <c r="N72" s="1"/>
      <c r="O72" s="1"/>
    </row>
    <row r="73" spans="1:15" x14ac:dyDescent="0.2">
      <c r="A73" s="1"/>
      <c r="B73" s="159"/>
      <c r="C73" s="1"/>
      <c r="D73" s="1"/>
      <c r="E73" s="1"/>
      <c r="F73" s="1"/>
      <c r="G73" s="1"/>
      <c r="H73" s="1"/>
      <c r="I73" s="1"/>
      <c r="J73" s="1"/>
      <c r="K73" s="1"/>
      <c r="L73" s="1"/>
      <c r="M73" s="1"/>
      <c r="N73" s="1"/>
      <c r="O73" s="1"/>
    </row>
    <row r="74" spans="1:15" x14ac:dyDescent="0.2">
      <c r="A74" s="1"/>
      <c r="B74" s="159"/>
      <c r="C74" s="1"/>
      <c r="D74" s="1"/>
      <c r="E74" s="1"/>
      <c r="F74" s="1"/>
      <c r="G74" s="1"/>
      <c r="H74" s="1"/>
      <c r="I74" s="1"/>
      <c r="J74" s="1"/>
      <c r="K74" s="1"/>
      <c r="L74" s="1"/>
      <c r="M74" s="1"/>
      <c r="N74" s="1"/>
      <c r="O74" s="1"/>
    </row>
    <row r="75" spans="1:15" x14ac:dyDescent="0.2">
      <c r="A75" s="1"/>
      <c r="B75" s="159"/>
      <c r="C75" s="1"/>
      <c r="D75" s="1"/>
      <c r="E75" s="1"/>
      <c r="F75" s="1"/>
      <c r="G75" s="1"/>
      <c r="H75" s="1"/>
      <c r="I75" s="1"/>
      <c r="J75" s="1"/>
      <c r="K75" s="1"/>
      <c r="L75" s="1"/>
      <c r="M75" s="1"/>
      <c r="N75" s="1"/>
      <c r="O75" s="1"/>
    </row>
    <row r="76" spans="1:15" x14ac:dyDescent="0.2">
      <c r="A76" s="1"/>
      <c r="B76" s="159"/>
      <c r="C76" s="1"/>
      <c r="D76" s="1"/>
      <c r="E76" s="1"/>
      <c r="F76" s="1"/>
      <c r="G76" s="1"/>
      <c r="H76" s="1"/>
      <c r="I76" s="1"/>
      <c r="J76" s="1"/>
      <c r="K76" s="1"/>
      <c r="L76" s="1"/>
      <c r="M76" s="1"/>
      <c r="N76" s="1"/>
      <c r="O76" s="1"/>
    </row>
    <row r="77" spans="1:15" x14ac:dyDescent="0.2">
      <c r="A77" s="1"/>
      <c r="B77" s="159"/>
      <c r="C77" s="1"/>
      <c r="D77" s="1"/>
      <c r="E77" s="1"/>
      <c r="F77" s="1"/>
      <c r="G77" s="1"/>
      <c r="H77" s="1"/>
      <c r="I77" s="1"/>
      <c r="J77" s="1"/>
      <c r="K77" s="1"/>
      <c r="L77" s="1"/>
      <c r="M77" s="1"/>
      <c r="N77" s="1"/>
      <c r="O77" s="1"/>
    </row>
    <row r="78" spans="1:15" x14ac:dyDescent="0.2">
      <c r="A78" s="1"/>
      <c r="B78" s="159"/>
      <c r="C78" s="1"/>
      <c r="D78" s="1"/>
      <c r="E78" s="1"/>
      <c r="F78" s="1"/>
      <c r="G78" s="1"/>
      <c r="H78" s="1"/>
      <c r="I78" s="1"/>
      <c r="J78" s="1"/>
      <c r="K78" s="1"/>
      <c r="L78" s="1"/>
      <c r="M78" s="1"/>
      <c r="N78" s="1"/>
      <c r="O78" s="1"/>
    </row>
    <row r="79" spans="1:15" x14ac:dyDescent="0.2">
      <c r="A79" s="1"/>
      <c r="B79" s="159"/>
      <c r="C79" s="1"/>
      <c r="D79" s="1"/>
      <c r="E79" s="1"/>
      <c r="F79" s="1"/>
      <c r="G79" s="1"/>
      <c r="H79" s="1"/>
      <c r="I79" s="1"/>
      <c r="J79" s="1"/>
      <c r="K79" s="1"/>
      <c r="L79" s="1"/>
      <c r="M79" s="1"/>
      <c r="N79" s="1"/>
      <c r="O79" s="1"/>
    </row>
    <row r="80" spans="1:15" x14ac:dyDescent="0.2">
      <c r="A80" s="1"/>
      <c r="B80" s="159"/>
      <c r="C80" s="1"/>
      <c r="D80" s="1"/>
      <c r="E80" s="1"/>
      <c r="F80" s="1"/>
      <c r="G80" s="1"/>
      <c r="H80" s="1"/>
      <c r="I80" s="1"/>
      <c r="J80" s="1"/>
      <c r="K80" s="1"/>
      <c r="L80" s="1"/>
      <c r="M80" s="1"/>
      <c r="N80" s="1"/>
      <c r="O80" s="1"/>
    </row>
    <row r="81" spans="1:15" x14ac:dyDescent="0.2">
      <c r="A81" s="1"/>
      <c r="B81" s="159"/>
      <c r="C81" s="1"/>
      <c r="D81" s="1"/>
      <c r="E81" s="1"/>
      <c r="F81" s="1"/>
      <c r="G81" s="1"/>
      <c r="H81" s="1"/>
      <c r="I81" s="1"/>
      <c r="J81" s="1"/>
      <c r="K81" s="1"/>
      <c r="L81" s="1"/>
      <c r="M81" s="1"/>
      <c r="N81" s="1"/>
      <c r="O81" s="1"/>
    </row>
    <row r="82" spans="1:15" x14ac:dyDescent="0.2">
      <c r="A82" s="1"/>
      <c r="B82" s="159"/>
      <c r="C82" s="1"/>
      <c r="D82" s="1"/>
      <c r="E82" s="1"/>
      <c r="F82" s="1"/>
      <c r="G82" s="1"/>
      <c r="H82" s="1"/>
      <c r="I82" s="1"/>
      <c r="J82" s="1"/>
      <c r="K82" s="1"/>
      <c r="L82" s="1"/>
      <c r="M82" s="1"/>
      <c r="N82" s="1"/>
      <c r="O82" s="1"/>
    </row>
    <row r="83" spans="1:15" x14ac:dyDescent="0.2">
      <c r="A83" s="1"/>
      <c r="B83" s="159"/>
      <c r="C83" s="1"/>
      <c r="D83" s="1"/>
      <c r="E83" s="1"/>
      <c r="F83" s="1"/>
      <c r="G83" s="1"/>
      <c r="H83" s="1"/>
      <c r="I83" s="1"/>
      <c r="J83" s="1"/>
      <c r="K83" s="1"/>
      <c r="L83" s="1"/>
      <c r="M83" s="1"/>
      <c r="N83" s="1"/>
      <c r="O83" s="1"/>
    </row>
    <row r="84" spans="1:15" x14ac:dyDescent="0.2">
      <c r="A84" s="1"/>
      <c r="B84" s="159"/>
      <c r="C84" s="1"/>
      <c r="D84" s="1"/>
      <c r="E84" s="1"/>
      <c r="F84" s="1"/>
      <c r="G84" s="1"/>
      <c r="H84" s="1"/>
      <c r="I84" s="1"/>
      <c r="J84" s="1"/>
      <c r="K84" s="1"/>
      <c r="L84" s="1"/>
      <c r="M84" s="1"/>
      <c r="N84" s="1"/>
      <c r="O84" s="1"/>
    </row>
    <row r="85" spans="1:15" x14ac:dyDescent="0.2">
      <c r="A85" s="1"/>
      <c r="B85" s="159"/>
      <c r="C85" s="1"/>
      <c r="D85" s="1"/>
      <c r="E85" s="1"/>
      <c r="F85" s="1"/>
      <c r="G85" s="1"/>
      <c r="H85" s="1"/>
      <c r="I85" s="1"/>
      <c r="J85" s="1"/>
      <c r="K85" s="1"/>
      <c r="L85" s="1"/>
      <c r="M85" s="1"/>
      <c r="N85" s="1"/>
      <c r="O85" s="1"/>
    </row>
    <row r="86" spans="1:15" x14ac:dyDescent="0.2">
      <c r="A86" s="1"/>
      <c r="B86" s="159"/>
      <c r="C86" s="1"/>
      <c r="D86" s="1"/>
      <c r="E86" s="1"/>
      <c r="F86" s="1"/>
      <c r="G86" s="1"/>
      <c r="H86" s="1"/>
      <c r="I86" s="1"/>
      <c r="J86" s="1"/>
      <c r="K86" s="1"/>
      <c r="L86" s="1"/>
      <c r="M86" s="1"/>
      <c r="N86" s="1"/>
      <c r="O86" s="1"/>
    </row>
    <row r="87" spans="1:15" x14ac:dyDescent="0.2">
      <c r="A87" s="1"/>
      <c r="B87" s="159"/>
      <c r="C87" s="1"/>
      <c r="D87" s="1"/>
      <c r="E87" s="1"/>
      <c r="F87" s="1"/>
      <c r="G87" s="1"/>
      <c r="H87" s="1"/>
      <c r="I87" s="1"/>
      <c r="J87" s="1"/>
      <c r="K87" s="1"/>
      <c r="L87" s="1"/>
      <c r="M87" s="1"/>
      <c r="N87" s="1"/>
      <c r="O87" s="1"/>
    </row>
    <row r="88" spans="1:15" x14ac:dyDescent="0.2">
      <c r="A88" s="1"/>
      <c r="B88" s="159"/>
      <c r="C88" s="1"/>
      <c r="D88" s="1"/>
      <c r="E88" s="1"/>
      <c r="F88" s="1"/>
      <c r="G88" s="1"/>
      <c r="H88" s="1"/>
      <c r="I88" s="1"/>
      <c r="J88" s="1"/>
      <c r="K88" s="1"/>
      <c r="L88" s="1"/>
      <c r="M88" s="1"/>
      <c r="N88" s="1"/>
      <c r="O88" s="1"/>
    </row>
    <row r="89" spans="1:15" x14ac:dyDescent="0.2">
      <c r="A89" s="1"/>
      <c r="B89" s="159"/>
      <c r="C89" s="1"/>
      <c r="D89" s="1"/>
      <c r="E89" s="1"/>
      <c r="F89" s="1"/>
      <c r="G89" s="1"/>
      <c r="H89" s="1"/>
      <c r="I89" s="1"/>
      <c r="J89" s="1"/>
      <c r="K89" s="1"/>
      <c r="L89" s="1"/>
      <c r="M89" s="1"/>
      <c r="N89" s="1"/>
      <c r="O89" s="1"/>
    </row>
    <row r="90" spans="1:15" x14ac:dyDescent="0.2">
      <c r="A90" s="1"/>
      <c r="B90" s="159"/>
      <c r="C90" s="1"/>
      <c r="D90" s="1"/>
      <c r="E90" s="1"/>
      <c r="F90" s="1"/>
      <c r="G90" s="1"/>
      <c r="H90" s="1"/>
      <c r="I90" s="1"/>
      <c r="J90" s="1"/>
      <c r="K90" s="1"/>
      <c r="L90" s="1"/>
      <c r="M90" s="1"/>
      <c r="N90" s="1"/>
      <c r="O90" s="1"/>
    </row>
    <row r="91" spans="1:15" x14ac:dyDescent="0.2">
      <c r="A91" s="1"/>
      <c r="B91" s="159"/>
      <c r="C91" s="1"/>
      <c r="D91" s="1"/>
      <c r="E91" s="1"/>
      <c r="F91" s="1"/>
      <c r="G91" s="1"/>
      <c r="H91" s="1"/>
      <c r="I91" s="1"/>
      <c r="J91" s="1"/>
      <c r="K91" s="1"/>
      <c r="L91" s="1"/>
      <c r="M91" s="1"/>
      <c r="N91" s="1"/>
      <c r="O91" s="1"/>
    </row>
    <row r="92" spans="1:15" x14ac:dyDescent="0.2">
      <c r="A92" s="1"/>
      <c r="B92" s="159"/>
      <c r="C92" s="1"/>
      <c r="D92" s="1"/>
      <c r="E92" s="1"/>
      <c r="F92" s="1"/>
      <c r="G92" s="1"/>
      <c r="H92" s="1"/>
      <c r="I92" s="1"/>
      <c r="J92" s="1"/>
      <c r="K92" s="1"/>
      <c r="L92" s="1"/>
      <c r="M92" s="1"/>
      <c r="N92" s="1"/>
      <c r="O92" s="1"/>
    </row>
    <row r="93" spans="1:15" x14ac:dyDescent="0.2">
      <c r="A93" s="1"/>
      <c r="B93" s="159"/>
      <c r="C93" s="1"/>
      <c r="D93" s="1"/>
      <c r="E93" s="1"/>
      <c r="F93" s="1"/>
      <c r="G93" s="1"/>
      <c r="H93" s="1"/>
      <c r="I93" s="1"/>
      <c r="J93" s="1"/>
      <c r="K93" s="1"/>
      <c r="L93" s="1"/>
      <c r="M93" s="1"/>
      <c r="N93" s="1"/>
      <c r="O93" s="1"/>
    </row>
    <row r="94" spans="1:15" x14ac:dyDescent="0.2">
      <c r="A94" s="1"/>
      <c r="B94" s="159"/>
      <c r="C94" s="1"/>
      <c r="D94" s="1"/>
      <c r="E94" s="1"/>
      <c r="F94" s="1"/>
      <c r="G94" s="1"/>
      <c r="H94" s="1"/>
      <c r="I94" s="1"/>
      <c r="J94" s="1"/>
      <c r="K94" s="1"/>
      <c r="L94" s="1"/>
      <c r="M94" s="1"/>
      <c r="N94" s="1"/>
      <c r="O94" s="1"/>
    </row>
    <row r="95" spans="1:15" x14ac:dyDescent="0.2">
      <c r="A95" s="1"/>
      <c r="B95" s="159"/>
      <c r="C95" s="1"/>
      <c r="D95" s="1"/>
      <c r="E95" s="1"/>
      <c r="F95" s="1"/>
      <c r="G95" s="1"/>
      <c r="H95" s="1"/>
      <c r="I95" s="1"/>
      <c r="J95" s="1"/>
      <c r="K95" s="1"/>
      <c r="L95" s="1"/>
      <c r="M95" s="1"/>
      <c r="N95" s="1"/>
      <c r="O95" s="1"/>
    </row>
    <row r="96" spans="1:15" x14ac:dyDescent="0.2">
      <c r="A96" s="1"/>
      <c r="B96" s="159"/>
      <c r="C96" s="1"/>
      <c r="D96" s="1"/>
      <c r="E96" s="1"/>
      <c r="F96" s="1"/>
      <c r="G96" s="1"/>
      <c r="H96" s="1"/>
      <c r="I96" s="1"/>
      <c r="J96" s="1"/>
      <c r="K96" s="1"/>
      <c r="L96" s="1"/>
      <c r="M96" s="1"/>
      <c r="N96" s="1"/>
      <c r="O96" s="1"/>
    </row>
    <row r="97" spans="1:15" x14ac:dyDescent="0.2">
      <c r="A97" s="1"/>
      <c r="B97" s="159"/>
      <c r="C97" s="1"/>
      <c r="D97" s="1"/>
      <c r="E97" s="1"/>
      <c r="F97" s="1"/>
      <c r="G97" s="1"/>
      <c r="H97" s="1"/>
      <c r="I97" s="1"/>
      <c r="J97" s="1"/>
      <c r="K97" s="1"/>
      <c r="L97" s="1"/>
      <c r="M97" s="1"/>
      <c r="N97" s="1"/>
      <c r="O97" s="1"/>
    </row>
    <row r="98" spans="1:15" x14ac:dyDescent="0.2">
      <c r="A98" s="1"/>
      <c r="B98" s="159"/>
      <c r="C98" s="1"/>
      <c r="D98" s="1"/>
      <c r="E98" s="1"/>
      <c r="F98" s="1"/>
      <c r="G98" s="1"/>
      <c r="H98" s="1"/>
      <c r="I98" s="1"/>
      <c r="J98" s="1"/>
      <c r="K98" s="1"/>
      <c r="L98" s="1"/>
      <c r="M98" s="1"/>
      <c r="N98" s="1"/>
      <c r="O98" s="1"/>
    </row>
    <row r="99" spans="1:15" x14ac:dyDescent="0.2">
      <c r="A99" s="1"/>
      <c r="B99" s="159"/>
      <c r="C99" s="1"/>
      <c r="D99" s="1"/>
      <c r="E99" s="1"/>
      <c r="F99" s="1"/>
      <c r="G99" s="1"/>
      <c r="H99" s="1"/>
      <c r="I99" s="1"/>
      <c r="J99" s="1"/>
      <c r="K99" s="1"/>
      <c r="L99" s="1"/>
      <c r="M99" s="1"/>
      <c r="N99" s="1"/>
      <c r="O99" s="1"/>
    </row>
  </sheetData>
  <sheetProtection password="CBDF" sheet="1" objects="1" scenarios="1" formatCells="0" formatColumns="0" formatRows="0" insertColumns="0" insertRows="0"/>
  <mergeCells count="3">
    <mergeCell ref="C1:D1"/>
    <mergeCell ref="C2:D2"/>
    <mergeCell ref="A52:F52"/>
  </mergeCells>
  <dataValidations count="2">
    <dataValidation type="decimal" allowBlank="1" showErrorMessage="1" errorTitle="Expenses" error="You must enter a dollar amount in this cell." promptTitle="Expenses" sqref="C24:D26 D5:D23 D27:D51 C12:C13 C47:C50 C23">
      <formula1>0</formula1>
      <formula2>1000000000000</formula2>
    </dataValidation>
    <dataValidation type="textLength" allowBlank="1" errorTitle="Account" error="You must enter the code for the account to which this should be charged." promptTitle="Account" sqref="A4:A51">
      <formula1>0</formula1>
      <formula2>256</formula2>
    </dataValidation>
  </dataValidations>
  <hyperlinks>
    <hyperlink ref="G3" location="General!A1" display="Go to General Summary"/>
  </hyperlinks>
  <printOptions horizontalCentered="1" gridLines="1"/>
  <pageMargins left="0.75" right="0.75" top="0.5" bottom="0.75" header="0.25" footer="0.5"/>
  <pageSetup fitToHeight="2" orientation="portrait" horizontalDpi="4294967292" verticalDpi="200" r:id="rId1"/>
  <headerFooter alignWithMargins="0">
    <oddFooter xml:space="preserve">&amp;L&amp;A&amp;CPrinted: &amp;D&amp;RPage &amp;P of &amp;N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Q131"/>
  <sheetViews>
    <sheetView zoomScaleNormal="100" zoomScaleSheetLayoutView="100" workbookViewId="0">
      <pane ySplit="3" topLeftCell="A4" activePane="bottomLeft" state="frozen"/>
      <selection pane="bottomLeft" activeCell="A5" sqref="A5:D66"/>
    </sheetView>
  </sheetViews>
  <sheetFormatPr defaultColWidth="9.140625" defaultRowHeight="12.75" x14ac:dyDescent="0.2"/>
  <cols>
    <col min="1" max="1" width="36.7109375" style="2" customWidth="1"/>
    <col min="2" max="2" width="7.42578125" style="2" hidden="1" customWidth="1"/>
    <col min="3" max="3" width="9.7109375" style="2" customWidth="1"/>
    <col min="4" max="4" width="9.5703125" style="2" customWidth="1"/>
    <col min="5" max="5" width="2.140625" style="2" customWidth="1"/>
    <col min="6" max="6" width="8.140625" style="2" customWidth="1"/>
    <col min="7" max="8" width="15.7109375" style="2" customWidth="1"/>
    <col min="9" max="16384" width="9.140625" style="2"/>
  </cols>
  <sheetData>
    <row r="1" spans="1:17" ht="24" customHeight="1" x14ac:dyDescent="0.2">
      <c r="A1" s="330">
        <f>General!B6</f>
        <v>0</v>
      </c>
      <c r="B1" s="86"/>
      <c r="C1" s="456" t="s">
        <v>282</v>
      </c>
      <c r="D1" s="457"/>
      <c r="E1" s="457"/>
      <c r="F1" s="458"/>
      <c r="G1" s="87" t="s">
        <v>161</v>
      </c>
      <c r="H1" s="82" t="s">
        <v>187</v>
      </c>
      <c r="I1" s="1"/>
      <c r="J1" s="1"/>
      <c r="K1" s="1"/>
      <c r="L1" s="1"/>
      <c r="M1" s="1"/>
      <c r="N1" s="1"/>
      <c r="O1" s="1"/>
      <c r="P1" s="1"/>
      <c r="Q1" s="1"/>
    </row>
    <row r="2" spans="1:17" ht="24" customHeight="1" x14ac:dyDescent="0.2">
      <c r="A2" s="81" t="str">
        <f>General!B8</f>
        <v xml:space="preserve"> </v>
      </c>
      <c r="B2" s="88"/>
      <c r="C2" s="459" t="s">
        <v>280</v>
      </c>
      <c r="D2" s="460"/>
      <c r="E2" s="460"/>
      <c r="F2" s="461"/>
      <c r="G2" s="89" t="s">
        <v>125</v>
      </c>
      <c r="H2" s="83"/>
      <c r="I2" s="1"/>
      <c r="J2" s="1"/>
      <c r="K2" s="1"/>
      <c r="L2" s="1"/>
      <c r="M2" s="1"/>
      <c r="N2" s="1"/>
      <c r="O2" s="1"/>
      <c r="P2" s="1"/>
      <c r="Q2" s="1"/>
    </row>
    <row r="3" spans="1:17" ht="39" thickBot="1" x14ac:dyDescent="0.25">
      <c r="A3" s="158" t="s">
        <v>381</v>
      </c>
      <c r="B3" s="126" t="s">
        <v>36</v>
      </c>
      <c r="C3" s="17" t="s">
        <v>6</v>
      </c>
      <c r="D3" s="17" t="s">
        <v>7</v>
      </c>
      <c r="E3" s="84"/>
      <c r="F3" s="17" t="s">
        <v>2</v>
      </c>
      <c r="G3" s="17" t="s">
        <v>6</v>
      </c>
      <c r="H3" s="18" t="s">
        <v>7</v>
      </c>
      <c r="I3" s="180" t="s">
        <v>223</v>
      </c>
      <c r="J3" s="1"/>
      <c r="K3" s="1"/>
      <c r="L3" s="1"/>
      <c r="M3" s="1"/>
      <c r="N3" s="1"/>
      <c r="O3" s="1"/>
      <c r="P3" s="1"/>
      <c r="Q3" s="1"/>
    </row>
    <row r="4" spans="1:17" x14ac:dyDescent="0.2">
      <c r="A4" s="54" t="s">
        <v>149</v>
      </c>
      <c r="B4" s="26"/>
      <c r="C4" s="462" t="s">
        <v>8</v>
      </c>
      <c r="D4" s="463"/>
      <c r="E4" s="90"/>
      <c r="F4" s="91"/>
      <c r="G4" s="92"/>
      <c r="H4" s="93"/>
      <c r="I4" s="1"/>
      <c r="J4" s="1"/>
      <c r="K4" s="1"/>
      <c r="L4" s="1"/>
      <c r="M4" s="1"/>
      <c r="N4" s="1"/>
      <c r="O4" s="1"/>
      <c r="P4" s="1"/>
      <c r="Q4" s="1"/>
    </row>
    <row r="5" spans="1:17" x14ac:dyDescent="0.2">
      <c r="A5" s="152" t="s">
        <v>142</v>
      </c>
      <c r="B5" s="107" t="s">
        <v>26</v>
      </c>
      <c r="C5" s="335">
        <v>1329</v>
      </c>
      <c r="D5" s="336">
        <v>2087</v>
      </c>
      <c r="E5" s="4"/>
      <c r="F5" s="109"/>
      <c r="G5" s="321">
        <f t="shared" ref="G5:G10" si="0">$C5*F5</f>
        <v>0</v>
      </c>
      <c r="H5" s="287">
        <f t="shared" ref="H5:H10" si="1">$D5*F5</f>
        <v>0</v>
      </c>
      <c r="I5" s="1"/>
      <c r="J5" s="1"/>
      <c r="K5" s="1"/>
      <c r="L5" s="1"/>
      <c r="M5" s="1"/>
      <c r="N5" s="1"/>
      <c r="O5" s="1"/>
      <c r="P5" s="1"/>
      <c r="Q5" s="1"/>
    </row>
    <row r="6" spans="1:17" x14ac:dyDescent="0.2">
      <c r="A6" s="152" t="s">
        <v>138</v>
      </c>
      <c r="B6" s="107" t="s">
        <v>26</v>
      </c>
      <c r="C6" s="335">
        <v>7417</v>
      </c>
      <c r="D6" s="336">
        <v>11111</v>
      </c>
      <c r="E6" s="4"/>
      <c r="F6" s="109"/>
      <c r="G6" s="321">
        <f t="shared" si="0"/>
        <v>0</v>
      </c>
      <c r="H6" s="287">
        <f t="shared" si="1"/>
        <v>0</v>
      </c>
      <c r="I6" s="1"/>
      <c r="J6" s="1"/>
      <c r="K6" s="1"/>
      <c r="L6" s="1"/>
      <c r="M6" s="1"/>
      <c r="N6" s="1"/>
      <c r="O6" s="1"/>
      <c r="P6" s="1"/>
      <c r="Q6" s="1"/>
    </row>
    <row r="7" spans="1:17" x14ac:dyDescent="0.2">
      <c r="A7" s="153" t="s">
        <v>141</v>
      </c>
      <c r="B7" s="107" t="s">
        <v>26</v>
      </c>
      <c r="C7" s="335">
        <v>1412</v>
      </c>
      <c r="D7" s="336">
        <v>2150</v>
      </c>
      <c r="E7" s="4"/>
      <c r="F7" s="109"/>
      <c r="G7" s="321">
        <f t="shared" si="0"/>
        <v>0</v>
      </c>
      <c r="H7" s="287">
        <f t="shared" si="1"/>
        <v>0</v>
      </c>
      <c r="I7" s="1"/>
      <c r="J7" s="1"/>
      <c r="K7" s="1"/>
      <c r="L7" s="1"/>
      <c r="M7" s="1"/>
      <c r="N7" s="1"/>
      <c r="O7" s="1"/>
      <c r="P7" s="1"/>
      <c r="Q7" s="1"/>
    </row>
    <row r="8" spans="1:17" x14ac:dyDescent="0.2">
      <c r="A8" s="152" t="s">
        <v>139</v>
      </c>
      <c r="B8" s="107" t="s">
        <v>26</v>
      </c>
      <c r="C8" s="335">
        <v>9308</v>
      </c>
      <c r="D8" s="336">
        <v>12731</v>
      </c>
      <c r="E8" s="4"/>
      <c r="F8" s="109"/>
      <c r="G8" s="321">
        <f t="shared" si="0"/>
        <v>0</v>
      </c>
      <c r="H8" s="287">
        <f t="shared" si="1"/>
        <v>0</v>
      </c>
      <c r="I8" s="1"/>
      <c r="J8" s="1"/>
      <c r="K8" s="1"/>
      <c r="L8" s="1"/>
      <c r="M8" s="1"/>
      <c r="N8" s="1"/>
      <c r="O8" s="1"/>
      <c r="P8" s="1"/>
      <c r="Q8" s="1"/>
    </row>
    <row r="9" spans="1:17" x14ac:dyDescent="0.2">
      <c r="A9" s="112" t="s">
        <v>143</v>
      </c>
      <c r="B9" s="107" t="s">
        <v>26</v>
      </c>
      <c r="C9" s="335">
        <v>1097</v>
      </c>
      <c r="D9" s="336">
        <v>3026</v>
      </c>
      <c r="E9" s="4"/>
      <c r="F9" s="109"/>
      <c r="G9" s="321">
        <f t="shared" si="0"/>
        <v>0</v>
      </c>
      <c r="H9" s="287">
        <f t="shared" si="1"/>
        <v>0</v>
      </c>
      <c r="I9" s="1"/>
      <c r="J9" s="1"/>
      <c r="K9" s="1"/>
      <c r="L9" s="1"/>
      <c r="M9" s="1"/>
      <c r="N9" s="1"/>
      <c r="O9" s="1"/>
      <c r="P9" s="1"/>
      <c r="Q9" s="1"/>
    </row>
    <row r="10" spans="1:17" ht="13.5" thickBot="1" x14ac:dyDescent="0.25">
      <c r="A10" s="154" t="s">
        <v>140</v>
      </c>
      <c r="B10" s="108" t="s">
        <v>26</v>
      </c>
      <c r="C10" s="337">
        <v>3427</v>
      </c>
      <c r="D10" s="338">
        <v>7322</v>
      </c>
      <c r="E10" s="70"/>
      <c r="F10" s="110"/>
      <c r="G10" s="322">
        <f t="shared" si="0"/>
        <v>0</v>
      </c>
      <c r="H10" s="289">
        <f t="shared" si="1"/>
        <v>0</v>
      </c>
      <c r="I10" s="1"/>
      <c r="J10" s="1"/>
      <c r="K10" s="1"/>
      <c r="L10" s="1"/>
      <c r="M10" s="1"/>
      <c r="N10" s="1"/>
      <c r="O10" s="1"/>
      <c r="P10" s="1"/>
      <c r="Q10" s="1"/>
    </row>
    <row r="11" spans="1:17" ht="17.25" thickTop="1" thickBot="1" x14ac:dyDescent="0.25">
      <c r="A11" s="155"/>
      <c r="B11" s="57" t="s">
        <v>26</v>
      </c>
      <c r="C11" s="94"/>
      <c r="D11" s="94"/>
      <c r="E11" s="94"/>
      <c r="F11" s="95" t="s">
        <v>168</v>
      </c>
      <c r="G11" s="61">
        <f>SUM(G5:G10)</f>
        <v>0</v>
      </c>
      <c r="H11" s="44">
        <f>SUM(H5:H10)</f>
        <v>0</v>
      </c>
      <c r="I11" s="1"/>
      <c r="J11" s="1"/>
      <c r="K11" s="1"/>
      <c r="L11" s="1"/>
      <c r="M11" s="1"/>
      <c r="N11" s="1"/>
      <c r="O11" s="1"/>
      <c r="P11" s="1"/>
      <c r="Q11" s="1"/>
    </row>
    <row r="12" spans="1:17" x14ac:dyDescent="0.2">
      <c r="A12" s="53" t="s">
        <v>308</v>
      </c>
      <c r="B12" s="28"/>
      <c r="C12" s="462" t="s">
        <v>8</v>
      </c>
      <c r="D12" s="463"/>
      <c r="E12" s="96"/>
      <c r="F12" s="139" t="s">
        <v>2</v>
      </c>
      <c r="G12" s="140" t="s">
        <v>199</v>
      </c>
      <c r="H12" s="141" t="s">
        <v>200</v>
      </c>
      <c r="I12" s="1"/>
      <c r="J12" s="1"/>
      <c r="K12" s="1"/>
      <c r="L12" s="1"/>
      <c r="M12" s="1"/>
      <c r="N12" s="1"/>
      <c r="O12" s="1"/>
      <c r="P12" s="1"/>
      <c r="Q12" s="1"/>
    </row>
    <row r="13" spans="1:17" x14ac:dyDescent="0.2">
      <c r="A13" s="112" t="s">
        <v>144</v>
      </c>
      <c r="B13" s="107" t="s">
        <v>26</v>
      </c>
      <c r="C13" s="335">
        <v>3230</v>
      </c>
      <c r="D13" s="336">
        <v>1092</v>
      </c>
      <c r="E13" s="4"/>
      <c r="F13" s="109"/>
      <c r="G13" s="321">
        <f>$C13*F13</f>
        <v>0</v>
      </c>
      <c r="H13" s="287">
        <f>$D13*F13</f>
        <v>0</v>
      </c>
      <c r="I13" s="1"/>
      <c r="J13" s="1"/>
      <c r="K13" s="1"/>
      <c r="L13" s="1"/>
      <c r="M13" s="1"/>
      <c r="N13" s="1"/>
      <c r="O13" s="1"/>
      <c r="P13" s="1"/>
      <c r="Q13" s="1"/>
    </row>
    <row r="14" spans="1:17" x14ac:dyDescent="0.2">
      <c r="A14" s="112" t="s">
        <v>145</v>
      </c>
      <c r="B14" s="107" t="s">
        <v>26</v>
      </c>
      <c r="C14" s="335">
        <v>9317</v>
      </c>
      <c r="D14" s="339">
        <v>2758</v>
      </c>
      <c r="E14" s="4"/>
      <c r="F14" s="111"/>
      <c r="G14" s="321">
        <f>$C14*F14</f>
        <v>0</v>
      </c>
      <c r="H14" s="287">
        <f>$D14*F14</f>
        <v>0</v>
      </c>
      <c r="I14" s="1"/>
      <c r="J14" s="1"/>
      <c r="K14" s="1"/>
      <c r="L14" s="1"/>
      <c r="M14" s="1"/>
      <c r="N14" s="1"/>
      <c r="O14" s="1"/>
      <c r="P14" s="1"/>
      <c r="Q14" s="1"/>
    </row>
    <row r="15" spans="1:17" x14ac:dyDescent="0.2">
      <c r="A15" s="112" t="s">
        <v>146</v>
      </c>
      <c r="B15" s="107"/>
      <c r="C15" s="335">
        <v>6432</v>
      </c>
      <c r="D15" s="339">
        <v>6033</v>
      </c>
      <c r="E15" s="4"/>
      <c r="F15" s="111"/>
      <c r="G15" s="321">
        <f>$C15*F15</f>
        <v>0</v>
      </c>
      <c r="H15" s="287">
        <f>$D15*F15</f>
        <v>0</v>
      </c>
      <c r="I15" s="1"/>
      <c r="J15" s="1"/>
      <c r="K15" s="1"/>
      <c r="L15" s="1"/>
      <c r="M15" s="1"/>
      <c r="N15" s="1"/>
      <c r="O15" s="1"/>
      <c r="P15" s="1"/>
      <c r="Q15" s="1"/>
    </row>
    <row r="16" spans="1:17" x14ac:dyDescent="0.2">
      <c r="A16" s="112" t="s">
        <v>397</v>
      </c>
      <c r="B16" s="107"/>
      <c r="C16" s="335">
        <v>6763</v>
      </c>
      <c r="D16" s="339">
        <v>1092</v>
      </c>
      <c r="E16" s="4"/>
      <c r="F16" s="111"/>
      <c r="G16" s="321">
        <f>$C16*F16</f>
        <v>0</v>
      </c>
      <c r="H16" s="287">
        <f>$D16*F16</f>
        <v>0</v>
      </c>
      <c r="I16" s="1"/>
      <c r="J16" s="1"/>
      <c r="K16" s="1"/>
      <c r="L16" s="1"/>
      <c r="M16" s="1"/>
      <c r="N16" s="1"/>
      <c r="O16" s="1"/>
      <c r="P16" s="1"/>
      <c r="Q16" s="1"/>
    </row>
    <row r="17" spans="1:17" ht="13.5" thickBot="1" x14ac:dyDescent="0.25">
      <c r="A17" s="331"/>
      <c r="B17" s="108" t="s">
        <v>26</v>
      </c>
      <c r="C17" s="69"/>
      <c r="D17" s="72"/>
      <c r="E17" s="70"/>
      <c r="F17" s="110"/>
      <c r="G17" s="322">
        <f>$C17*F17</f>
        <v>0</v>
      </c>
      <c r="H17" s="289">
        <f>$D17*F17</f>
        <v>0</v>
      </c>
      <c r="I17" s="1"/>
      <c r="J17" s="1"/>
      <c r="K17" s="1"/>
      <c r="L17" s="1"/>
      <c r="M17" s="1"/>
      <c r="N17" s="1"/>
      <c r="O17" s="1"/>
      <c r="P17" s="1"/>
      <c r="Q17" s="1"/>
    </row>
    <row r="18" spans="1:17" ht="17.25" thickTop="1" thickBot="1" x14ac:dyDescent="0.25">
      <c r="A18" s="155"/>
      <c r="B18" s="57" t="s">
        <v>26</v>
      </c>
      <c r="C18" s="94"/>
      <c r="D18" s="94"/>
      <c r="E18" s="94"/>
      <c r="F18" s="95" t="s">
        <v>166</v>
      </c>
      <c r="G18" s="61">
        <f>SUM(G13:G17)</f>
        <v>0</v>
      </c>
      <c r="H18" s="52">
        <f>SUM(H13:H17)</f>
        <v>0</v>
      </c>
      <c r="I18" s="1"/>
      <c r="J18" s="1"/>
      <c r="K18" s="1"/>
      <c r="L18" s="1"/>
      <c r="M18" s="1"/>
      <c r="N18" s="1"/>
      <c r="O18" s="1"/>
      <c r="P18" s="1"/>
      <c r="Q18" s="1"/>
    </row>
    <row r="19" spans="1:17" x14ac:dyDescent="0.2">
      <c r="A19" s="54" t="s">
        <v>150</v>
      </c>
      <c r="B19" s="26"/>
      <c r="C19" s="29"/>
      <c r="D19" s="30"/>
      <c r="E19" s="98"/>
      <c r="F19" s="91"/>
      <c r="G19" s="92"/>
      <c r="H19" s="93"/>
      <c r="I19" s="1"/>
      <c r="J19" s="1"/>
      <c r="K19" s="1"/>
      <c r="L19" s="1"/>
      <c r="M19" s="1"/>
      <c r="N19" s="1"/>
      <c r="O19" s="1"/>
      <c r="P19" s="1"/>
      <c r="Q19" s="1"/>
    </row>
    <row r="20" spans="1:17" x14ac:dyDescent="0.2">
      <c r="A20" s="7" t="s">
        <v>93</v>
      </c>
      <c r="B20" s="6" t="s">
        <v>32</v>
      </c>
      <c r="C20" s="9"/>
      <c r="D20" s="10"/>
      <c r="E20" s="4"/>
      <c r="F20" s="23" t="s">
        <v>126</v>
      </c>
      <c r="G20" s="15"/>
      <c r="H20" s="323"/>
      <c r="I20" s="1"/>
      <c r="J20" s="1"/>
      <c r="K20" s="1"/>
      <c r="L20" s="1"/>
      <c r="M20" s="1"/>
      <c r="N20" s="1"/>
      <c r="O20" s="1"/>
      <c r="P20" s="1"/>
      <c r="Q20" s="1"/>
    </row>
    <row r="21" spans="1:17" x14ac:dyDescent="0.2">
      <c r="A21" s="7" t="s">
        <v>127</v>
      </c>
      <c r="B21" s="6" t="s">
        <v>33</v>
      </c>
      <c r="C21" s="9"/>
      <c r="D21" s="10"/>
      <c r="E21" s="4"/>
      <c r="F21" s="23" t="s">
        <v>126</v>
      </c>
      <c r="G21" s="15">
        <v>0</v>
      </c>
      <c r="H21" s="323"/>
      <c r="I21" s="1"/>
      <c r="J21" s="1"/>
      <c r="K21" s="1"/>
      <c r="L21" s="1"/>
      <c r="M21" s="1"/>
      <c r="N21" s="1"/>
      <c r="O21" s="1"/>
      <c r="P21" s="1"/>
      <c r="Q21" s="1"/>
    </row>
    <row r="22" spans="1:17" x14ac:dyDescent="0.2">
      <c r="A22" s="156" t="s">
        <v>10</v>
      </c>
      <c r="B22" s="115" t="s">
        <v>34</v>
      </c>
      <c r="C22" s="11"/>
      <c r="D22" s="12"/>
      <c r="E22" s="4"/>
      <c r="F22" s="24" t="s">
        <v>126</v>
      </c>
      <c r="G22" s="15">
        <v>0</v>
      </c>
      <c r="H22" s="324"/>
      <c r="I22" s="1"/>
      <c r="J22" s="1"/>
      <c r="K22" s="1"/>
      <c r="L22" s="1"/>
      <c r="M22" s="1"/>
      <c r="N22" s="1"/>
      <c r="O22" s="1"/>
      <c r="P22" s="1"/>
      <c r="Q22" s="1"/>
    </row>
    <row r="23" spans="1:17" x14ac:dyDescent="0.2">
      <c r="A23" s="156" t="s">
        <v>154</v>
      </c>
      <c r="B23" s="115"/>
      <c r="C23" s="11"/>
      <c r="D23" s="12"/>
      <c r="E23" s="4"/>
      <c r="F23" s="24" t="s">
        <v>126</v>
      </c>
      <c r="G23" s="15">
        <v>0</v>
      </c>
      <c r="H23" s="324"/>
      <c r="I23" s="1"/>
      <c r="J23" s="1"/>
      <c r="K23" s="1"/>
      <c r="L23" s="1"/>
      <c r="M23" s="1"/>
      <c r="N23" s="1"/>
      <c r="O23" s="1"/>
      <c r="P23" s="1"/>
      <c r="Q23" s="1"/>
    </row>
    <row r="24" spans="1:17" x14ac:dyDescent="0.2">
      <c r="A24" s="112" t="s">
        <v>310</v>
      </c>
      <c r="B24" s="107" t="s">
        <v>26</v>
      </c>
      <c r="C24" s="11"/>
      <c r="D24" s="12"/>
      <c r="E24" s="4"/>
      <c r="F24" s="24" t="s">
        <v>126</v>
      </c>
      <c r="G24" s="15">
        <v>0</v>
      </c>
      <c r="H24" s="323"/>
      <c r="I24" s="1"/>
      <c r="J24" s="1"/>
      <c r="K24" s="1"/>
      <c r="L24" s="1"/>
      <c r="M24" s="1"/>
      <c r="N24" s="1"/>
      <c r="O24" s="1"/>
      <c r="P24" s="1"/>
      <c r="Q24" s="1"/>
    </row>
    <row r="25" spans="1:17" x14ac:dyDescent="0.2">
      <c r="A25" s="112" t="s">
        <v>311</v>
      </c>
      <c r="B25" s="107" t="s">
        <v>26</v>
      </c>
      <c r="C25" s="11"/>
      <c r="D25" s="12"/>
      <c r="E25" s="4"/>
      <c r="F25" s="24" t="s">
        <v>126</v>
      </c>
      <c r="G25" s="15">
        <v>0</v>
      </c>
      <c r="H25" s="323"/>
      <c r="I25" s="1"/>
      <c r="J25" s="1"/>
      <c r="K25" s="1"/>
      <c r="L25" s="1"/>
      <c r="M25" s="1"/>
      <c r="N25" s="1"/>
      <c r="O25" s="1"/>
      <c r="P25" s="1"/>
      <c r="Q25" s="1"/>
    </row>
    <row r="26" spans="1:17" x14ac:dyDescent="0.2">
      <c r="A26" s="157" t="s">
        <v>312</v>
      </c>
      <c r="B26" s="107" t="s">
        <v>26</v>
      </c>
      <c r="C26" s="335">
        <v>822</v>
      </c>
      <c r="D26" s="336">
        <v>132</v>
      </c>
      <c r="E26" s="4"/>
      <c r="F26" s="14"/>
      <c r="G26" s="321">
        <f>$C26*F26</f>
        <v>0</v>
      </c>
      <c r="H26" s="287">
        <f>$D26*F26</f>
        <v>0</v>
      </c>
      <c r="I26" s="1"/>
      <c r="J26" s="1"/>
      <c r="K26" s="1"/>
      <c r="L26" s="1"/>
      <c r="M26" s="1"/>
      <c r="N26" s="1"/>
      <c r="O26" s="1"/>
      <c r="P26" s="1"/>
      <c r="Q26" s="1"/>
    </row>
    <row r="27" spans="1:17" x14ac:dyDescent="0.2">
      <c r="A27" s="157" t="s">
        <v>313</v>
      </c>
      <c r="B27" s="107" t="s">
        <v>26</v>
      </c>
      <c r="C27" s="335">
        <v>2693.07</v>
      </c>
      <c r="D27" s="336"/>
      <c r="E27" s="4"/>
      <c r="F27" s="14"/>
      <c r="G27" s="321">
        <f>$C27*F27</f>
        <v>0</v>
      </c>
      <c r="H27" s="323"/>
      <c r="I27" s="1"/>
      <c r="J27" s="1"/>
      <c r="K27" s="1"/>
      <c r="L27" s="1"/>
      <c r="M27" s="1"/>
      <c r="N27" s="1"/>
      <c r="O27" s="1"/>
      <c r="P27" s="1"/>
      <c r="Q27" s="1"/>
    </row>
    <row r="28" spans="1:17" ht="13.5" thickBot="1" x14ac:dyDescent="0.25">
      <c r="A28" s="154" t="s">
        <v>314</v>
      </c>
      <c r="B28" s="108" t="s">
        <v>25</v>
      </c>
      <c r="C28" s="337">
        <v>1627.07</v>
      </c>
      <c r="D28" s="338">
        <v>73.75</v>
      </c>
      <c r="E28" s="70"/>
      <c r="F28" s="71"/>
      <c r="G28" s="322">
        <f>$C28*F28</f>
        <v>0</v>
      </c>
      <c r="H28" s="289">
        <f>$D28*F28</f>
        <v>0</v>
      </c>
      <c r="I28" s="1"/>
      <c r="J28" s="1"/>
      <c r="K28" s="1"/>
      <c r="L28" s="1"/>
      <c r="M28" s="1"/>
      <c r="N28" s="1"/>
      <c r="O28" s="1"/>
      <c r="P28" s="1"/>
      <c r="Q28" s="1"/>
    </row>
    <row r="29" spans="1:17" ht="17.25" thickTop="1" thickBot="1" x14ac:dyDescent="0.25">
      <c r="A29" s="253" t="s">
        <v>315</v>
      </c>
      <c r="B29" s="57" t="s">
        <v>26</v>
      </c>
      <c r="C29" s="94"/>
      <c r="D29" s="94"/>
      <c r="E29" s="94"/>
      <c r="F29" s="95" t="s">
        <v>167</v>
      </c>
      <c r="G29" s="61">
        <f>SUM(G20:G28)</f>
        <v>0</v>
      </c>
      <c r="H29" s="44">
        <f>SUM(H20:H28)</f>
        <v>0</v>
      </c>
      <c r="I29" s="1"/>
      <c r="J29" s="1"/>
      <c r="K29" s="1"/>
      <c r="L29" s="1"/>
      <c r="M29" s="1"/>
      <c r="N29" s="1"/>
      <c r="O29" s="1"/>
      <c r="P29" s="1"/>
      <c r="Q29" s="1"/>
    </row>
    <row r="30" spans="1:17" x14ac:dyDescent="0.2">
      <c r="A30" s="55" t="s">
        <v>151</v>
      </c>
      <c r="B30" s="28"/>
      <c r="C30" s="462" t="s">
        <v>8</v>
      </c>
      <c r="D30" s="463"/>
      <c r="E30" s="96"/>
      <c r="F30" s="139" t="s">
        <v>2</v>
      </c>
      <c r="G30" s="140" t="s">
        <v>199</v>
      </c>
      <c r="H30" s="141" t="s">
        <v>200</v>
      </c>
      <c r="I30" s="1"/>
      <c r="J30" s="1"/>
      <c r="K30" s="1"/>
      <c r="L30" s="1"/>
      <c r="M30" s="1"/>
      <c r="N30" s="1"/>
      <c r="O30" s="1"/>
      <c r="P30" s="1"/>
      <c r="Q30" s="1"/>
    </row>
    <row r="31" spans="1:17" x14ac:dyDescent="0.2">
      <c r="A31" s="7" t="s">
        <v>11</v>
      </c>
      <c r="B31" s="107" t="s">
        <v>26</v>
      </c>
      <c r="C31" s="335">
        <v>3894</v>
      </c>
      <c r="D31" s="336">
        <v>3693</v>
      </c>
      <c r="E31" s="4"/>
      <c r="F31" s="109"/>
      <c r="G31" s="321">
        <f t="shared" ref="G31:G38" si="2">$C31*F31</f>
        <v>0</v>
      </c>
      <c r="H31" s="287">
        <f t="shared" ref="H31:H38" si="3">$D31*F31</f>
        <v>0</v>
      </c>
      <c r="I31" s="1"/>
      <c r="J31" s="1"/>
      <c r="K31" s="1"/>
      <c r="L31" s="1"/>
      <c r="M31" s="1"/>
      <c r="N31" s="1"/>
      <c r="O31" s="1"/>
      <c r="P31" s="1"/>
      <c r="Q31" s="1"/>
    </row>
    <row r="32" spans="1:17" ht="12.75" customHeight="1" x14ac:dyDescent="0.2">
      <c r="A32" s="7" t="s">
        <v>12</v>
      </c>
      <c r="B32" s="107" t="s">
        <v>26</v>
      </c>
      <c r="C32" s="335">
        <v>2239</v>
      </c>
      <c r="D32" s="336">
        <v>2319</v>
      </c>
      <c r="E32" s="4"/>
      <c r="F32" s="109"/>
      <c r="G32" s="321">
        <f t="shared" si="2"/>
        <v>0</v>
      </c>
      <c r="H32" s="287">
        <f t="shared" si="3"/>
        <v>0</v>
      </c>
      <c r="I32" s="1"/>
      <c r="J32" s="1"/>
      <c r="K32" s="1"/>
      <c r="L32" s="1"/>
      <c r="M32" s="1"/>
      <c r="N32" s="1"/>
      <c r="O32" s="1"/>
      <c r="P32" s="1"/>
      <c r="Q32" s="1"/>
    </row>
    <row r="33" spans="1:17" ht="12.75" customHeight="1" x14ac:dyDescent="0.2">
      <c r="A33" s="112" t="s">
        <v>13</v>
      </c>
      <c r="B33" s="107" t="s">
        <v>26</v>
      </c>
      <c r="C33" s="335">
        <v>1728</v>
      </c>
      <c r="D33" s="336">
        <v>2044</v>
      </c>
      <c r="E33" s="4"/>
      <c r="F33" s="109"/>
      <c r="G33" s="321">
        <f t="shared" si="2"/>
        <v>0</v>
      </c>
      <c r="H33" s="287">
        <f t="shared" si="3"/>
        <v>0</v>
      </c>
      <c r="I33" s="1"/>
      <c r="J33" s="1"/>
      <c r="K33" s="1"/>
      <c r="L33" s="1"/>
      <c r="M33" s="1"/>
      <c r="N33" s="1"/>
      <c r="O33" s="1"/>
      <c r="P33" s="1"/>
      <c r="Q33" s="1"/>
    </row>
    <row r="34" spans="1:17" ht="12.75" customHeight="1" x14ac:dyDescent="0.2">
      <c r="A34" s="112" t="s">
        <v>316</v>
      </c>
      <c r="B34" s="107" t="s">
        <v>26</v>
      </c>
      <c r="C34" s="335">
        <v>5978</v>
      </c>
      <c r="D34" s="336">
        <v>2860</v>
      </c>
      <c r="E34" s="4"/>
      <c r="F34" s="161"/>
      <c r="G34" s="325">
        <f t="shared" si="2"/>
        <v>0</v>
      </c>
      <c r="H34" s="283">
        <f t="shared" si="3"/>
        <v>0</v>
      </c>
      <c r="I34" s="1"/>
      <c r="J34" s="1"/>
      <c r="K34" s="1"/>
      <c r="L34" s="1"/>
      <c r="M34" s="1"/>
      <c r="N34" s="1"/>
      <c r="O34" s="1"/>
      <c r="P34" s="1"/>
      <c r="Q34" s="1"/>
    </row>
    <row r="35" spans="1:17" ht="12.75" customHeight="1" x14ac:dyDescent="0.2">
      <c r="A35" s="112" t="s">
        <v>210</v>
      </c>
      <c r="B35" s="107"/>
      <c r="C35" s="333"/>
      <c r="D35" s="334"/>
      <c r="E35" s="4"/>
      <c r="F35" s="164" t="s">
        <v>126</v>
      </c>
      <c r="G35" s="162">
        <v>0</v>
      </c>
      <c r="H35" s="326"/>
      <c r="I35" s="1"/>
      <c r="J35" s="1"/>
      <c r="K35" s="1"/>
      <c r="L35" s="1"/>
      <c r="M35" s="1"/>
      <c r="N35" s="1"/>
      <c r="O35" s="1"/>
      <c r="P35" s="1"/>
      <c r="Q35" s="1"/>
    </row>
    <row r="36" spans="1:17" ht="12.75" customHeight="1" x14ac:dyDescent="0.2">
      <c r="A36" s="112" t="s">
        <v>3</v>
      </c>
      <c r="B36" s="107"/>
      <c r="C36" s="335">
        <v>2939</v>
      </c>
      <c r="D36" s="336">
        <v>618</v>
      </c>
      <c r="E36" s="4"/>
      <c r="F36" s="109"/>
      <c r="G36" s="321">
        <f t="shared" si="2"/>
        <v>0</v>
      </c>
      <c r="H36" s="287">
        <f t="shared" ref="H36" si="4">$D36*F36</f>
        <v>0</v>
      </c>
      <c r="I36" s="1"/>
      <c r="J36" s="1"/>
      <c r="K36" s="1"/>
      <c r="L36" s="1"/>
      <c r="M36" s="1"/>
      <c r="N36" s="1"/>
      <c r="O36" s="1"/>
      <c r="P36" s="1"/>
      <c r="Q36" s="1"/>
    </row>
    <row r="37" spans="1:17" ht="12.75" customHeight="1" x14ac:dyDescent="0.2">
      <c r="A37" s="112" t="s">
        <v>152</v>
      </c>
      <c r="B37" s="107" t="s">
        <v>26</v>
      </c>
      <c r="C37" s="335">
        <v>546</v>
      </c>
      <c r="D37" s="336">
        <v>707</v>
      </c>
      <c r="E37" s="4"/>
      <c r="F37" s="109"/>
      <c r="G37" s="321">
        <f t="shared" si="2"/>
        <v>0</v>
      </c>
      <c r="H37" s="287">
        <f t="shared" si="3"/>
        <v>0</v>
      </c>
      <c r="I37" s="1"/>
      <c r="J37" s="1"/>
      <c r="K37" s="1"/>
      <c r="L37" s="1"/>
      <c r="M37" s="1"/>
      <c r="N37" s="1"/>
      <c r="O37" s="1"/>
      <c r="P37" s="1"/>
      <c r="Q37" s="1"/>
    </row>
    <row r="38" spans="1:17" ht="13.5" thickBot="1" x14ac:dyDescent="0.25">
      <c r="A38" s="154" t="s">
        <v>208</v>
      </c>
      <c r="B38" s="108" t="s">
        <v>26</v>
      </c>
      <c r="C38" s="337">
        <v>546</v>
      </c>
      <c r="D38" s="338">
        <v>836</v>
      </c>
      <c r="E38" s="70"/>
      <c r="F38" s="110"/>
      <c r="G38" s="322">
        <f t="shared" si="2"/>
        <v>0</v>
      </c>
      <c r="H38" s="289">
        <f t="shared" si="3"/>
        <v>0</v>
      </c>
      <c r="I38" s="1"/>
      <c r="J38" s="1"/>
      <c r="K38" s="1"/>
      <c r="L38" s="1"/>
      <c r="M38" s="1"/>
      <c r="N38" s="1"/>
      <c r="O38" s="1"/>
      <c r="P38" s="1"/>
      <c r="Q38" s="1"/>
    </row>
    <row r="39" spans="1:17" ht="17.25" thickTop="1" thickBot="1" x14ac:dyDescent="0.25">
      <c r="A39" s="56"/>
      <c r="B39" s="57" t="s">
        <v>26</v>
      </c>
      <c r="C39" s="94"/>
      <c r="D39" s="94"/>
      <c r="E39" s="94"/>
      <c r="F39" s="95" t="s">
        <v>169</v>
      </c>
      <c r="G39" s="61">
        <f>SUM(G31:G38)</f>
        <v>0</v>
      </c>
      <c r="H39" s="52">
        <f>SUM(H31:H38)</f>
        <v>0</v>
      </c>
      <c r="I39" s="1"/>
      <c r="J39" s="1"/>
      <c r="K39" s="1"/>
      <c r="L39" s="1"/>
      <c r="M39" s="1"/>
      <c r="N39" s="1"/>
      <c r="O39" s="1"/>
      <c r="P39" s="1"/>
      <c r="Q39" s="1"/>
    </row>
    <row r="40" spans="1:17" x14ac:dyDescent="0.2">
      <c r="A40" s="27" t="s">
        <v>122</v>
      </c>
      <c r="B40" s="28"/>
      <c r="C40" s="462" t="s">
        <v>8</v>
      </c>
      <c r="D40" s="463"/>
      <c r="E40" s="96"/>
      <c r="F40" s="139" t="s">
        <v>2</v>
      </c>
      <c r="G40" s="140" t="s">
        <v>199</v>
      </c>
      <c r="H40" s="141" t="s">
        <v>200</v>
      </c>
      <c r="I40" s="1"/>
      <c r="J40" s="1"/>
      <c r="K40" s="1"/>
      <c r="L40" s="1"/>
      <c r="M40" s="1"/>
      <c r="N40" s="1"/>
      <c r="O40" s="1"/>
      <c r="P40" s="1"/>
      <c r="Q40" s="1"/>
    </row>
    <row r="41" spans="1:17" x14ac:dyDescent="0.2">
      <c r="A41" s="114" t="s">
        <v>14</v>
      </c>
      <c r="B41" s="107" t="s">
        <v>26</v>
      </c>
      <c r="C41" s="335"/>
      <c r="D41" s="336">
        <v>760.86</v>
      </c>
      <c r="E41" s="4"/>
      <c r="F41" s="109"/>
      <c r="G41" s="321">
        <f t="shared" ref="G41:G46" si="5">$C41*F41</f>
        <v>0</v>
      </c>
      <c r="H41" s="287">
        <f t="shared" ref="H41:H54" si="6">$D41*F41</f>
        <v>0</v>
      </c>
      <c r="I41" s="1"/>
      <c r="J41" s="1"/>
      <c r="K41" s="1"/>
      <c r="L41" s="1"/>
      <c r="M41" s="1"/>
      <c r="N41" s="1"/>
      <c r="O41" s="1"/>
      <c r="P41" s="1"/>
      <c r="Q41" s="1"/>
    </row>
    <row r="42" spans="1:17" x14ac:dyDescent="0.2">
      <c r="A42" s="112" t="s">
        <v>377</v>
      </c>
      <c r="B42" s="107" t="s">
        <v>26</v>
      </c>
      <c r="C42" s="335">
        <v>739.54</v>
      </c>
      <c r="D42" s="336">
        <v>430.97</v>
      </c>
      <c r="E42" s="4"/>
      <c r="F42" s="109"/>
      <c r="G42" s="321">
        <f t="shared" si="5"/>
        <v>0</v>
      </c>
      <c r="H42" s="287">
        <f t="shared" si="6"/>
        <v>0</v>
      </c>
      <c r="I42" s="1"/>
      <c r="J42" s="1"/>
      <c r="K42" s="1"/>
      <c r="L42" s="1"/>
      <c r="M42" s="1"/>
      <c r="N42" s="1"/>
      <c r="O42" s="1"/>
      <c r="P42" s="1"/>
      <c r="Q42" s="1"/>
    </row>
    <row r="43" spans="1:17" x14ac:dyDescent="0.2">
      <c r="A43" s="114" t="s">
        <v>15</v>
      </c>
      <c r="B43" s="107" t="s">
        <v>26</v>
      </c>
      <c r="C43" s="335">
        <v>668.81</v>
      </c>
      <c r="D43" s="336">
        <v>516.22</v>
      </c>
      <c r="E43" s="4"/>
      <c r="F43" s="109"/>
      <c r="G43" s="321">
        <f t="shared" si="5"/>
        <v>0</v>
      </c>
      <c r="H43" s="287">
        <f t="shared" si="6"/>
        <v>0</v>
      </c>
      <c r="I43" s="1"/>
      <c r="J43" s="1"/>
      <c r="K43" s="1"/>
      <c r="L43" s="1"/>
      <c r="M43" s="1"/>
      <c r="N43" s="1"/>
      <c r="O43" s="1"/>
      <c r="P43" s="1"/>
      <c r="Q43" s="1"/>
    </row>
    <row r="44" spans="1:17" x14ac:dyDescent="0.2">
      <c r="A44" s="113" t="s">
        <v>16</v>
      </c>
      <c r="B44" s="107" t="s">
        <v>26</v>
      </c>
      <c r="C44" s="335">
        <v>486.29</v>
      </c>
      <c r="D44" s="336">
        <v>376.83</v>
      </c>
      <c r="E44" s="4"/>
      <c r="F44" s="109"/>
      <c r="G44" s="321">
        <f t="shared" si="5"/>
        <v>0</v>
      </c>
      <c r="H44" s="287">
        <f t="shared" si="6"/>
        <v>0</v>
      </c>
      <c r="I44" s="1"/>
      <c r="J44" s="1"/>
      <c r="K44" s="1"/>
      <c r="L44" s="1"/>
      <c r="M44" s="1"/>
      <c r="N44" s="1"/>
      <c r="O44" s="1"/>
      <c r="P44" s="1"/>
      <c r="Q44" s="1"/>
    </row>
    <row r="45" spans="1:17" x14ac:dyDescent="0.2">
      <c r="A45" s="116" t="s">
        <v>17</v>
      </c>
      <c r="B45" s="107" t="s">
        <v>26</v>
      </c>
      <c r="C45" s="335">
        <v>569.41</v>
      </c>
      <c r="D45" s="336">
        <v>440.28</v>
      </c>
      <c r="E45" s="4"/>
      <c r="F45" s="109"/>
      <c r="G45" s="321">
        <f t="shared" si="5"/>
        <v>0</v>
      </c>
      <c r="H45" s="287">
        <f t="shared" si="6"/>
        <v>0</v>
      </c>
      <c r="I45" s="1"/>
      <c r="J45" s="1"/>
      <c r="K45" s="1"/>
      <c r="L45" s="1"/>
      <c r="M45" s="1"/>
      <c r="N45" s="1"/>
      <c r="O45" s="1"/>
      <c r="P45" s="1"/>
      <c r="Q45" s="1"/>
    </row>
    <row r="46" spans="1:17" x14ac:dyDescent="0.2">
      <c r="A46" s="116" t="s">
        <v>18</v>
      </c>
      <c r="B46" s="107" t="s">
        <v>26</v>
      </c>
      <c r="C46" s="335">
        <v>619.03</v>
      </c>
      <c r="D46" s="336">
        <v>478.21</v>
      </c>
      <c r="E46" s="4"/>
      <c r="F46" s="109"/>
      <c r="G46" s="321">
        <f t="shared" si="5"/>
        <v>0</v>
      </c>
      <c r="H46" s="287">
        <f t="shared" si="6"/>
        <v>0</v>
      </c>
      <c r="I46" s="1"/>
      <c r="J46" s="1"/>
      <c r="K46" s="1"/>
      <c r="L46" s="1"/>
      <c r="M46" s="1"/>
      <c r="N46" s="1"/>
      <c r="O46" s="1"/>
      <c r="P46" s="1"/>
      <c r="Q46" s="1"/>
    </row>
    <row r="47" spans="1:17" x14ac:dyDescent="0.2">
      <c r="A47" s="116" t="s">
        <v>20</v>
      </c>
      <c r="B47" s="107" t="s">
        <v>26</v>
      </c>
      <c r="C47" s="335">
        <v>449.16</v>
      </c>
      <c r="D47" s="336">
        <v>348.51</v>
      </c>
      <c r="E47" s="4"/>
      <c r="F47" s="109"/>
      <c r="G47" s="321">
        <f>C47*F47</f>
        <v>0</v>
      </c>
      <c r="H47" s="287">
        <f t="shared" si="6"/>
        <v>0</v>
      </c>
      <c r="I47" s="1"/>
      <c r="J47" s="1"/>
      <c r="K47" s="1"/>
      <c r="L47" s="1"/>
      <c r="M47" s="1"/>
      <c r="N47" s="1"/>
      <c r="O47" s="1"/>
      <c r="P47" s="1"/>
      <c r="Q47" s="1"/>
    </row>
    <row r="48" spans="1:17" x14ac:dyDescent="0.2">
      <c r="A48" s="116" t="s">
        <v>19</v>
      </c>
      <c r="B48" s="107" t="s">
        <v>26</v>
      </c>
      <c r="C48" s="335">
        <v>361.43</v>
      </c>
      <c r="D48" s="336">
        <v>311.19</v>
      </c>
      <c r="E48" s="4"/>
      <c r="F48" s="109"/>
      <c r="G48" s="321">
        <f>$C48*F48</f>
        <v>0</v>
      </c>
      <c r="H48" s="287">
        <f t="shared" si="6"/>
        <v>0</v>
      </c>
      <c r="I48" s="1"/>
      <c r="J48" s="1"/>
      <c r="K48" s="1"/>
      <c r="L48" s="1"/>
      <c r="M48" s="1"/>
      <c r="N48" s="1"/>
      <c r="O48" s="1"/>
      <c r="P48" s="1"/>
      <c r="Q48" s="1"/>
    </row>
    <row r="49" spans="1:17" x14ac:dyDescent="0.2">
      <c r="A49" s="116" t="s">
        <v>21</v>
      </c>
      <c r="B49" s="107" t="s">
        <v>26</v>
      </c>
      <c r="C49" s="335">
        <v>718.66</v>
      </c>
      <c r="D49" s="336">
        <v>481</v>
      </c>
      <c r="E49" s="4"/>
      <c r="F49" s="109"/>
      <c r="G49" s="321">
        <f>$C49*F49</f>
        <v>0</v>
      </c>
      <c r="H49" s="287">
        <f t="shared" si="6"/>
        <v>0</v>
      </c>
      <c r="I49" s="1"/>
      <c r="J49" s="1"/>
      <c r="K49" s="1"/>
      <c r="L49" s="1"/>
      <c r="M49" s="1"/>
      <c r="N49" s="1"/>
      <c r="O49" s="1"/>
      <c r="P49" s="1"/>
      <c r="Q49" s="1"/>
    </row>
    <row r="50" spans="1:17" x14ac:dyDescent="0.2">
      <c r="A50" s="116" t="s">
        <v>22</v>
      </c>
      <c r="B50" s="107" t="s">
        <v>26</v>
      </c>
      <c r="C50" s="335">
        <v>442.29</v>
      </c>
      <c r="D50" s="336">
        <v>298.57</v>
      </c>
      <c r="E50" s="4"/>
      <c r="F50" s="109"/>
      <c r="G50" s="321">
        <f>$C50*F50</f>
        <v>0</v>
      </c>
      <c r="H50" s="287">
        <f t="shared" si="6"/>
        <v>0</v>
      </c>
      <c r="I50" s="1"/>
      <c r="J50" s="1"/>
      <c r="K50" s="1"/>
      <c r="L50" s="1"/>
      <c r="M50" s="1"/>
      <c r="N50" s="1"/>
      <c r="O50" s="1"/>
      <c r="P50" s="1"/>
      <c r="Q50" s="1"/>
    </row>
    <row r="51" spans="1:17" x14ac:dyDescent="0.2">
      <c r="A51" s="114" t="s">
        <v>23</v>
      </c>
      <c r="B51" s="107" t="s">
        <v>26</v>
      </c>
      <c r="C51" s="335">
        <v>392.5</v>
      </c>
      <c r="D51" s="336">
        <v>228.74</v>
      </c>
      <c r="E51" s="4"/>
      <c r="F51" s="109"/>
      <c r="G51" s="321">
        <f>$C51*F51</f>
        <v>0</v>
      </c>
      <c r="H51" s="287">
        <f t="shared" si="6"/>
        <v>0</v>
      </c>
      <c r="I51" s="1"/>
      <c r="J51" s="1"/>
      <c r="K51" s="1"/>
      <c r="L51" s="1"/>
      <c r="M51" s="1"/>
      <c r="N51" s="1"/>
      <c r="O51" s="1"/>
      <c r="P51" s="1"/>
      <c r="Q51" s="1"/>
    </row>
    <row r="52" spans="1:17" x14ac:dyDescent="0.2">
      <c r="A52" s="114" t="s">
        <v>24</v>
      </c>
      <c r="B52" s="107" t="s">
        <v>26</v>
      </c>
      <c r="C52" s="335">
        <v>482.19</v>
      </c>
      <c r="D52" s="336">
        <v>277.2</v>
      </c>
      <c r="E52" s="4"/>
      <c r="F52" s="109"/>
      <c r="G52" s="321">
        <f>C52*F52</f>
        <v>0</v>
      </c>
      <c r="H52" s="287">
        <f t="shared" si="6"/>
        <v>0</v>
      </c>
      <c r="I52" s="1"/>
      <c r="J52" s="1"/>
      <c r="K52" s="1"/>
      <c r="L52" s="1"/>
      <c r="M52" s="1"/>
      <c r="N52" s="1"/>
      <c r="O52" s="1"/>
      <c r="P52" s="1"/>
      <c r="Q52" s="1"/>
    </row>
    <row r="53" spans="1:17" x14ac:dyDescent="0.2">
      <c r="A53" s="254" t="s">
        <v>361</v>
      </c>
      <c r="B53" s="107" t="s">
        <v>26</v>
      </c>
      <c r="C53" s="335">
        <v>670</v>
      </c>
      <c r="D53" s="336">
        <v>445</v>
      </c>
      <c r="E53" s="4"/>
      <c r="F53" s="109"/>
      <c r="G53" s="321">
        <f>$C53*F53</f>
        <v>0</v>
      </c>
      <c r="H53" s="287">
        <f t="shared" si="6"/>
        <v>0</v>
      </c>
      <c r="I53" s="1"/>
      <c r="J53" s="1"/>
      <c r="K53" s="1"/>
      <c r="L53" s="1"/>
      <c r="M53" s="1"/>
      <c r="N53" s="1"/>
      <c r="O53" s="1"/>
      <c r="P53" s="1"/>
      <c r="Q53" s="1"/>
    </row>
    <row r="54" spans="1:17" x14ac:dyDescent="0.2">
      <c r="A54" s="255" t="s">
        <v>362</v>
      </c>
      <c r="B54" s="107" t="s">
        <v>26</v>
      </c>
      <c r="C54" s="335">
        <v>503.15</v>
      </c>
      <c r="D54" s="336">
        <v>292.27</v>
      </c>
      <c r="E54" s="58"/>
      <c r="F54" s="109"/>
      <c r="G54" s="321">
        <f>$C54*F54</f>
        <v>0</v>
      </c>
      <c r="H54" s="287">
        <f t="shared" si="6"/>
        <v>0</v>
      </c>
      <c r="I54" s="1"/>
      <c r="J54" s="1"/>
      <c r="K54" s="1"/>
      <c r="L54" s="1"/>
      <c r="M54" s="1"/>
      <c r="N54" s="1"/>
      <c r="O54" s="1"/>
      <c r="P54" s="1"/>
      <c r="Q54" s="1"/>
    </row>
    <row r="55" spans="1:17" x14ac:dyDescent="0.2">
      <c r="A55" s="117" t="s">
        <v>155</v>
      </c>
      <c r="B55" s="107" t="s">
        <v>28</v>
      </c>
      <c r="C55" s="335">
        <v>302.55</v>
      </c>
      <c r="D55" s="336"/>
      <c r="E55" s="59"/>
      <c r="F55" s="109"/>
      <c r="G55" s="321">
        <f>$C55*F55</f>
        <v>0</v>
      </c>
      <c r="H55" s="323"/>
      <c r="I55" s="1"/>
      <c r="J55" s="1"/>
      <c r="K55" s="1"/>
      <c r="L55" s="1"/>
      <c r="M55" s="1"/>
      <c r="N55" s="1"/>
      <c r="O55" s="1"/>
      <c r="P55" s="1"/>
      <c r="Q55" s="1"/>
    </row>
    <row r="56" spans="1:17" ht="13.5" thickBot="1" x14ac:dyDescent="0.25">
      <c r="A56" s="118" t="s">
        <v>156</v>
      </c>
      <c r="B56" s="108" t="s">
        <v>28</v>
      </c>
      <c r="C56" s="337">
        <v>596.27</v>
      </c>
      <c r="D56" s="488"/>
      <c r="E56" s="70"/>
      <c r="F56" s="110"/>
      <c r="G56" s="322">
        <f>$C56*F56</f>
        <v>0</v>
      </c>
      <c r="H56" s="327"/>
      <c r="I56" s="1"/>
      <c r="J56" s="1"/>
      <c r="K56" s="1"/>
      <c r="L56" s="1"/>
      <c r="M56" s="1"/>
      <c r="N56" s="1"/>
      <c r="O56" s="1"/>
      <c r="P56" s="1"/>
      <c r="Q56" s="1"/>
    </row>
    <row r="57" spans="1:17" ht="17.25" thickTop="1" thickBot="1" x14ac:dyDescent="0.25">
      <c r="A57" s="56"/>
      <c r="B57" s="57" t="s">
        <v>26</v>
      </c>
      <c r="C57" s="94"/>
      <c r="D57" s="94"/>
      <c r="E57" s="94"/>
      <c r="F57" s="95" t="s">
        <v>170</v>
      </c>
      <c r="G57" s="61">
        <f>SUM(G41:G56)</f>
        <v>0</v>
      </c>
      <c r="H57" s="44">
        <f>SUM(H41:H56)</f>
        <v>0</v>
      </c>
      <c r="I57" s="1"/>
      <c r="J57" s="1"/>
      <c r="K57" s="1"/>
      <c r="L57" s="1"/>
      <c r="M57" s="1"/>
      <c r="N57" s="1"/>
      <c r="O57" s="1"/>
      <c r="P57" s="1"/>
      <c r="Q57" s="1"/>
    </row>
    <row r="58" spans="1:17" x14ac:dyDescent="0.2">
      <c r="A58" s="55" t="s">
        <v>183</v>
      </c>
      <c r="B58" s="28"/>
      <c r="C58" s="462" t="s">
        <v>8</v>
      </c>
      <c r="D58" s="463"/>
      <c r="E58" s="96"/>
      <c r="F58" s="139" t="s">
        <v>2</v>
      </c>
      <c r="G58" s="140" t="s">
        <v>199</v>
      </c>
      <c r="H58" s="141" t="s">
        <v>200</v>
      </c>
      <c r="I58" s="1"/>
      <c r="J58" s="1"/>
      <c r="K58" s="1"/>
      <c r="L58" s="1"/>
      <c r="M58" s="1"/>
      <c r="N58" s="1"/>
      <c r="O58" s="1"/>
      <c r="P58" s="1"/>
      <c r="Q58" s="1"/>
    </row>
    <row r="59" spans="1:17" x14ac:dyDescent="0.2">
      <c r="A59" s="150" t="s">
        <v>360</v>
      </c>
      <c r="B59" s="107" t="s">
        <v>27</v>
      </c>
      <c r="C59" s="335">
        <v>57</v>
      </c>
      <c r="D59" s="336">
        <v>0</v>
      </c>
      <c r="E59" s="4"/>
      <c r="F59" s="109"/>
      <c r="G59" s="321">
        <f>$C59*F59</f>
        <v>0</v>
      </c>
      <c r="H59" s="323"/>
      <c r="I59" s="1"/>
      <c r="J59" s="1"/>
      <c r="K59" s="1"/>
      <c r="L59" s="1"/>
      <c r="M59" s="1"/>
      <c r="N59" s="1"/>
      <c r="O59" s="1"/>
      <c r="P59" s="1"/>
      <c r="Q59" s="1"/>
    </row>
    <row r="60" spans="1:17" x14ac:dyDescent="0.2">
      <c r="A60" s="112" t="s">
        <v>357</v>
      </c>
      <c r="B60" s="107" t="s">
        <v>26</v>
      </c>
      <c r="C60" s="335">
        <v>20</v>
      </c>
      <c r="D60" s="336">
        <v>86</v>
      </c>
      <c r="E60" s="4"/>
      <c r="F60" s="109"/>
      <c r="G60" s="321">
        <f>$C60*F60</f>
        <v>0</v>
      </c>
      <c r="H60" s="287">
        <f>$D60*F60</f>
        <v>0</v>
      </c>
      <c r="I60" s="1"/>
      <c r="J60" s="1"/>
      <c r="K60" s="1"/>
      <c r="L60" s="1"/>
      <c r="M60" s="1"/>
      <c r="N60" s="1"/>
      <c r="O60" s="1"/>
      <c r="P60" s="1"/>
      <c r="Q60" s="1"/>
    </row>
    <row r="61" spans="1:17" x14ac:dyDescent="0.2">
      <c r="A61" s="112" t="s">
        <v>358</v>
      </c>
      <c r="B61" s="107" t="s">
        <v>26</v>
      </c>
      <c r="C61" s="335">
        <v>20</v>
      </c>
      <c r="D61" s="336">
        <v>47</v>
      </c>
      <c r="E61" s="4"/>
      <c r="F61" s="109"/>
      <c r="G61" s="321">
        <f>$C61*F61</f>
        <v>0</v>
      </c>
      <c r="H61" s="287">
        <f>$D61*F61</f>
        <v>0</v>
      </c>
      <c r="I61" s="1"/>
      <c r="J61" s="1"/>
      <c r="K61" s="1"/>
      <c r="L61" s="1"/>
      <c r="M61" s="1"/>
      <c r="N61" s="1"/>
      <c r="O61" s="1"/>
      <c r="P61" s="1"/>
      <c r="Q61" s="1"/>
    </row>
    <row r="62" spans="1:17" ht="13.5" thickBot="1" x14ac:dyDescent="0.25">
      <c r="A62" s="154" t="s">
        <v>359</v>
      </c>
      <c r="B62" s="108" t="s">
        <v>26</v>
      </c>
      <c r="C62" s="337">
        <v>20</v>
      </c>
      <c r="D62" s="489">
        <v>109</v>
      </c>
      <c r="E62" s="70"/>
      <c r="F62" s="110"/>
      <c r="G62" s="322">
        <f>$C62*F62</f>
        <v>0</v>
      </c>
      <c r="H62" s="289">
        <f>$D62*F62</f>
        <v>0</v>
      </c>
      <c r="I62" s="1"/>
      <c r="J62" s="1"/>
      <c r="K62" s="1"/>
      <c r="L62" s="1"/>
      <c r="M62" s="1"/>
      <c r="N62" s="1"/>
      <c r="O62" s="1"/>
      <c r="P62" s="1"/>
      <c r="Q62" s="1"/>
    </row>
    <row r="63" spans="1:17" ht="17.25" thickTop="1" thickBot="1" x14ac:dyDescent="0.25">
      <c r="A63" s="56"/>
      <c r="B63" s="57" t="s">
        <v>26</v>
      </c>
      <c r="C63" s="94"/>
      <c r="D63" s="94"/>
      <c r="E63" s="94"/>
      <c r="F63" s="95" t="s">
        <v>171</v>
      </c>
      <c r="G63" s="61">
        <f>SUM(G59:G62)</f>
        <v>0</v>
      </c>
      <c r="H63" s="52">
        <f>SUM(H59:H62)</f>
        <v>0</v>
      </c>
      <c r="I63" s="1"/>
      <c r="J63" s="1"/>
      <c r="K63" s="1"/>
      <c r="L63" s="1"/>
      <c r="M63" s="1"/>
      <c r="N63" s="1"/>
      <c r="O63" s="1"/>
      <c r="P63" s="1"/>
      <c r="Q63" s="1"/>
    </row>
    <row r="64" spans="1:17" x14ac:dyDescent="0.2">
      <c r="A64" s="53" t="s">
        <v>182</v>
      </c>
      <c r="B64" s="28"/>
      <c r="C64" s="462" t="s">
        <v>8</v>
      </c>
      <c r="D64" s="463"/>
      <c r="E64" s="96"/>
      <c r="F64" s="139" t="s">
        <v>2</v>
      </c>
      <c r="G64" s="140" t="s">
        <v>199</v>
      </c>
      <c r="H64" s="141" t="s">
        <v>200</v>
      </c>
      <c r="I64" s="1"/>
      <c r="J64" s="1"/>
      <c r="K64" s="1"/>
      <c r="L64" s="1"/>
      <c r="M64" s="1"/>
      <c r="N64" s="1"/>
      <c r="O64" s="1"/>
      <c r="P64" s="1"/>
      <c r="Q64" s="1"/>
    </row>
    <row r="65" spans="1:17" x14ac:dyDescent="0.2">
      <c r="A65" s="151" t="s">
        <v>356</v>
      </c>
      <c r="B65" s="107" t="s">
        <v>26</v>
      </c>
      <c r="C65" s="335">
        <v>74</v>
      </c>
      <c r="D65" s="490" t="s">
        <v>30</v>
      </c>
      <c r="E65" s="5"/>
      <c r="F65" s="14"/>
      <c r="G65" s="321">
        <f>$C65*F65</f>
        <v>0</v>
      </c>
      <c r="H65" s="323"/>
      <c r="I65" s="1"/>
      <c r="J65" s="1"/>
      <c r="K65" s="1"/>
      <c r="L65" s="1"/>
      <c r="M65" s="1"/>
      <c r="N65" s="1"/>
      <c r="O65" s="1"/>
      <c r="P65" s="1"/>
      <c r="Q65" s="1"/>
    </row>
    <row r="66" spans="1:17" x14ac:dyDescent="0.2">
      <c r="A66" s="151" t="s">
        <v>309</v>
      </c>
      <c r="B66" s="107" t="s">
        <v>26</v>
      </c>
      <c r="C66" s="335">
        <v>111</v>
      </c>
      <c r="D66" s="490" t="s">
        <v>31</v>
      </c>
      <c r="E66" s="5"/>
      <c r="F66" s="14"/>
      <c r="G66" s="321">
        <f>$C66*F66</f>
        <v>0</v>
      </c>
      <c r="H66" s="323"/>
      <c r="I66" s="1"/>
      <c r="J66" s="1"/>
      <c r="K66" s="1"/>
      <c r="L66" s="1"/>
      <c r="M66" s="1"/>
      <c r="N66" s="1"/>
      <c r="O66" s="1"/>
      <c r="P66" s="1"/>
      <c r="Q66" s="1"/>
    </row>
    <row r="67" spans="1:17" x14ac:dyDescent="0.2">
      <c r="A67" s="104" t="s">
        <v>207</v>
      </c>
      <c r="B67" s="6" t="s">
        <v>35</v>
      </c>
      <c r="C67" s="13"/>
      <c r="D67" s="10"/>
      <c r="E67" s="4"/>
      <c r="F67" s="23" t="s">
        <v>126</v>
      </c>
      <c r="G67" s="15">
        <v>0</v>
      </c>
      <c r="H67" s="323"/>
      <c r="I67" s="1"/>
      <c r="J67" s="1"/>
      <c r="K67" s="1"/>
      <c r="L67" s="1"/>
      <c r="M67" s="1"/>
      <c r="N67" s="1"/>
      <c r="O67" s="1"/>
      <c r="P67" s="1"/>
      <c r="Q67" s="1"/>
    </row>
    <row r="68" spans="1:17" x14ac:dyDescent="0.2">
      <c r="A68" s="147" t="s">
        <v>202</v>
      </c>
      <c r="B68" s="6" t="s">
        <v>35</v>
      </c>
      <c r="C68" s="13"/>
      <c r="D68" s="10"/>
      <c r="E68" s="4"/>
      <c r="F68" s="23" t="s">
        <v>126</v>
      </c>
      <c r="G68" s="15">
        <v>0</v>
      </c>
      <c r="H68" s="323"/>
      <c r="I68" s="1"/>
      <c r="J68" s="1"/>
      <c r="K68" s="1"/>
      <c r="L68" s="1"/>
      <c r="M68" s="1"/>
      <c r="N68" s="1"/>
      <c r="O68" s="1"/>
      <c r="P68" s="1"/>
      <c r="Q68" s="1"/>
    </row>
    <row r="69" spans="1:17" x14ac:dyDescent="0.2">
      <c r="A69" s="104"/>
      <c r="B69" s="6" t="s">
        <v>35</v>
      </c>
      <c r="C69" s="13"/>
      <c r="D69" s="10"/>
      <c r="E69" s="4"/>
      <c r="F69" s="23" t="s">
        <v>126</v>
      </c>
      <c r="G69" s="15">
        <v>0</v>
      </c>
      <c r="H69" s="323"/>
      <c r="I69" s="1"/>
      <c r="J69" s="1"/>
      <c r="K69" s="1"/>
      <c r="L69" s="1"/>
      <c r="M69" s="1"/>
      <c r="N69" s="1"/>
      <c r="O69" s="1"/>
      <c r="P69" s="1"/>
      <c r="Q69" s="1"/>
    </row>
    <row r="70" spans="1:17" ht="13.5" thickBot="1" x14ac:dyDescent="0.25">
      <c r="A70" s="103" t="s">
        <v>5</v>
      </c>
      <c r="B70" s="66" t="s">
        <v>35</v>
      </c>
      <c r="C70" s="73"/>
      <c r="D70" s="74"/>
      <c r="E70" s="70"/>
      <c r="F70" s="41" t="s">
        <v>126</v>
      </c>
      <c r="G70" s="51">
        <v>0</v>
      </c>
      <c r="H70" s="327"/>
      <c r="I70" s="1"/>
      <c r="J70" s="1"/>
      <c r="K70" s="1"/>
      <c r="L70" s="1"/>
      <c r="M70" s="1"/>
      <c r="N70" s="1"/>
      <c r="O70" s="1"/>
      <c r="P70" s="1"/>
      <c r="Q70" s="1"/>
    </row>
    <row r="71" spans="1:17" ht="17.25" thickTop="1" thickBot="1" x14ac:dyDescent="0.25">
      <c r="A71" s="56"/>
      <c r="B71" s="57" t="s">
        <v>26</v>
      </c>
      <c r="C71" s="94"/>
      <c r="D71" s="94"/>
      <c r="E71" s="94"/>
      <c r="F71" s="95" t="s">
        <v>172</v>
      </c>
      <c r="G71" s="61">
        <f>SUM(G65:G70)</f>
        <v>0</v>
      </c>
      <c r="H71" s="327">
        <f>SUM(H65:H70)</f>
        <v>0</v>
      </c>
      <c r="I71" s="1"/>
      <c r="J71" s="1"/>
      <c r="K71" s="1"/>
      <c r="L71" s="1"/>
      <c r="M71" s="1"/>
      <c r="N71" s="1"/>
      <c r="O71" s="1"/>
      <c r="P71" s="1"/>
      <c r="Q71" s="1"/>
    </row>
    <row r="72" spans="1:17" x14ac:dyDescent="0.2">
      <c r="A72" s="53" t="s">
        <v>159</v>
      </c>
      <c r="B72" s="28"/>
      <c r="C72" s="462"/>
      <c r="D72" s="463"/>
      <c r="E72" s="96"/>
      <c r="F72" s="139" t="s">
        <v>2</v>
      </c>
      <c r="G72" s="140" t="s">
        <v>199</v>
      </c>
      <c r="H72" s="141" t="s">
        <v>200</v>
      </c>
      <c r="I72" s="1"/>
      <c r="J72" s="1"/>
      <c r="K72" s="1"/>
      <c r="L72" s="1"/>
      <c r="M72" s="1"/>
      <c r="N72" s="1"/>
      <c r="O72" s="1"/>
      <c r="P72" s="1"/>
      <c r="Q72" s="1"/>
    </row>
    <row r="73" spans="1:17" ht="16.5" thickBot="1" x14ac:dyDescent="0.25">
      <c r="A73" s="105" t="s">
        <v>158</v>
      </c>
      <c r="B73" s="106" t="s">
        <v>26</v>
      </c>
      <c r="C73" s="38"/>
      <c r="D73" s="12"/>
      <c r="E73" s="5"/>
      <c r="F73" s="24" t="s">
        <v>126</v>
      </c>
      <c r="G73" s="146"/>
      <c r="H73" s="324"/>
      <c r="I73" s="1"/>
      <c r="J73" s="1"/>
      <c r="K73" s="1"/>
      <c r="L73" s="1"/>
      <c r="M73" s="1"/>
      <c r="N73" s="1"/>
      <c r="O73" s="1"/>
      <c r="P73" s="1"/>
      <c r="Q73" s="1"/>
    </row>
    <row r="74" spans="1:17" x14ac:dyDescent="0.2">
      <c r="A74" s="53" t="s">
        <v>181</v>
      </c>
      <c r="B74" s="28"/>
      <c r="C74" s="462"/>
      <c r="D74" s="463"/>
      <c r="E74" s="96"/>
      <c r="F74" s="139" t="s">
        <v>2</v>
      </c>
      <c r="G74" s="140" t="s">
        <v>199</v>
      </c>
      <c r="H74" s="141" t="s">
        <v>200</v>
      </c>
      <c r="I74" s="1"/>
      <c r="J74" s="1"/>
      <c r="K74" s="1"/>
      <c r="L74" s="1"/>
      <c r="M74" s="1"/>
      <c r="N74" s="1"/>
      <c r="O74" s="1"/>
      <c r="P74" s="1"/>
      <c r="Q74" s="1"/>
    </row>
    <row r="75" spans="1:17" x14ac:dyDescent="0.2">
      <c r="A75" s="104" t="s">
        <v>205</v>
      </c>
      <c r="B75" s="107" t="s">
        <v>26</v>
      </c>
      <c r="C75" s="8"/>
      <c r="D75" s="10"/>
      <c r="E75" s="4"/>
      <c r="F75" s="23" t="s">
        <v>126</v>
      </c>
      <c r="G75" s="328">
        <v>0</v>
      </c>
      <c r="H75" s="323"/>
      <c r="I75" s="1"/>
      <c r="J75" s="1"/>
      <c r="K75" s="1"/>
      <c r="L75" s="1"/>
      <c r="M75" s="1"/>
      <c r="N75" s="1"/>
      <c r="O75" s="1"/>
      <c r="P75" s="1"/>
      <c r="Q75" s="1"/>
    </row>
    <row r="76" spans="1:17" x14ac:dyDescent="0.2">
      <c r="A76" s="104"/>
      <c r="B76" s="107"/>
      <c r="C76" s="8"/>
      <c r="D76" s="10"/>
      <c r="E76" s="4"/>
      <c r="F76" s="23" t="s">
        <v>126</v>
      </c>
      <c r="G76" s="15">
        <v>0</v>
      </c>
      <c r="H76" s="323"/>
      <c r="I76" s="1"/>
      <c r="J76" s="1"/>
      <c r="K76" s="1"/>
      <c r="L76" s="1"/>
      <c r="M76" s="1"/>
      <c r="N76" s="1"/>
      <c r="O76" s="1"/>
      <c r="P76" s="1"/>
      <c r="Q76" s="1"/>
    </row>
    <row r="77" spans="1:17" x14ac:dyDescent="0.2">
      <c r="A77" s="149" t="s">
        <v>5</v>
      </c>
      <c r="B77" s="107"/>
      <c r="C77" s="8"/>
      <c r="D77" s="10"/>
      <c r="E77" s="4"/>
      <c r="F77" s="23" t="s">
        <v>126</v>
      </c>
      <c r="G77" s="15">
        <v>0</v>
      </c>
      <c r="H77" s="323"/>
      <c r="I77" s="1"/>
      <c r="J77" s="1"/>
      <c r="K77" s="1"/>
      <c r="L77" s="1"/>
      <c r="M77" s="1"/>
      <c r="N77" s="1"/>
      <c r="O77" s="1"/>
      <c r="P77" s="1"/>
      <c r="Q77" s="1"/>
    </row>
    <row r="78" spans="1:17" ht="13.5" thickBot="1" x14ac:dyDescent="0.25">
      <c r="A78" s="148" t="s">
        <v>5</v>
      </c>
      <c r="B78" s="108" t="s">
        <v>26</v>
      </c>
      <c r="C78" s="69"/>
      <c r="D78" s="74"/>
      <c r="E78" s="70"/>
      <c r="F78" s="41" t="s">
        <v>126</v>
      </c>
      <c r="G78" s="51">
        <v>0</v>
      </c>
      <c r="H78" s="327"/>
      <c r="I78" s="1"/>
      <c r="J78" s="1"/>
      <c r="K78" s="1"/>
      <c r="L78" s="1"/>
      <c r="M78" s="1"/>
      <c r="N78" s="1"/>
      <c r="O78" s="1"/>
      <c r="P78" s="1"/>
      <c r="Q78" s="1"/>
    </row>
    <row r="79" spans="1:17" ht="17.25" thickTop="1" thickBot="1" x14ac:dyDescent="0.25">
      <c r="A79" s="56"/>
      <c r="B79" s="57" t="s">
        <v>26</v>
      </c>
      <c r="C79" s="94"/>
      <c r="D79" s="94"/>
      <c r="E79" s="94"/>
      <c r="F79" s="95" t="s">
        <v>184</v>
      </c>
      <c r="G79" s="61">
        <f>SUM(G75:G78)</f>
        <v>0</v>
      </c>
      <c r="H79" s="79"/>
      <c r="I79" s="1"/>
      <c r="J79" s="1"/>
      <c r="K79" s="1"/>
      <c r="L79" s="1"/>
      <c r="M79" s="1"/>
      <c r="N79" s="1"/>
      <c r="O79" s="1"/>
      <c r="P79" s="1"/>
      <c r="Q79" s="1"/>
    </row>
    <row r="80" spans="1:17" ht="6" customHeight="1" thickBot="1" x14ac:dyDescent="0.25">
      <c r="A80" s="75"/>
      <c r="B80" s="76"/>
      <c r="C80" s="99"/>
      <c r="D80" s="99"/>
      <c r="E80" s="100"/>
      <c r="F80" s="101"/>
      <c r="G80" s="77"/>
      <c r="H80" s="102"/>
      <c r="I80" s="1"/>
      <c r="J80" s="1"/>
      <c r="K80" s="1"/>
      <c r="L80" s="1"/>
      <c r="M80" s="1"/>
      <c r="N80" s="1"/>
      <c r="O80" s="1"/>
      <c r="P80" s="1"/>
      <c r="Q80" s="1"/>
    </row>
    <row r="81" spans="1:17" ht="16.5" customHeight="1" thickBot="1" x14ac:dyDescent="0.25">
      <c r="A81" s="467" t="s">
        <v>160</v>
      </c>
      <c r="B81" s="468"/>
      <c r="C81" s="468"/>
      <c r="D81" s="468"/>
      <c r="E81" s="468"/>
      <c r="F81" s="469"/>
      <c r="G81" s="62">
        <f>SUM(G11+G18+G29+G39+G57+G63+G71+G73+G79)</f>
        <v>0</v>
      </c>
      <c r="H81" s="52">
        <f>SUM(H11+H18+H29+H39+H57+H63+H71)</f>
        <v>0</v>
      </c>
      <c r="I81" s="1"/>
      <c r="J81" s="1"/>
      <c r="K81" s="1"/>
      <c r="L81" s="1"/>
      <c r="M81" s="1"/>
      <c r="N81" s="1"/>
      <c r="O81" s="1"/>
      <c r="P81" s="1"/>
      <c r="Q81" s="1"/>
    </row>
    <row r="82" spans="1:17" ht="39.75" customHeight="1" thickBot="1" x14ac:dyDescent="0.25">
      <c r="A82" s="464" t="s">
        <v>92</v>
      </c>
      <c r="B82" s="465"/>
      <c r="C82" s="465"/>
      <c r="D82" s="465"/>
      <c r="E82" s="465"/>
      <c r="F82" s="465"/>
      <c r="G82" s="465"/>
      <c r="H82" s="466"/>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sheetData>
  <sheetProtection password="CBDF" sheet="1" objects="1" scenarios="1" formatCells="0" formatColumns="0" formatRows="0" insertColumns="0" insertRows="0"/>
  <mergeCells count="12">
    <mergeCell ref="A82:H82"/>
    <mergeCell ref="C1:F1"/>
    <mergeCell ref="C2:F2"/>
    <mergeCell ref="C4:D4"/>
    <mergeCell ref="C12:D12"/>
    <mergeCell ref="C30:D30"/>
    <mergeCell ref="C40:D40"/>
    <mergeCell ref="C58:D58"/>
    <mergeCell ref="C64:D64"/>
    <mergeCell ref="C72:D72"/>
    <mergeCell ref="C74:D74"/>
    <mergeCell ref="A81:F81"/>
  </mergeCells>
  <dataValidations count="2">
    <dataValidation type="textLength" allowBlank="1" errorTitle="Account" error="You must enter the code for the account to which this should be charged." promptTitle="Account" sqref="A4:A54 A57:A80">
      <formula1>0</formula1>
      <formula2>256</formula2>
    </dataValidation>
    <dataValidation type="decimal" allowBlank="1" showErrorMessage="1" errorTitle="Expenses" error="You must enter a dollar amount in this cell." promptTitle="Expenses" sqref="C59:E63 C41:E54 D55:E56 E5:E11 D67:E70 C65:C70 C71:E71 E75:E79 C75:D80 C73:D73 C31:E39 C13:E29 C57:E57 C6:D11">
      <formula1>0</formula1>
      <formula2>1000000000000</formula2>
    </dataValidation>
  </dataValidations>
  <hyperlinks>
    <hyperlink ref="I3" location="General!A1" display="Go to General Summary"/>
  </hyperlinks>
  <printOptions horizontalCentered="1"/>
  <pageMargins left="0.5" right="0.4" top="0.75" bottom="0.75" header="0.25" footer="0.5"/>
  <pageSetup fitToHeight="2" orientation="portrait" horizontalDpi="4294967292" verticalDpi="200" r:id="rId1"/>
  <headerFooter alignWithMargins="0">
    <oddFooter>&amp;L&amp;A&amp;CPrinted: &amp;D&amp;RPage &amp;P of &amp;N</oddFooter>
  </headerFooter>
  <rowBreaks count="1" manualBreakCount="1">
    <brk id="39" max="7"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O128"/>
  <sheetViews>
    <sheetView zoomScaleNormal="100" zoomScaleSheetLayoutView="100" workbookViewId="0">
      <pane ySplit="3" topLeftCell="A4" activePane="bottomLeft" state="frozen"/>
      <selection activeCell="H46" sqref="H46"/>
      <selection pane="bottomLeft" activeCell="C5" sqref="C5:C73"/>
    </sheetView>
  </sheetViews>
  <sheetFormatPr defaultColWidth="9.140625" defaultRowHeight="12.75" x14ac:dyDescent="0.2"/>
  <cols>
    <col min="1" max="1" width="31.85546875" style="2" customWidth="1"/>
    <col min="2" max="2" width="7.7109375" style="2" hidden="1" customWidth="1"/>
    <col min="3" max="3" width="15.28515625" style="2" customWidth="1"/>
    <col min="4" max="4" width="4.7109375" style="2" customWidth="1"/>
    <col min="5" max="5" width="11.7109375" style="2" customWidth="1"/>
    <col min="6" max="6" width="21.28515625" style="2" customWidth="1"/>
    <col min="7" max="16384" width="9.140625" style="2"/>
  </cols>
  <sheetData>
    <row r="1" spans="1:15" ht="24" customHeight="1" x14ac:dyDescent="0.2">
      <c r="A1" s="80">
        <f>General!B6</f>
        <v>0</v>
      </c>
      <c r="B1" s="86"/>
      <c r="C1" s="470" t="s">
        <v>279</v>
      </c>
      <c r="D1" s="471"/>
      <c r="E1" s="87" t="s">
        <v>161</v>
      </c>
      <c r="F1" s="82" t="s">
        <v>187</v>
      </c>
      <c r="G1" s="1"/>
      <c r="H1" s="1"/>
      <c r="I1" s="1"/>
      <c r="J1" s="1"/>
      <c r="K1" s="1"/>
      <c r="L1" s="1"/>
      <c r="M1" s="1"/>
      <c r="N1" s="1"/>
      <c r="O1" s="1"/>
    </row>
    <row r="2" spans="1:15" ht="24" customHeight="1" x14ac:dyDescent="0.2">
      <c r="A2" s="81" t="str">
        <f>General!B8</f>
        <v xml:space="preserve"> </v>
      </c>
      <c r="B2" s="88"/>
      <c r="C2" s="472" t="s">
        <v>281</v>
      </c>
      <c r="D2" s="473"/>
      <c r="E2" s="89" t="s">
        <v>125</v>
      </c>
      <c r="F2" s="83"/>
      <c r="G2" s="1"/>
      <c r="H2" s="1"/>
      <c r="I2" s="1"/>
      <c r="J2" s="1"/>
      <c r="K2" s="1"/>
      <c r="L2" s="1"/>
      <c r="M2" s="1"/>
      <c r="N2" s="1"/>
      <c r="O2" s="1"/>
    </row>
    <row r="3" spans="1:15" ht="39" thickBot="1" x14ac:dyDescent="0.25">
      <c r="A3" s="158" t="s">
        <v>382</v>
      </c>
      <c r="B3" s="126" t="s">
        <v>36</v>
      </c>
      <c r="C3" s="17" t="s">
        <v>353</v>
      </c>
      <c r="D3" s="127"/>
      <c r="E3" s="17" t="s">
        <v>2</v>
      </c>
      <c r="F3" s="18" t="s">
        <v>354</v>
      </c>
      <c r="G3" s="181" t="s">
        <v>227</v>
      </c>
      <c r="H3" s="1"/>
      <c r="I3" s="1"/>
      <c r="J3" s="1"/>
      <c r="K3" s="1"/>
      <c r="L3" s="1"/>
      <c r="M3" s="1"/>
      <c r="N3" s="1"/>
      <c r="O3" s="1"/>
    </row>
    <row r="4" spans="1:15" ht="13.5" thickBot="1" x14ac:dyDescent="0.25">
      <c r="A4" s="128" t="s">
        <v>70</v>
      </c>
      <c r="B4" s="129"/>
      <c r="C4" s="130" t="s">
        <v>8</v>
      </c>
      <c r="D4" s="131"/>
      <c r="E4" s="132"/>
      <c r="F4" s="97"/>
      <c r="G4" s="1"/>
      <c r="H4" s="1"/>
      <c r="I4" s="1"/>
      <c r="J4" s="1"/>
      <c r="K4" s="1"/>
      <c r="L4" s="1"/>
      <c r="M4" s="1"/>
      <c r="N4" s="1"/>
      <c r="O4" s="1"/>
    </row>
    <row r="5" spans="1:15" x14ac:dyDescent="0.2">
      <c r="A5" s="119" t="s">
        <v>40</v>
      </c>
      <c r="B5" s="120" t="s">
        <v>27</v>
      </c>
      <c r="C5" s="340">
        <v>1007</v>
      </c>
      <c r="D5" s="21"/>
      <c r="E5" s="19"/>
      <c r="F5" s="287">
        <f>$C5*E5</f>
        <v>0</v>
      </c>
      <c r="G5" s="1"/>
      <c r="H5" s="1"/>
      <c r="I5" s="1"/>
      <c r="J5" s="1"/>
      <c r="K5" s="1"/>
      <c r="L5" s="1"/>
      <c r="M5" s="1"/>
      <c r="N5" s="1"/>
      <c r="O5" s="1"/>
    </row>
    <row r="6" spans="1:15" x14ac:dyDescent="0.2">
      <c r="A6" s="121" t="s">
        <v>41</v>
      </c>
      <c r="B6" s="122" t="s">
        <v>27</v>
      </c>
      <c r="C6" s="341">
        <v>1659</v>
      </c>
      <c r="D6" s="21"/>
      <c r="E6" s="19"/>
      <c r="F6" s="287">
        <f>$C6*E6</f>
        <v>0</v>
      </c>
      <c r="G6" s="1"/>
      <c r="H6" s="1"/>
      <c r="I6" s="1"/>
      <c r="J6" s="1"/>
      <c r="K6" s="1"/>
      <c r="L6" s="1"/>
      <c r="M6" s="1"/>
      <c r="N6" s="1"/>
      <c r="O6" s="1"/>
    </row>
    <row r="7" spans="1:15" x14ac:dyDescent="0.2">
      <c r="A7" s="121" t="s">
        <v>9</v>
      </c>
      <c r="B7" s="122" t="s">
        <v>27</v>
      </c>
      <c r="C7" s="341">
        <v>3967</v>
      </c>
      <c r="D7" s="21"/>
      <c r="E7" s="19"/>
      <c r="F7" s="287">
        <f>$C7*E7</f>
        <v>0</v>
      </c>
      <c r="G7" s="1"/>
      <c r="H7" s="1"/>
      <c r="I7" s="1"/>
      <c r="J7" s="1"/>
      <c r="K7" s="1"/>
      <c r="L7" s="1"/>
      <c r="M7" s="1"/>
      <c r="N7" s="1"/>
      <c r="O7" s="1"/>
    </row>
    <row r="8" spans="1:15" x14ac:dyDescent="0.2">
      <c r="A8" s="121" t="s">
        <v>42</v>
      </c>
      <c r="B8" s="122" t="s">
        <v>27</v>
      </c>
      <c r="C8" s="341">
        <v>2216</v>
      </c>
      <c r="D8" s="21"/>
      <c r="E8" s="19"/>
      <c r="F8" s="287">
        <f t="shared" ref="F8:F21" si="0">$C8*E8</f>
        <v>0</v>
      </c>
      <c r="G8" s="1"/>
      <c r="H8" s="1"/>
      <c r="I8" s="1"/>
      <c r="J8" s="1"/>
      <c r="K8" s="1"/>
      <c r="L8" s="1"/>
      <c r="M8" s="1"/>
      <c r="N8" s="1"/>
      <c r="O8" s="1"/>
    </row>
    <row r="9" spans="1:15" x14ac:dyDescent="0.2">
      <c r="A9" s="125" t="s">
        <v>305</v>
      </c>
      <c r="B9" s="122" t="s">
        <v>27</v>
      </c>
      <c r="C9" s="341">
        <v>1650</v>
      </c>
      <c r="D9" s="21"/>
      <c r="E9" s="19"/>
      <c r="F9" s="287">
        <f t="shared" si="0"/>
        <v>0</v>
      </c>
      <c r="G9" s="1"/>
      <c r="H9" s="1"/>
      <c r="I9" s="1"/>
      <c r="J9" s="1"/>
      <c r="K9" s="1"/>
      <c r="L9" s="1"/>
      <c r="M9" s="1"/>
      <c r="N9" s="1"/>
      <c r="O9" s="1"/>
    </row>
    <row r="10" spans="1:15" x14ac:dyDescent="0.2">
      <c r="A10" s="125" t="s">
        <v>43</v>
      </c>
      <c r="B10" s="122" t="s">
        <v>27</v>
      </c>
      <c r="C10" s="341">
        <v>3071</v>
      </c>
      <c r="D10" s="21"/>
      <c r="E10" s="19"/>
      <c r="F10" s="287">
        <f t="shared" si="0"/>
        <v>0</v>
      </c>
      <c r="G10" s="1"/>
      <c r="H10" s="1"/>
      <c r="I10" s="1"/>
      <c r="J10" s="1"/>
      <c r="K10" s="1"/>
      <c r="L10" s="1"/>
      <c r="M10" s="1"/>
      <c r="N10" s="1"/>
      <c r="O10" s="1"/>
    </row>
    <row r="11" spans="1:15" x14ac:dyDescent="0.2">
      <c r="A11" s="121" t="s">
        <v>44</v>
      </c>
      <c r="B11" s="122" t="s">
        <v>27</v>
      </c>
      <c r="C11" s="341">
        <v>840</v>
      </c>
      <c r="D11" s="21"/>
      <c r="E11" s="19"/>
      <c r="F11" s="287">
        <f t="shared" si="0"/>
        <v>0</v>
      </c>
      <c r="G11" s="1"/>
      <c r="H11" s="1"/>
      <c r="I11" s="1"/>
      <c r="J11" s="1"/>
      <c r="K11" s="1"/>
      <c r="L11" s="1"/>
      <c r="M11" s="1"/>
      <c r="N11" s="1"/>
      <c r="O11" s="1"/>
    </row>
    <row r="12" spans="1:15" x14ac:dyDescent="0.2">
      <c r="A12" s="121" t="s">
        <v>45</v>
      </c>
      <c r="B12" s="122" t="s">
        <v>27</v>
      </c>
      <c r="C12" s="341">
        <v>1545</v>
      </c>
      <c r="D12" s="21"/>
      <c r="E12" s="19"/>
      <c r="F12" s="287">
        <f t="shared" si="0"/>
        <v>0</v>
      </c>
      <c r="G12" s="1"/>
      <c r="H12" s="1"/>
      <c r="I12" s="1"/>
      <c r="J12" s="1"/>
      <c r="K12" s="1"/>
      <c r="L12" s="1"/>
      <c r="M12" s="1"/>
      <c r="N12" s="1"/>
      <c r="O12" s="1"/>
    </row>
    <row r="13" spans="1:15" x14ac:dyDescent="0.2">
      <c r="A13" s="121" t="s">
        <v>29</v>
      </c>
      <c r="B13" s="122" t="s">
        <v>27</v>
      </c>
      <c r="C13" s="341">
        <v>57</v>
      </c>
      <c r="D13" s="21"/>
      <c r="E13" s="19"/>
      <c r="F13" s="287">
        <f t="shared" si="0"/>
        <v>0</v>
      </c>
      <c r="G13" s="1"/>
      <c r="H13" s="1"/>
      <c r="I13" s="1"/>
      <c r="J13" s="1"/>
      <c r="K13" s="1"/>
      <c r="L13" s="1"/>
      <c r="M13" s="1"/>
      <c r="N13" s="1"/>
      <c r="O13" s="1"/>
    </row>
    <row r="14" spans="1:15" x14ac:dyDescent="0.2">
      <c r="A14" s="121" t="s">
        <v>46</v>
      </c>
      <c r="B14" s="122" t="s">
        <v>27</v>
      </c>
      <c r="C14" s="341">
        <v>328</v>
      </c>
      <c r="D14" s="21"/>
      <c r="E14" s="19"/>
      <c r="F14" s="287">
        <f t="shared" si="0"/>
        <v>0</v>
      </c>
      <c r="G14" s="1"/>
      <c r="H14" s="1"/>
      <c r="I14" s="1"/>
      <c r="J14" s="1"/>
      <c r="K14" s="1"/>
      <c r="L14" s="1"/>
      <c r="M14" s="1"/>
      <c r="N14" s="1"/>
      <c r="O14" s="1"/>
    </row>
    <row r="15" spans="1:15" x14ac:dyDescent="0.2">
      <c r="A15" s="125" t="s">
        <v>376</v>
      </c>
      <c r="B15" s="122" t="s">
        <v>27</v>
      </c>
      <c r="C15" s="341">
        <v>638</v>
      </c>
      <c r="D15" s="21"/>
      <c r="E15" s="19"/>
      <c r="F15" s="287">
        <f t="shared" si="0"/>
        <v>0</v>
      </c>
      <c r="G15" s="1"/>
      <c r="H15" s="1"/>
      <c r="I15" s="1"/>
      <c r="J15" s="1"/>
      <c r="K15" s="1"/>
      <c r="L15" s="1"/>
      <c r="M15" s="1"/>
      <c r="N15" s="1"/>
      <c r="O15" s="1"/>
    </row>
    <row r="16" spans="1:15" x14ac:dyDescent="0.2">
      <c r="A16" s="121" t="s">
        <v>47</v>
      </c>
      <c r="B16" s="122" t="s">
        <v>27</v>
      </c>
      <c r="C16" s="341">
        <v>989</v>
      </c>
      <c r="D16" s="21"/>
      <c r="E16" s="19"/>
      <c r="F16" s="287">
        <f t="shared" si="0"/>
        <v>0</v>
      </c>
      <c r="G16" s="1"/>
      <c r="H16" s="1"/>
      <c r="I16" s="1"/>
      <c r="J16" s="1"/>
      <c r="K16" s="1"/>
      <c r="L16" s="1"/>
      <c r="M16" s="1"/>
      <c r="N16" s="1"/>
      <c r="O16" s="1"/>
    </row>
    <row r="17" spans="1:15" x14ac:dyDescent="0.2">
      <c r="A17" s="125" t="s">
        <v>206</v>
      </c>
      <c r="B17" s="122" t="s">
        <v>27</v>
      </c>
      <c r="C17" s="341">
        <v>37</v>
      </c>
      <c r="D17" s="21"/>
      <c r="E17" s="19"/>
      <c r="F17" s="287">
        <f t="shared" si="0"/>
        <v>0</v>
      </c>
      <c r="G17" s="1"/>
      <c r="H17" s="1"/>
      <c r="I17" s="1"/>
      <c r="J17" s="1"/>
      <c r="K17" s="1"/>
      <c r="L17" s="1"/>
      <c r="M17" s="1"/>
      <c r="N17" s="1"/>
      <c r="O17" s="1"/>
    </row>
    <row r="18" spans="1:15" x14ac:dyDescent="0.2">
      <c r="A18" s="121" t="s">
        <v>48</v>
      </c>
      <c r="B18" s="122" t="s">
        <v>27</v>
      </c>
      <c r="C18" s="341">
        <v>611</v>
      </c>
      <c r="D18" s="21"/>
      <c r="E18" s="19"/>
      <c r="F18" s="287">
        <f t="shared" si="0"/>
        <v>0</v>
      </c>
      <c r="G18" s="1"/>
      <c r="H18" s="1"/>
      <c r="I18" s="1"/>
      <c r="J18" s="1"/>
      <c r="K18" s="1"/>
      <c r="L18" s="1"/>
      <c r="M18" s="1"/>
      <c r="N18" s="1"/>
      <c r="O18" s="1"/>
    </row>
    <row r="19" spans="1:15" x14ac:dyDescent="0.2">
      <c r="A19" s="121" t="s">
        <v>49</v>
      </c>
      <c r="B19" s="122" t="s">
        <v>27</v>
      </c>
      <c r="C19" s="341">
        <v>1193</v>
      </c>
      <c r="D19" s="21"/>
      <c r="E19" s="19"/>
      <c r="F19" s="287">
        <f t="shared" si="0"/>
        <v>0</v>
      </c>
      <c r="G19" s="1"/>
      <c r="H19" s="1"/>
      <c r="I19" s="1"/>
      <c r="J19" s="1"/>
      <c r="K19" s="1"/>
      <c r="L19" s="1"/>
      <c r="M19" s="1"/>
      <c r="N19" s="1"/>
      <c r="O19" s="1"/>
    </row>
    <row r="20" spans="1:15" x14ac:dyDescent="0.2">
      <c r="A20" s="121" t="s">
        <v>50</v>
      </c>
      <c r="B20" s="122" t="s">
        <v>27</v>
      </c>
      <c r="C20" s="341">
        <v>2898</v>
      </c>
      <c r="D20" s="21"/>
      <c r="E20" s="19"/>
      <c r="F20" s="287">
        <f t="shared" si="0"/>
        <v>0</v>
      </c>
      <c r="G20" s="1"/>
      <c r="H20" s="1"/>
      <c r="I20" s="1"/>
      <c r="J20" s="1"/>
      <c r="K20" s="1"/>
      <c r="L20" s="1"/>
      <c r="M20" s="1"/>
      <c r="N20" s="1"/>
      <c r="O20" s="1"/>
    </row>
    <row r="21" spans="1:15" x14ac:dyDescent="0.2">
      <c r="A21" s="121" t="s">
        <v>51</v>
      </c>
      <c r="B21" s="122" t="s">
        <v>27</v>
      </c>
      <c r="C21" s="341">
        <v>3071</v>
      </c>
      <c r="D21" s="21"/>
      <c r="E21" s="19"/>
      <c r="F21" s="287">
        <f t="shared" si="0"/>
        <v>0</v>
      </c>
      <c r="G21" s="1"/>
      <c r="H21" s="1"/>
      <c r="I21" s="1"/>
      <c r="J21" s="1"/>
      <c r="K21" s="1"/>
      <c r="L21" s="1"/>
      <c r="M21" s="1"/>
      <c r="N21" s="1"/>
      <c r="O21" s="1"/>
    </row>
    <row r="22" spans="1:15" x14ac:dyDescent="0.2">
      <c r="A22" s="104" t="s">
        <v>205</v>
      </c>
      <c r="B22" s="6" t="s">
        <v>71</v>
      </c>
      <c r="C22" s="22"/>
      <c r="D22" s="21"/>
      <c r="E22" s="23" t="s">
        <v>126</v>
      </c>
      <c r="F22" s="16">
        <v>0</v>
      </c>
      <c r="G22" s="1"/>
      <c r="H22" s="1"/>
      <c r="I22" s="1"/>
      <c r="J22" s="1"/>
      <c r="K22" s="1"/>
      <c r="L22" s="1"/>
      <c r="M22" s="1"/>
      <c r="N22" s="1"/>
      <c r="O22" s="1"/>
    </row>
    <row r="23" spans="1:15" x14ac:dyDescent="0.2">
      <c r="A23" s="104"/>
      <c r="B23" s="6" t="s">
        <v>71</v>
      </c>
      <c r="C23" s="22"/>
      <c r="D23" s="21"/>
      <c r="E23" s="60" t="s">
        <v>126</v>
      </c>
      <c r="F23" s="16">
        <v>0</v>
      </c>
      <c r="G23" s="1"/>
      <c r="H23" s="1"/>
      <c r="I23" s="1"/>
      <c r="J23" s="1"/>
      <c r="K23" s="1"/>
      <c r="L23" s="1"/>
      <c r="M23" s="1"/>
      <c r="N23" s="1"/>
      <c r="O23" s="1"/>
    </row>
    <row r="24" spans="1:15" ht="13.5" thickBot="1" x14ac:dyDescent="0.25">
      <c r="A24" s="103" t="s">
        <v>5</v>
      </c>
      <c r="B24" s="66" t="s">
        <v>71</v>
      </c>
      <c r="C24" s="67"/>
      <c r="D24" s="68"/>
      <c r="E24" s="41" t="s">
        <v>126</v>
      </c>
      <c r="F24" s="40">
        <v>0</v>
      </c>
      <c r="G24" s="1"/>
      <c r="H24" s="1"/>
      <c r="I24" s="1"/>
      <c r="J24" s="1"/>
      <c r="K24" s="1"/>
      <c r="L24" s="1"/>
      <c r="M24" s="1"/>
      <c r="N24" s="1"/>
      <c r="O24" s="1"/>
    </row>
    <row r="25" spans="1:15" ht="17.25" thickTop="1" thickBot="1" x14ac:dyDescent="0.25">
      <c r="A25" s="133"/>
      <c r="B25" s="134"/>
      <c r="C25" s="135"/>
      <c r="D25" s="136"/>
      <c r="E25" s="137" t="s">
        <v>173</v>
      </c>
      <c r="F25" s="44">
        <f>SUM(F5:F24)</f>
        <v>0</v>
      </c>
      <c r="G25" s="1"/>
      <c r="H25" s="1"/>
      <c r="I25" s="1"/>
      <c r="J25" s="1"/>
      <c r="K25" s="1"/>
      <c r="L25" s="1"/>
      <c r="M25" s="1"/>
      <c r="N25" s="1"/>
      <c r="O25" s="1"/>
    </row>
    <row r="26" spans="1:15" ht="13.5" thickBot="1" x14ac:dyDescent="0.25">
      <c r="A26" s="31" t="s">
        <v>94</v>
      </c>
      <c r="B26" s="32"/>
      <c r="C26" s="33" t="s">
        <v>8</v>
      </c>
      <c r="D26" s="34"/>
      <c r="E26" s="142" t="s">
        <v>2</v>
      </c>
      <c r="F26" s="141" t="s">
        <v>6</v>
      </c>
      <c r="G26" s="1"/>
      <c r="H26" s="1"/>
      <c r="I26" s="1"/>
      <c r="J26" s="1"/>
      <c r="K26" s="1"/>
      <c r="L26" s="1"/>
      <c r="M26" s="1"/>
      <c r="N26" s="1"/>
      <c r="O26" s="1"/>
    </row>
    <row r="27" spans="1:15" x14ac:dyDescent="0.2">
      <c r="A27" s="264" t="s">
        <v>53</v>
      </c>
      <c r="B27" s="120" t="s">
        <v>52</v>
      </c>
      <c r="C27" s="342">
        <v>6579</v>
      </c>
      <c r="D27" s="21"/>
      <c r="E27" s="20"/>
      <c r="F27" s="288">
        <f t="shared" ref="F27:F74" si="1">$C27*E27</f>
        <v>0</v>
      </c>
      <c r="G27" s="1"/>
      <c r="H27" s="1"/>
      <c r="I27" s="1"/>
      <c r="J27" s="1"/>
      <c r="K27" s="1"/>
      <c r="L27" s="1"/>
      <c r="M27" s="1"/>
      <c r="N27" s="1"/>
      <c r="O27" s="1"/>
    </row>
    <row r="28" spans="1:15" x14ac:dyDescent="0.2">
      <c r="A28" s="125" t="s">
        <v>54</v>
      </c>
      <c r="B28" s="122" t="s">
        <v>52</v>
      </c>
      <c r="C28" s="343">
        <v>36411</v>
      </c>
      <c r="D28" s="21"/>
      <c r="E28" s="19"/>
      <c r="F28" s="287">
        <f t="shared" si="1"/>
        <v>0</v>
      </c>
      <c r="G28" s="1"/>
      <c r="H28" s="1"/>
      <c r="I28" s="1"/>
      <c r="J28" s="1"/>
      <c r="K28" s="1"/>
      <c r="L28" s="1"/>
      <c r="M28" s="1"/>
      <c r="N28" s="1"/>
      <c r="O28" s="1"/>
    </row>
    <row r="29" spans="1:15" x14ac:dyDescent="0.2">
      <c r="A29" s="125" t="s">
        <v>348</v>
      </c>
      <c r="B29" s="122" t="s">
        <v>52</v>
      </c>
      <c r="C29" s="343">
        <v>6534</v>
      </c>
      <c r="D29" s="21"/>
      <c r="E29" s="19"/>
      <c r="F29" s="287">
        <f t="shared" si="1"/>
        <v>0</v>
      </c>
      <c r="G29" s="1"/>
      <c r="H29" s="1"/>
      <c r="I29" s="1"/>
      <c r="J29" s="1"/>
      <c r="K29" s="1"/>
      <c r="L29" s="1"/>
      <c r="M29" s="1"/>
      <c r="N29" s="1"/>
      <c r="O29" s="1"/>
    </row>
    <row r="30" spans="1:15" x14ac:dyDescent="0.2">
      <c r="A30" s="125" t="s">
        <v>330</v>
      </c>
      <c r="B30" s="122" t="s">
        <v>52</v>
      </c>
      <c r="C30" s="343">
        <v>19802</v>
      </c>
      <c r="D30" s="21"/>
      <c r="E30" s="19"/>
      <c r="F30" s="287">
        <f t="shared" si="1"/>
        <v>0</v>
      </c>
      <c r="G30" s="1"/>
      <c r="H30" s="1"/>
      <c r="I30" s="1"/>
      <c r="J30" s="1"/>
      <c r="K30" s="1"/>
      <c r="L30" s="1"/>
      <c r="M30" s="1"/>
      <c r="N30" s="1"/>
      <c r="O30" s="1"/>
    </row>
    <row r="31" spans="1:15" x14ac:dyDescent="0.2">
      <c r="A31" s="125" t="s">
        <v>56</v>
      </c>
      <c r="B31" s="122" t="s">
        <v>52</v>
      </c>
      <c r="C31" s="343">
        <v>2202</v>
      </c>
      <c r="D31" s="21"/>
      <c r="E31" s="19"/>
      <c r="F31" s="287">
        <f t="shared" si="1"/>
        <v>0</v>
      </c>
      <c r="G31" s="1"/>
      <c r="H31" s="1"/>
      <c r="I31" s="1"/>
      <c r="J31" s="1"/>
      <c r="K31" s="1"/>
      <c r="L31" s="1"/>
      <c r="M31" s="1"/>
      <c r="N31" s="1"/>
      <c r="O31" s="1"/>
    </row>
    <row r="32" spans="1:15" x14ac:dyDescent="0.2">
      <c r="A32" s="125" t="s">
        <v>55</v>
      </c>
      <c r="B32" s="259" t="s">
        <v>52</v>
      </c>
      <c r="C32" s="344">
        <v>2107</v>
      </c>
      <c r="D32" s="21"/>
      <c r="E32" s="221"/>
      <c r="F32" s="283">
        <f t="shared" si="1"/>
        <v>0</v>
      </c>
      <c r="G32" s="1"/>
      <c r="H32" s="1"/>
      <c r="I32" s="1"/>
      <c r="J32" s="1"/>
      <c r="K32" s="1"/>
      <c r="L32" s="1"/>
      <c r="M32" s="1"/>
      <c r="N32" s="1"/>
      <c r="O32" s="1"/>
    </row>
    <row r="33" spans="1:15" x14ac:dyDescent="0.2">
      <c r="A33" s="125" t="s">
        <v>329</v>
      </c>
      <c r="B33" s="122" t="s">
        <v>52</v>
      </c>
      <c r="C33" s="343">
        <v>2671</v>
      </c>
      <c r="D33" s="21"/>
      <c r="E33" s="19"/>
      <c r="F33" s="287">
        <f t="shared" si="1"/>
        <v>0</v>
      </c>
      <c r="G33" s="1"/>
      <c r="H33" s="1"/>
      <c r="I33" s="1"/>
      <c r="J33" s="1"/>
      <c r="K33" s="1"/>
      <c r="L33" s="1"/>
      <c r="M33" s="1"/>
      <c r="N33" s="1"/>
      <c r="O33" s="1"/>
    </row>
    <row r="34" spans="1:15" ht="13.5" thickBot="1" x14ac:dyDescent="0.25">
      <c r="A34" s="260"/>
      <c r="B34" s="124" t="s">
        <v>52</v>
      </c>
      <c r="C34" s="267"/>
      <c r="D34" s="21"/>
      <c r="E34" s="64"/>
      <c r="F34" s="65">
        <f t="shared" si="1"/>
        <v>0</v>
      </c>
      <c r="G34" s="1"/>
      <c r="H34" s="1"/>
      <c r="I34" s="1"/>
      <c r="J34" s="1"/>
      <c r="K34" s="1"/>
      <c r="L34" s="1"/>
      <c r="M34" s="1"/>
      <c r="N34" s="1"/>
      <c r="O34" s="1"/>
    </row>
    <row r="35" spans="1:15" x14ac:dyDescent="0.2">
      <c r="A35" s="264" t="s">
        <v>335</v>
      </c>
      <c r="B35" s="120" t="s">
        <v>52</v>
      </c>
      <c r="C35" s="342">
        <v>8498</v>
      </c>
      <c r="D35" s="21"/>
      <c r="E35" s="20"/>
      <c r="F35" s="288">
        <f t="shared" si="1"/>
        <v>0</v>
      </c>
      <c r="G35" s="1"/>
      <c r="H35" s="1"/>
      <c r="I35" s="1"/>
      <c r="J35" s="1"/>
      <c r="K35" s="1"/>
      <c r="L35" s="1"/>
      <c r="M35" s="1"/>
      <c r="N35" s="1"/>
      <c r="O35" s="1"/>
    </row>
    <row r="36" spans="1:15" x14ac:dyDescent="0.2">
      <c r="A36" s="125" t="s">
        <v>57</v>
      </c>
      <c r="B36" s="122" t="s">
        <v>52</v>
      </c>
      <c r="C36" s="343">
        <v>43253</v>
      </c>
      <c r="D36" s="21"/>
      <c r="E36" s="19"/>
      <c r="F36" s="287">
        <f t="shared" si="1"/>
        <v>0</v>
      </c>
      <c r="G36" s="1"/>
      <c r="H36" s="1"/>
      <c r="I36" s="1"/>
      <c r="J36" s="1"/>
      <c r="K36" s="1"/>
      <c r="L36" s="1"/>
      <c r="M36" s="1"/>
      <c r="N36" s="1"/>
      <c r="O36" s="1"/>
    </row>
    <row r="37" spans="1:15" x14ac:dyDescent="0.2">
      <c r="A37" s="125" t="s">
        <v>349</v>
      </c>
      <c r="B37" s="122" t="s">
        <v>52</v>
      </c>
      <c r="C37" s="343">
        <v>19708</v>
      </c>
      <c r="D37" s="21"/>
      <c r="E37" s="19"/>
      <c r="F37" s="287">
        <f t="shared" si="1"/>
        <v>0</v>
      </c>
      <c r="G37" s="1"/>
      <c r="H37" s="1"/>
      <c r="I37" s="1"/>
      <c r="J37" s="1"/>
      <c r="K37" s="1"/>
      <c r="L37" s="1"/>
      <c r="M37" s="1"/>
      <c r="N37" s="1"/>
      <c r="O37" s="1"/>
    </row>
    <row r="38" spans="1:15" x14ac:dyDescent="0.2">
      <c r="A38" s="125" t="s">
        <v>336</v>
      </c>
      <c r="B38" s="122" t="s">
        <v>52</v>
      </c>
      <c r="C38" s="343">
        <v>26678</v>
      </c>
      <c r="D38" s="21"/>
      <c r="E38" s="19"/>
      <c r="F38" s="287">
        <f t="shared" si="1"/>
        <v>0</v>
      </c>
      <c r="G38" s="1"/>
      <c r="H38" s="1"/>
      <c r="I38" s="1"/>
      <c r="J38" s="1"/>
      <c r="K38" s="1"/>
      <c r="L38" s="1"/>
      <c r="M38" s="1"/>
      <c r="N38" s="1"/>
      <c r="O38" s="1"/>
    </row>
    <row r="39" spans="1:15" x14ac:dyDescent="0.2">
      <c r="A39" s="125" t="s">
        <v>338</v>
      </c>
      <c r="B39" s="265"/>
      <c r="C39" s="343">
        <v>6017</v>
      </c>
      <c r="D39" s="21"/>
      <c r="E39" s="19"/>
      <c r="F39" s="287">
        <f t="shared" si="1"/>
        <v>0</v>
      </c>
      <c r="G39" s="1"/>
      <c r="H39" s="1"/>
      <c r="I39" s="1"/>
      <c r="J39" s="1"/>
      <c r="K39" s="1"/>
      <c r="L39" s="1"/>
      <c r="M39" s="1"/>
      <c r="N39" s="1"/>
      <c r="O39" s="1"/>
    </row>
    <row r="40" spans="1:15" x14ac:dyDescent="0.2">
      <c r="A40" s="125" t="s">
        <v>337</v>
      </c>
      <c r="B40" s="259" t="s">
        <v>52</v>
      </c>
      <c r="C40" s="344">
        <v>4162</v>
      </c>
      <c r="D40" s="21"/>
      <c r="E40" s="221"/>
      <c r="F40" s="283">
        <f t="shared" si="1"/>
        <v>0</v>
      </c>
      <c r="G40" s="1"/>
      <c r="H40" s="1"/>
      <c r="I40" s="1"/>
      <c r="J40" s="1"/>
      <c r="K40" s="1"/>
      <c r="L40" s="1"/>
      <c r="M40" s="1"/>
      <c r="N40" s="1"/>
      <c r="O40" s="1"/>
    </row>
    <row r="41" spans="1:15" x14ac:dyDescent="0.2">
      <c r="A41" s="125" t="s">
        <v>340</v>
      </c>
      <c r="B41" s="259" t="s">
        <v>52</v>
      </c>
      <c r="C41" s="344">
        <v>3309</v>
      </c>
      <c r="D41" s="21"/>
      <c r="E41" s="221"/>
      <c r="F41" s="283">
        <f t="shared" si="1"/>
        <v>0</v>
      </c>
      <c r="G41" s="1"/>
      <c r="H41" s="1"/>
      <c r="I41" s="1"/>
      <c r="J41" s="1"/>
      <c r="K41" s="1"/>
      <c r="L41" s="1"/>
      <c r="M41" s="1"/>
      <c r="N41" s="1"/>
      <c r="O41" s="1"/>
    </row>
    <row r="42" spans="1:15" x14ac:dyDescent="0.2">
      <c r="A42" s="125" t="s">
        <v>339</v>
      </c>
      <c r="B42" s="122" t="s">
        <v>52</v>
      </c>
      <c r="C42" s="266"/>
      <c r="D42" s="21"/>
      <c r="E42" s="19"/>
      <c r="F42" s="16">
        <f t="shared" si="1"/>
        <v>0</v>
      </c>
      <c r="G42" s="1"/>
      <c r="H42" s="1"/>
      <c r="I42" s="1"/>
      <c r="J42" s="1"/>
      <c r="K42" s="1"/>
      <c r="L42" s="1"/>
      <c r="M42" s="1"/>
      <c r="N42" s="1"/>
      <c r="O42" s="1"/>
    </row>
    <row r="43" spans="1:15" ht="13.5" thickBot="1" x14ac:dyDescent="0.25">
      <c r="A43" s="123"/>
      <c r="B43" s="124" t="s">
        <v>52</v>
      </c>
      <c r="C43" s="267"/>
      <c r="D43" s="21"/>
      <c r="E43" s="64"/>
      <c r="F43" s="65">
        <f t="shared" si="1"/>
        <v>0</v>
      </c>
      <c r="G43" s="1"/>
      <c r="H43" s="1"/>
      <c r="I43" s="1"/>
      <c r="J43" s="1"/>
      <c r="K43" s="1"/>
      <c r="L43" s="1"/>
      <c r="M43" s="1"/>
      <c r="N43" s="1"/>
      <c r="O43" s="1"/>
    </row>
    <row r="44" spans="1:15" x14ac:dyDescent="0.2">
      <c r="A44" s="264" t="s">
        <v>58</v>
      </c>
      <c r="B44" s="120" t="s">
        <v>52</v>
      </c>
      <c r="C44" s="342">
        <v>6735</v>
      </c>
      <c r="D44" s="21"/>
      <c r="E44" s="20"/>
      <c r="F44" s="288">
        <f t="shared" si="1"/>
        <v>0</v>
      </c>
      <c r="G44" s="1"/>
      <c r="H44" s="1"/>
      <c r="I44" s="1"/>
      <c r="J44" s="1"/>
      <c r="K44" s="1"/>
      <c r="L44" s="1"/>
      <c r="M44" s="1"/>
      <c r="N44" s="1"/>
      <c r="O44" s="1"/>
    </row>
    <row r="45" spans="1:15" x14ac:dyDescent="0.2">
      <c r="A45" s="125" t="s">
        <v>59</v>
      </c>
      <c r="B45" s="122" t="s">
        <v>52</v>
      </c>
      <c r="C45" s="343">
        <v>36415</v>
      </c>
      <c r="D45" s="21"/>
      <c r="E45" s="19"/>
      <c r="F45" s="287">
        <f t="shared" si="1"/>
        <v>0</v>
      </c>
      <c r="G45" s="1"/>
      <c r="H45" s="1"/>
      <c r="I45" s="1"/>
      <c r="J45" s="1"/>
      <c r="K45" s="1"/>
      <c r="L45" s="1"/>
      <c r="M45" s="1"/>
      <c r="N45" s="1"/>
      <c r="O45" s="1"/>
    </row>
    <row r="46" spans="1:15" x14ac:dyDescent="0.2">
      <c r="A46" s="125" t="s">
        <v>350</v>
      </c>
      <c r="B46" s="122" t="s">
        <v>52</v>
      </c>
      <c r="C46" s="343">
        <v>5834</v>
      </c>
      <c r="D46" s="21"/>
      <c r="E46" s="19"/>
      <c r="F46" s="287">
        <f t="shared" si="1"/>
        <v>0</v>
      </c>
      <c r="G46" s="1"/>
      <c r="H46" s="1"/>
      <c r="I46" s="1"/>
      <c r="J46" s="1"/>
      <c r="K46" s="1"/>
      <c r="L46" s="1"/>
      <c r="M46" s="1"/>
      <c r="N46" s="1"/>
      <c r="O46" s="1"/>
    </row>
    <row r="47" spans="1:15" x14ac:dyDescent="0.2">
      <c r="A47" s="125" t="s">
        <v>331</v>
      </c>
      <c r="B47" s="265"/>
      <c r="C47" s="343">
        <v>20869</v>
      </c>
      <c r="D47" s="21"/>
      <c r="E47" s="19"/>
      <c r="F47" s="287">
        <f t="shared" si="1"/>
        <v>0</v>
      </c>
      <c r="G47" s="1"/>
      <c r="H47" s="1"/>
      <c r="I47" s="1"/>
      <c r="J47" s="1"/>
      <c r="K47" s="1"/>
      <c r="L47" s="1"/>
      <c r="M47" s="1"/>
      <c r="N47" s="1"/>
      <c r="O47" s="1"/>
    </row>
    <row r="48" spans="1:15" x14ac:dyDescent="0.2">
      <c r="A48" s="125" t="s">
        <v>61</v>
      </c>
      <c r="B48" s="122" t="s">
        <v>52</v>
      </c>
      <c r="C48" s="343">
        <v>2551</v>
      </c>
      <c r="D48" s="21"/>
      <c r="E48" s="19"/>
      <c r="F48" s="287">
        <f t="shared" si="1"/>
        <v>0</v>
      </c>
      <c r="G48" s="1"/>
      <c r="H48" s="1"/>
      <c r="I48" s="1"/>
      <c r="J48" s="1"/>
      <c r="K48" s="1"/>
      <c r="L48" s="1"/>
      <c r="M48" s="1"/>
      <c r="N48" s="1"/>
      <c r="O48" s="1"/>
    </row>
    <row r="49" spans="1:15" x14ac:dyDescent="0.2">
      <c r="A49" s="125" t="s">
        <v>60</v>
      </c>
      <c r="B49" s="122" t="s">
        <v>52</v>
      </c>
      <c r="C49" s="343">
        <v>2741</v>
      </c>
      <c r="D49" s="21"/>
      <c r="E49" s="19"/>
      <c r="F49" s="287">
        <f t="shared" si="1"/>
        <v>0</v>
      </c>
      <c r="G49" s="1"/>
      <c r="H49" s="1"/>
      <c r="I49" s="1"/>
      <c r="J49" s="1"/>
      <c r="K49" s="1"/>
      <c r="L49" s="1"/>
      <c r="M49" s="1"/>
      <c r="N49" s="1"/>
      <c r="O49" s="1"/>
    </row>
    <row r="50" spans="1:15" ht="13.5" thickBot="1" x14ac:dyDescent="0.25">
      <c r="A50" s="123"/>
      <c r="B50" s="124" t="s">
        <v>52</v>
      </c>
      <c r="C50" s="267"/>
      <c r="D50" s="21"/>
      <c r="E50" s="64"/>
      <c r="F50" s="65">
        <f t="shared" si="1"/>
        <v>0</v>
      </c>
      <c r="G50" s="1"/>
      <c r="H50" s="1"/>
      <c r="I50" s="1"/>
      <c r="J50" s="1"/>
      <c r="K50" s="1"/>
      <c r="L50" s="1"/>
      <c r="M50" s="1"/>
      <c r="N50" s="1"/>
      <c r="O50" s="1"/>
    </row>
    <row r="51" spans="1:15" x14ac:dyDescent="0.2">
      <c r="A51" s="264" t="s">
        <v>62</v>
      </c>
      <c r="B51" s="120" t="s">
        <v>52</v>
      </c>
      <c r="C51" s="342">
        <v>6714</v>
      </c>
      <c r="D51" s="21"/>
      <c r="E51" s="20"/>
      <c r="F51" s="288">
        <f t="shared" si="1"/>
        <v>0</v>
      </c>
      <c r="G51" s="1"/>
      <c r="H51" s="1"/>
      <c r="I51" s="1"/>
      <c r="J51" s="1"/>
      <c r="K51" s="1"/>
      <c r="L51" s="1"/>
      <c r="M51" s="1"/>
      <c r="N51" s="1"/>
      <c r="O51" s="1"/>
    </row>
    <row r="52" spans="1:15" x14ac:dyDescent="0.2">
      <c r="A52" s="125" t="s">
        <v>332</v>
      </c>
      <c r="B52" s="122" t="s">
        <v>52</v>
      </c>
      <c r="C52" s="343">
        <v>34669</v>
      </c>
      <c r="D52" s="21"/>
      <c r="E52" s="19"/>
      <c r="F52" s="287">
        <f t="shared" si="1"/>
        <v>0</v>
      </c>
      <c r="G52" s="1"/>
      <c r="H52" s="1"/>
      <c r="I52" s="1"/>
      <c r="J52" s="1"/>
      <c r="K52" s="1"/>
      <c r="L52" s="1"/>
      <c r="M52" s="1"/>
      <c r="N52" s="1"/>
      <c r="O52" s="1"/>
    </row>
    <row r="53" spans="1:15" x14ac:dyDescent="0.2">
      <c r="A53" s="125" t="s">
        <v>351</v>
      </c>
      <c r="B53" s="122" t="s">
        <v>52</v>
      </c>
      <c r="C53" s="343">
        <v>8812</v>
      </c>
      <c r="D53" s="21"/>
      <c r="E53" s="19"/>
      <c r="F53" s="287">
        <f t="shared" si="1"/>
        <v>0</v>
      </c>
      <c r="G53" s="1"/>
      <c r="H53" s="1"/>
      <c r="I53" s="1"/>
      <c r="J53" s="1"/>
      <c r="K53" s="1"/>
      <c r="L53" s="1"/>
      <c r="M53" s="1"/>
      <c r="N53" s="1"/>
      <c r="O53" s="1"/>
    </row>
    <row r="54" spans="1:15" x14ac:dyDescent="0.2">
      <c r="A54" s="125" t="s">
        <v>333</v>
      </c>
      <c r="B54" s="259" t="s">
        <v>52</v>
      </c>
      <c r="C54" s="344">
        <v>23903</v>
      </c>
      <c r="D54" s="21"/>
      <c r="E54" s="221"/>
      <c r="F54" s="283">
        <f t="shared" si="1"/>
        <v>0</v>
      </c>
      <c r="G54" s="1"/>
      <c r="H54" s="1"/>
      <c r="I54" s="1"/>
      <c r="J54" s="1"/>
      <c r="K54" s="1"/>
      <c r="L54" s="1"/>
      <c r="M54" s="1"/>
      <c r="N54" s="1"/>
      <c r="O54" s="1"/>
    </row>
    <row r="55" spans="1:15" x14ac:dyDescent="0.2">
      <c r="A55" s="125" t="s">
        <v>64</v>
      </c>
      <c r="B55" s="259"/>
      <c r="C55" s="344">
        <v>3679</v>
      </c>
      <c r="D55" s="21"/>
      <c r="E55" s="221"/>
      <c r="F55" s="287">
        <f t="shared" si="1"/>
        <v>0</v>
      </c>
      <c r="G55" s="1"/>
      <c r="H55" s="1"/>
      <c r="I55" s="1"/>
      <c r="J55" s="1"/>
      <c r="K55" s="1"/>
      <c r="L55" s="1"/>
      <c r="M55" s="1"/>
      <c r="N55" s="1"/>
      <c r="O55" s="1"/>
    </row>
    <row r="56" spans="1:15" x14ac:dyDescent="0.2">
      <c r="A56" s="125" t="s">
        <v>63</v>
      </c>
      <c r="B56" s="122" t="s">
        <v>52</v>
      </c>
      <c r="C56" s="343">
        <v>2418</v>
      </c>
      <c r="D56" s="21"/>
      <c r="E56" s="19"/>
      <c r="F56" s="287">
        <f t="shared" si="1"/>
        <v>0</v>
      </c>
      <c r="G56" s="1"/>
      <c r="H56" s="1"/>
      <c r="I56" s="1"/>
      <c r="J56" s="1"/>
      <c r="K56" s="1"/>
      <c r="L56" s="1"/>
      <c r="M56" s="1"/>
      <c r="N56" s="1"/>
      <c r="O56" s="1"/>
    </row>
    <row r="57" spans="1:15" x14ac:dyDescent="0.2">
      <c r="A57" s="125" t="s">
        <v>352</v>
      </c>
      <c r="B57" s="122" t="s">
        <v>52</v>
      </c>
      <c r="C57" s="343">
        <v>4348</v>
      </c>
      <c r="D57" s="21"/>
      <c r="E57" s="19"/>
      <c r="F57" s="287">
        <f t="shared" si="1"/>
        <v>0</v>
      </c>
      <c r="G57" s="1"/>
      <c r="H57" s="1"/>
      <c r="I57" s="1"/>
      <c r="J57" s="1"/>
      <c r="K57" s="1"/>
      <c r="L57" s="1"/>
      <c r="M57" s="1"/>
      <c r="N57" s="1"/>
      <c r="O57" s="1"/>
    </row>
    <row r="58" spans="1:15" ht="13.5" thickBot="1" x14ac:dyDescent="0.25">
      <c r="A58" s="260"/>
      <c r="B58" s="124" t="s">
        <v>52</v>
      </c>
      <c r="C58" s="267"/>
      <c r="D58" s="21"/>
      <c r="E58" s="64"/>
      <c r="F58" s="65">
        <f t="shared" si="1"/>
        <v>0</v>
      </c>
      <c r="G58" s="1"/>
      <c r="H58" s="1"/>
      <c r="I58" s="1"/>
      <c r="J58" s="1"/>
      <c r="K58" s="1"/>
      <c r="L58" s="1"/>
      <c r="M58" s="1"/>
      <c r="N58" s="1"/>
      <c r="O58" s="1"/>
    </row>
    <row r="59" spans="1:15" x14ac:dyDescent="0.2">
      <c r="A59" s="264" t="s">
        <v>334</v>
      </c>
      <c r="B59" s="120" t="s">
        <v>52</v>
      </c>
      <c r="C59" s="342">
        <v>8128</v>
      </c>
      <c r="D59" s="21"/>
      <c r="E59" s="20"/>
      <c r="F59" s="288">
        <f t="shared" si="1"/>
        <v>0</v>
      </c>
      <c r="G59" s="1"/>
      <c r="H59" s="1"/>
      <c r="I59" s="1"/>
      <c r="J59" s="1"/>
      <c r="K59" s="1"/>
      <c r="L59" s="1"/>
      <c r="M59" s="1"/>
      <c r="N59" s="1"/>
      <c r="O59" s="1"/>
    </row>
    <row r="60" spans="1:15" x14ac:dyDescent="0.2">
      <c r="A60" s="125" t="s">
        <v>65</v>
      </c>
      <c r="B60" s="122" t="s">
        <v>52</v>
      </c>
      <c r="C60" s="343">
        <v>42827</v>
      </c>
      <c r="D60" s="21"/>
      <c r="E60" s="19"/>
      <c r="F60" s="287">
        <f t="shared" si="1"/>
        <v>0</v>
      </c>
      <c r="G60" s="1"/>
      <c r="H60" s="1"/>
      <c r="I60" s="1"/>
      <c r="J60" s="1"/>
      <c r="K60" s="1"/>
      <c r="L60" s="1"/>
      <c r="M60" s="1"/>
      <c r="N60" s="1"/>
      <c r="O60" s="1"/>
    </row>
    <row r="61" spans="1:15" x14ac:dyDescent="0.2">
      <c r="A61" s="125" t="s">
        <v>355</v>
      </c>
      <c r="B61" s="122" t="s">
        <v>52</v>
      </c>
      <c r="C61" s="343">
        <v>6013</v>
      </c>
      <c r="D61" s="21"/>
      <c r="E61" s="19"/>
      <c r="F61" s="287">
        <f t="shared" si="1"/>
        <v>0</v>
      </c>
      <c r="G61" s="1"/>
      <c r="H61" s="1"/>
      <c r="I61" s="1"/>
      <c r="J61" s="1"/>
      <c r="K61" s="1"/>
      <c r="L61" s="1"/>
      <c r="M61" s="1"/>
      <c r="N61" s="1"/>
      <c r="O61" s="1"/>
    </row>
    <row r="62" spans="1:15" x14ac:dyDescent="0.2">
      <c r="A62" s="125" t="s">
        <v>341</v>
      </c>
      <c r="B62" s="122" t="s">
        <v>52</v>
      </c>
      <c r="C62" s="343">
        <v>21448</v>
      </c>
      <c r="D62" s="21"/>
      <c r="E62" s="19"/>
      <c r="F62" s="287">
        <f t="shared" si="1"/>
        <v>0</v>
      </c>
      <c r="G62" s="1"/>
      <c r="H62" s="1"/>
      <c r="I62" s="1"/>
      <c r="J62" s="1"/>
      <c r="K62" s="1"/>
      <c r="L62" s="1"/>
      <c r="M62" s="1"/>
      <c r="N62" s="1"/>
      <c r="O62" s="1"/>
    </row>
    <row r="63" spans="1:15" x14ac:dyDescent="0.2">
      <c r="A63" s="125" t="s">
        <v>342</v>
      </c>
      <c r="B63" s="122" t="s">
        <v>52</v>
      </c>
      <c r="C63" s="343">
        <v>3349</v>
      </c>
      <c r="D63" s="21"/>
      <c r="E63" s="19"/>
      <c r="F63" s="287">
        <f t="shared" si="1"/>
        <v>0</v>
      </c>
      <c r="G63" s="1"/>
      <c r="H63" s="1"/>
      <c r="I63" s="1"/>
      <c r="J63" s="1"/>
      <c r="K63" s="1"/>
      <c r="L63" s="1"/>
      <c r="M63" s="1"/>
      <c r="N63" s="1"/>
      <c r="O63" s="1"/>
    </row>
    <row r="64" spans="1:15" x14ac:dyDescent="0.2">
      <c r="A64" s="125" t="s">
        <v>343</v>
      </c>
      <c r="B64" s="122" t="s">
        <v>52</v>
      </c>
      <c r="C64" s="343">
        <v>2285</v>
      </c>
      <c r="D64" s="21"/>
      <c r="E64" s="19"/>
      <c r="F64" s="287">
        <f t="shared" si="1"/>
        <v>0</v>
      </c>
      <c r="G64" s="1"/>
      <c r="H64" s="1"/>
      <c r="I64" s="1"/>
      <c r="J64" s="1"/>
      <c r="K64" s="1"/>
      <c r="L64" s="1"/>
      <c r="M64" s="1"/>
      <c r="N64" s="1"/>
      <c r="O64" s="1"/>
    </row>
    <row r="65" spans="1:15" x14ac:dyDescent="0.2">
      <c r="A65" s="125" t="s">
        <v>344</v>
      </c>
      <c r="B65" s="122" t="s">
        <v>52</v>
      </c>
      <c r="C65" s="343">
        <v>6445</v>
      </c>
      <c r="D65" s="21"/>
      <c r="E65" s="19"/>
      <c r="F65" s="287">
        <f t="shared" si="1"/>
        <v>0</v>
      </c>
      <c r="G65" s="1"/>
      <c r="H65" s="1"/>
      <c r="I65" s="1"/>
      <c r="J65" s="1"/>
      <c r="K65" s="1"/>
      <c r="L65" s="1"/>
      <c r="M65" s="1"/>
      <c r="N65" s="1"/>
      <c r="O65" s="1"/>
    </row>
    <row r="66" spans="1:15" ht="13.5" thickBot="1" x14ac:dyDescent="0.25">
      <c r="A66" s="260"/>
      <c r="B66" s="261" t="s">
        <v>52</v>
      </c>
      <c r="C66" s="268"/>
      <c r="D66" s="21"/>
      <c r="E66" s="262"/>
      <c r="F66" s="263">
        <f t="shared" si="1"/>
        <v>0</v>
      </c>
      <c r="G66" s="1"/>
      <c r="H66" s="1"/>
      <c r="I66" s="1"/>
      <c r="J66" s="1"/>
      <c r="K66" s="1"/>
      <c r="L66" s="1"/>
      <c r="M66" s="1"/>
      <c r="N66" s="1"/>
      <c r="O66" s="1"/>
    </row>
    <row r="67" spans="1:15" x14ac:dyDescent="0.2">
      <c r="A67" s="264" t="s">
        <v>67</v>
      </c>
      <c r="B67" s="120" t="s">
        <v>52</v>
      </c>
      <c r="C67" s="342">
        <v>10688</v>
      </c>
      <c r="D67" s="21"/>
      <c r="E67" s="20"/>
      <c r="F67" s="288">
        <f t="shared" si="1"/>
        <v>0</v>
      </c>
      <c r="G67" s="1"/>
      <c r="H67" s="1"/>
      <c r="I67" s="1"/>
      <c r="J67" s="1"/>
      <c r="K67" s="1"/>
      <c r="L67" s="1"/>
      <c r="M67" s="1"/>
      <c r="N67" s="1"/>
      <c r="O67" s="1"/>
    </row>
    <row r="68" spans="1:15" x14ac:dyDescent="0.2">
      <c r="A68" s="125" t="s">
        <v>345</v>
      </c>
      <c r="B68" s="122" t="s">
        <v>52</v>
      </c>
      <c r="C68" s="343">
        <v>41086</v>
      </c>
      <c r="D68" s="21"/>
      <c r="E68" s="19"/>
      <c r="F68" s="287">
        <f t="shared" si="1"/>
        <v>0</v>
      </c>
      <c r="G68" s="1"/>
      <c r="H68" s="1"/>
      <c r="I68" s="1"/>
      <c r="J68" s="1"/>
      <c r="K68" s="1"/>
      <c r="L68" s="1"/>
      <c r="M68" s="1"/>
      <c r="N68" s="1"/>
      <c r="O68" s="1"/>
    </row>
    <row r="69" spans="1:15" x14ac:dyDescent="0.2">
      <c r="A69" s="125" t="s">
        <v>66</v>
      </c>
      <c r="B69" s="122" t="s">
        <v>52</v>
      </c>
      <c r="C69" s="343">
        <v>10264</v>
      </c>
      <c r="D69" s="21"/>
      <c r="E69" s="19"/>
      <c r="F69" s="287">
        <f t="shared" si="1"/>
        <v>0</v>
      </c>
      <c r="G69" s="1"/>
      <c r="H69" s="1"/>
      <c r="I69" s="1"/>
      <c r="J69" s="1"/>
      <c r="K69" s="1"/>
      <c r="L69" s="1"/>
      <c r="M69" s="1"/>
      <c r="N69" s="1"/>
      <c r="O69" s="1"/>
    </row>
    <row r="70" spans="1:15" x14ac:dyDescent="0.2">
      <c r="A70" s="125" t="s">
        <v>346</v>
      </c>
      <c r="B70" s="265"/>
      <c r="C70" s="343">
        <v>29329</v>
      </c>
      <c r="D70" s="21"/>
      <c r="E70" s="19"/>
      <c r="F70" s="287">
        <f t="shared" si="1"/>
        <v>0</v>
      </c>
      <c r="G70" s="1"/>
      <c r="H70" s="1"/>
      <c r="I70" s="1"/>
      <c r="J70" s="1"/>
      <c r="K70" s="1"/>
      <c r="L70" s="1"/>
      <c r="M70" s="1"/>
      <c r="N70" s="1"/>
      <c r="O70" s="1"/>
    </row>
    <row r="71" spans="1:15" x14ac:dyDescent="0.2">
      <c r="A71" s="125" t="s">
        <v>69</v>
      </c>
      <c r="B71" s="259" t="s">
        <v>52</v>
      </c>
      <c r="C71" s="344">
        <v>4323</v>
      </c>
      <c r="D71" s="21"/>
      <c r="E71" s="221"/>
      <c r="F71" s="283">
        <f t="shared" si="1"/>
        <v>0</v>
      </c>
      <c r="G71" s="1"/>
      <c r="H71" s="1"/>
      <c r="I71" s="1"/>
      <c r="J71" s="1"/>
      <c r="K71" s="1"/>
      <c r="L71" s="1"/>
      <c r="M71" s="1"/>
      <c r="N71" s="1"/>
      <c r="O71" s="1"/>
    </row>
    <row r="72" spans="1:15" x14ac:dyDescent="0.2">
      <c r="A72" s="125" t="s">
        <v>68</v>
      </c>
      <c r="B72" s="122" t="s">
        <v>52</v>
      </c>
      <c r="C72" s="343">
        <v>2771</v>
      </c>
      <c r="D72" s="21"/>
      <c r="E72" s="19"/>
      <c r="F72" s="287">
        <f t="shared" si="1"/>
        <v>0</v>
      </c>
      <c r="G72" s="1"/>
      <c r="H72" s="1"/>
      <c r="I72" s="1"/>
      <c r="J72" s="1"/>
      <c r="K72" s="1"/>
      <c r="L72" s="1"/>
      <c r="M72" s="1"/>
      <c r="N72" s="1"/>
      <c r="O72" s="1"/>
    </row>
    <row r="73" spans="1:15" x14ac:dyDescent="0.2">
      <c r="A73" s="269" t="s">
        <v>347</v>
      </c>
      <c r="B73" s="270" t="s">
        <v>52</v>
      </c>
      <c r="C73" s="271"/>
      <c r="D73" s="21"/>
      <c r="E73" s="272"/>
      <c r="F73" s="273">
        <f t="shared" si="1"/>
        <v>0</v>
      </c>
      <c r="G73" s="1"/>
      <c r="H73" s="1"/>
      <c r="I73" s="1"/>
      <c r="J73" s="1"/>
      <c r="K73" s="1"/>
      <c r="L73" s="1"/>
      <c r="M73" s="1"/>
      <c r="N73" s="1"/>
      <c r="O73" s="1"/>
    </row>
    <row r="74" spans="1:15" ht="13.5" thickBot="1" x14ac:dyDescent="0.25">
      <c r="A74" s="274"/>
      <c r="B74" s="275" t="s">
        <v>52</v>
      </c>
      <c r="C74" s="276"/>
      <c r="D74" s="277"/>
      <c r="E74" s="278"/>
      <c r="F74" s="40">
        <f t="shared" si="1"/>
        <v>0</v>
      </c>
      <c r="G74" s="160"/>
      <c r="H74" s="1"/>
      <c r="I74" s="1"/>
      <c r="J74" s="1"/>
      <c r="K74" s="1"/>
      <c r="L74" s="1"/>
      <c r="M74" s="1"/>
      <c r="N74" s="1"/>
      <c r="O74" s="1"/>
    </row>
    <row r="75" spans="1:15" ht="17.25" thickTop="1" thickBot="1" x14ac:dyDescent="0.25">
      <c r="A75" s="133"/>
      <c r="B75" s="134"/>
      <c r="C75" s="135"/>
      <c r="D75" s="136"/>
      <c r="E75" s="138" t="s">
        <v>174</v>
      </c>
      <c r="F75" s="43">
        <f>SUM(F27:F74)</f>
        <v>0</v>
      </c>
      <c r="G75" s="1"/>
      <c r="H75" s="1"/>
      <c r="I75" s="1"/>
      <c r="J75" s="1"/>
      <c r="K75" s="1"/>
      <c r="L75" s="1"/>
      <c r="M75" s="1"/>
      <c r="N75" s="1"/>
      <c r="O75" s="1"/>
    </row>
    <row r="76" spans="1:15" ht="39.75" customHeight="1" thickBot="1" x14ac:dyDescent="0.25">
      <c r="A76" s="464" t="s">
        <v>92</v>
      </c>
      <c r="B76" s="465"/>
      <c r="C76" s="465"/>
      <c r="D76" s="465"/>
      <c r="E76" s="474"/>
      <c r="F76" s="466"/>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sheetData>
  <sheetProtection password="CBDF" sheet="1" objects="1" scenarios="1" formatCells="0" formatColumns="0" formatRows="0" insertColumns="0" insertRows="0"/>
  <mergeCells count="3">
    <mergeCell ref="C1:D1"/>
    <mergeCell ref="C2:D2"/>
    <mergeCell ref="A76:F76"/>
  </mergeCells>
  <dataValidations count="2">
    <dataValidation type="decimal" allowBlank="1" showErrorMessage="1" errorTitle="Expenses" error="You must enter a dollar amount in this cell." promptTitle="Expenses" sqref="D5:D75 C22:C24">
      <formula1>0</formula1>
      <formula2>1000000000000</formula2>
    </dataValidation>
    <dataValidation type="textLength" allowBlank="1" errorTitle="Account" error="You must enter the code for the account to which this should be charged." promptTitle="Account" sqref="A4:A75">
      <formula1>0</formula1>
      <formula2>256</formula2>
    </dataValidation>
  </dataValidations>
  <hyperlinks>
    <hyperlink ref="G3" location="General!A1" display="Got to General Summary"/>
  </hyperlinks>
  <printOptions horizontalCentered="1" gridLines="1"/>
  <pageMargins left="0.75" right="0.75" top="0.75" bottom="0.75" header="0.25" footer="0.5"/>
  <pageSetup fitToHeight="2" orientation="portrait" horizontalDpi="4294967292" verticalDpi="200" r:id="rId1"/>
  <headerFooter alignWithMargins="0">
    <oddFooter>&amp;L&amp;A&amp;CPrinted: &amp;D&amp;R&amp;9Page &amp;P of &amp;N</oddFooter>
  </headerFooter>
  <rowBreaks count="1" manualBreakCount="1">
    <brk id="43"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87</vt:i4>
      </vt:variant>
    </vt:vector>
  </HeadingPairs>
  <TitlesOfParts>
    <vt:vector size="134" baseType="lpstr">
      <vt:lpstr>General</vt:lpstr>
      <vt:lpstr>CAL FIRE Costs Day 1</vt:lpstr>
      <vt:lpstr>Hired Equip-Contract Co Day 1</vt:lpstr>
      <vt:lpstr>Fed-St-Loc ABH Day 1</vt:lpstr>
      <vt:lpstr>CAL FIRE Costs Day 2</vt:lpstr>
      <vt:lpstr>Hired Equip-Contract Co Day 2</vt:lpstr>
      <vt:lpstr>Fed-St-Loc ABH Day 2</vt:lpstr>
      <vt:lpstr>CAL FIRE Costs Day 3</vt:lpstr>
      <vt:lpstr>Hired Equip-Contract Co Day 3</vt:lpstr>
      <vt:lpstr>Fed-St-Loc ABH Day 3</vt:lpstr>
      <vt:lpstr>CAL FIRE Costs Day 4</vt:lpstr>
      <vt:lpstr>Hired Equip-Contract Co Day 4</vt:lpstr>
      <vt:lpstr>Fed-St-Loc ABH Day 4</vt:lpstr>
      <vt:lpstr>CAL FIRE Costs Day 5</vt:lpstr>
      <vt:lpstr>Hired Equip-Contract Co Day 5</vt:lpstr>
      <vt:lpstr>Fed-St-Loc ABH Day 5</vt:lpstr>
      <vt:lpstr>CAL FIRE Costs Day 6</vt:lpstr>
      <vt:lpstr>Hired Equip-Contract Co Day 6</vt:lpstr>
      <vt:lpstr>Fed-St-Loc ABH Day 6</vt:lpstr>
      <vt:lpstr>CAL FIRE Costs Day 7</vt:lpstr>
      <vt:lpstr>Hired Equip-Contract Co Day 7</vt:lpstr>
      <vt:lpstr>Fed-St-Loc ABH Day 7</vt:lpstr>
      <vt:lpstr>CAL FIRE Costs Day 8</vt:lpstr>
      <vt:lpstr>Hired Equip-Contract Co Day 8</vt:lpstr>
      <vt:lpstr>Fed-St-Loc ABH Day 8</vt:lpstr>
      <vt:lpstr>CAL FIRE Costs Day 9</vt:lpstr>
      <vt:lpstr>Hired Equip-Contract Co Day 9</vt:lpstr>
      <vt:lpstr>Fed-St-Loc ABH Day 9</vt:lpstr>
      <vt:lpstr>CAL FIRE Costs Day 10</vt:lpstr>
      <vt:lpstr>Hired Equip-Contract Co Day 10</vt:lpstr>
      <vt:lpstr>Fed-St-Loc ABH Day 10</vt:lpstr>
      <vt:lpstr>CAL FIRE Costs Day 11</vt:lpstr>
      <vt:lpstr>Hired Equip-Contract Co Day 11</vt:lpstr>
      <vt:lpstr>Fed-St-Loc ABH Day 11</vt:lpstr>
      <vt:lpstr>CAL FIRE Costs Day 12</vt:lpstr>
      <vt:lpstr>Hired Equip-Contract Co Day 12</vt:lpstr>
      <vt:lpstr>Fed-St-Loc ABH Day 12</vt:lpstr>
      <vt:lpstr>CAL FIRE Costs Day 13</vt:lpstr>
      <vt:lpstr>Hired Equip-Contract Co Day 13</vt:lpstr>
      <vt:lpstr>Fed-St-Loc ABH Day 13</vt:lpstr>
      <vt:lpstr>CAL FIRE Costs Day 14</vt:lpstr>
      <vt:lpstr>Hired Equip-Contract Co Day 14</vt:lpstr>
      <vt:lpstr>Fed-St-Loc ABH Day 14</vt:lpstr>
      <vt:lpstr>CAL FIRE Summary Days 1-14</vt:lpstr>
      <vt:lpstr>Equip &amp; Cnty Summary Days 1-14</vt:lpstr>
      <vt:lpstr>Fed-St-Loc Summary Days 1-14</vt:lpstr>
      <vt:lpstr>Instructions</vt:lpstr>
      <vt:lpstr>'CAL FIRE Costs Day 10'!CAL_FIRE_Day_1</vt:lpstr>
      <vt:lpstr>'CAL FIRE Costs Day 11'!CAL_FIRE_Day_1</vt:lpstr>
      <vt:lpstr>'CAL FIRE Costs Day 12'!CAL_FIRE_Day_1</vt:lpstr>
      <vt:lpstr>'CAL FIRE Costs Day 13'!CAL_FIRE_Day_1</vt:lpstr>
      <vt:lpstr>'CAL FIRE Costs Day 14'!CAL_FIRE_Day_1</vt:lpstr>
      <vt:lpstr>'CAL FIRE Costs Day 7'!CAL_FIRE_Day_1</vt:lpstr>
      <vt:lpstr>'CAL FIRE Costs Day 8'!CAL_FIRE_Day_1</vt:lpstr>
      <vt:lpstr>'CAL FIRE Costs Day 9'!CAL_FIRE_Day_1</vt:lpstr>
      <vt:lpstr>CAL_FIRE_Day_1</vt:lpstr>
      <vt:lpstr>CAL_FIRE_Day_2</vt:lpstr>
      <vt:lpstr>CAL_FIRE_Day_3</vt:lpstr>
      <vt:lpstr>CAL_FIRE_Day_4</vt:lpstr>
      <vt:lpstr>CAL_FIRE_Day_5</vt:lpstr>
      <vt:lpstr>CAL_FIRE_Day_6</vt:lpstr>
      <vt:lpstr>Instructions!Incident_Cost_Estimate_Reporting_System_–_12_2013</vt:lpstr>
      <vt:lpstr>'CAL FIRE Costs Day 1'!Print_Area</vt:lpstr>
      <vt:lpstr>'CAL FIRE Costs Day 10'!Print_Area</vt:lpstr>
      <vt:lpstr>'CAL FIRE Costs Day 11'!Print_Area</vt:lpstr>
      <vt:lpstr>'CAL FIRE Costs Day 12'!Print_Area</vt:lpstr>
      <vt:lpstr>'CAL FIRE Costs Day 13'!Print_Area</vt:lpstr>
      <vt:lpstr>'CAL FIRE Costs Day 14'!Print_Area</vt:lpstr>
      <vt:lpstr>'CAL FIRE Costs Day 2'!Print_Area</vt:lpstr>
      <vt:lpstr>'CAL FIRE Costs Day 3'!Print_Area</vt:lpstr>
      <vt:lpstr>'CAL FIRE Costs Day 4'!Print_Area</vt:lpstr>
      <vt:lpstr>'CAL FIRE Costs Day 5'!Print_Area</vt:lpstr>
      <vt:lpstr>'CAL FIRE Costs Day 6'!Print_Area</vt:lpstr>
      <vt:lpstr>'CAL FIRE Costs Day 7'!Print_Area</vt:lpstr>
      <vt:lpstr>'CAL FIRE Costs Day 8'!Print_Area</vt:lpstr>
      <vt:lpstr>'CAL FIRE Costs Day 9'!Print_Area</vt:lpstr>
      <vt:lpstr>'Fed-St-Loc ABH Day 1'!Print_Area</vt:lpstr>
      <vt:lpstr>'Fed-St-Loc ABH Day 10'!Print_Area</vt:lpstr>
      <vt:lpstr>'Fed-St-Loc ABH Day 11'!Print_Area</vt:lpstr>
      <vt:lpstr>'Fed-St-Loc ABH Day 12'!Print_Area</vt:lpstr>
      <vt:lpstr>'Fed-St-Loc ABH Day 13'!Print_Area</vt:lpstr>
      <vt:lpstr>'Fed-St-Loc ABH Day 14'!Print_Area</vt:lpstr>
      <vt:lpstr>'Fed-St-Loc ABH Day 2'!Print_Area</vt:lpstr>
      <vt:lpstr>'Fed-St-Loc ABH Day 3'!Print_Area</vt:lpstr>
      <vt:lpstr>'Fed-St-Loc ABH Day 4'!Print_Area</vt:lpstr>
      <vt:lpstr>'Fed-St-Loc ABH Day 5'!Print_Area</vt:lpstr>
      <vt:lpstr>'Fed-St-Loc ABH Day 6'!Print_Area</vt:lpstr>
      <vt:lpstr>'Fed-St-Loc ABH Day 7'!Print_Area</vt:lpstr>
      <vt:lpstr>'Fed-St-Loc ABH Day 8'!Print_Area</vt:lpstr>
      <vt:lpstr>'Fed-St-Loc ABH Day 9'!Print_Area</vt:lpstr>
      <vt:lpstr>General!Print_Area</vt:lpstr>
      <vt:lpstr>'Hired Equip-Contract Co Day 1'!Print_Area</vt:lpstr>
      <vt:lpstr>'Hired Equip-Contract Co Day 10'!Print_Area</vt:lpstr>
      <vt:lpstr>'Hired Equip-Contract Co Day 11'!Print_Area</vt:lpstr>
      <vt:lpstr>'Hired Equip-Contract Co Day 12'!Print_Area</vt:lpstr>
      <vt:lpstr>'Hired Equip-Contract Co Day 13'!Print_Area</vt:lpstr>
      <vt:lpstr>'Hired Equip-Contract Co Day 14'!Print_Area</vt:lpstr>
      <vt:lpstr>'Hired Equip-Contract Co Day 2'!Print_Area</vt:lpstr>
      <vt:lpstr>'Hired Equip-Contract Co Day 3'!Print_Area</vt:lpstr>
      <vt:lpstr>'Hired Equip-Contract Co Day 4'!Print_Area</vt:lpstr>
      <vt:lpstr>'Hired Equip-Contract Co Day 5'!Print_Area</vt:lpstr>
      <vt:lpstr>'Hired Equip-Contract Co Day 6'!Print_Area</vt:lpstr>
      <vt:lpstr>'Hired Equip-Contract Co Day 7'!Print_Area</vt:lpstr>
      <vt:lpstr>'Hired Equip-Contract Co Day 8'!Print_Area</vt:lpstr>
      <vt:lpstr>'Hired Equip-Contract Co Day 9'!Print_Area</vt:lpstr>
      <vt:lpstr>Instructions!Print_Area</vt:lpstr>
      <vt:lpstr>'CAL FIRE Costs Day 1'!Print_Titles</vt:lpstr>
      <vt:lpstr>'CAL FIRE Costs Day 10'!Print_Titles</vt:lpstr>
      <vt:lpstr>'CAL FIRE Costs Day 11'!Print_Titles</vt:lpstr>
      <vt:lpstr>'CAL FIRE Costs Day 12'!Print_Titles</vt:lpstr>
      <vt:lpstr>'CAL FIRE Costs Day 13'!Print_Titles</vt:lpstr>
      <vt:lpstr>'CAL FIRE Costs Day 14'!Print_Titles</vt:lpstr>
      <vt:lpstr>'CAL FIRE Costs Day 2'!Print_Titles</vt:lpstr>
      <vt:lpstr>'CAL FIRE Costs Day 3'!Print_Titles</vt:lpstr>
      <vt:lpstr>'CAL FIRE Costs Day 4'!Print_Titles</vt:lpstr>
      <vt:lpstr>'CAL FIRE Costs Day 5'!Print_Titles</vt:lpstr>
      <vt:lpstr>'CAL FIRE Costs Day 6'!Print_Titles</vt:lpstr>
      <vt:lpstr>'CAL FIRE Costs Day 7'!Print_Titles</vt:lpstr>
      <vt:lpstr>'CAL FIRE Costs Day 8'!Print_Titles</vt:lpstr>
      <vt:lpstr>'CAL FIRE Costs Day 9'!Print_Titles</vt:lpstr>
      <vt:lpstr>'Hired Equip-Contract Co Day 1'!Print_Titles</vt:lpstr>
      <vt:lpstr>'Hired Equip-Contract Co Day 10'!Print_Titles</vt:lpstr>
      <vt:lpstr>'Hired Equip-Contract Co Day 11'!Print_Titles</vt:lpstr>
      <vt:lpstr>'Hired Equip-Contract Co Day 12'!Print_Titles</vt:lpstr>
      <vt:lpstr>'Hired Equip-Contract Co Day 13'!Print_Titles</vt:lpstr>
      <vt:lpstr>'Hired Equip-Contract Co Day 14'!Print_Titles</vt:lpstr>
      <vt:lpstr>'Hired Equip-Contract Co Day 2'!Print_Titles</vt:lpstr>
      <vt:lpstr>'Hired Equip-Contract Co Day 3'!Print_Titles</vt:lpstr>
      <vt:lpstr>'Hired Equip-Contract Co Day 4'!Print_Titles</vt:lpstr>
      <vt:lpstr>'Hired Equip-Contract Co Day 5'!Print_Titles</vt:lpstr>
      <vt:lpstr>'Hired Equip-Contract Co Day 6'!Print_Titles</vt:lpstr>
      <vt:lpstr>'Hired Equip-Contract Co Day 7'!Print_Titles</vt:lpstr>
      <vt:lpstr>'Hired Equip-Contract Co Day 8'!Print_Titles</vt:lpstr>
      <vt:lpstr>'Hired Equip-Contract Co Day 9'!Print_Titles</vt:lpstr>
    </vt:vector>
  </TitlesOfParts>
  <Company>CDF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Estimate 5-Day Report 2013</dc:title>
  <dc:creator>David Peak</dc:creator>
  <cp:lastModifiedBy>Wells, Lori@CALFIRE</cp:lastModifiedBy>
  <cp:lastPrinted>2018-06-19T16:16:57Z</cp:lastPrinted>
  <dcterms:created xsi:type="dcterms:W3CDTF">2001-04-20T22:35:29Z</dcterms:created>
  <dcterms:modified xsi:type="dcterms:W3CDTF">2018-07-23T15:48:28Z</dcterms:modified>
</cp:coreProperties>
</file>