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successiongroup-my.sharepoint.com/personal/ghoekstra_successionwealth_co_uk/Documents/Documents/Architecture/Survey/"/>
    </mc:Choice>
  </mc:AlternateContent>
  <xr:revisionPtr revIDLastSave="4167" documentId="8_{7992510E-702A-47D4-9D59-82671A675A83}" xr6:coauthVersionLast="47" xr6:coauthVersionMax="47" xr10:uidLastSave="{106253C4-4A95-49A7-B493-9061288CCDDA}"/>
  <bookViews>
    <workbookView xWindow="-120" yWindow="-120" windowWidth="38640" windowHeight="21120" xr2:uid="{CD61C49D-5E52-4C97-963A-AACBE2C53098}"/>
  </bookViews>
  <sheets>
    <sheet name="Applications" sheetId="1" r:id="rId1"/>
    <sheet name="Data Pipelines" sheetId="12" r:id="rId2"/>
    <sheet name="Applications Instances" sheetId="7" state="hidden" r:id="rId3"/>
    <sheet name="App.Vendors" sheetId="6" r:id="rId4"/>
    <sheet name="OnPrem Servers" sheetId="3" r:id="rId5"/>
    <sheet name="OnPrem Databases" sheetId="4" r:id="rId6"/>
    <sheet name="Cloud Servers" sheetId="8" r:id="rId7"/>
    <sheet name="Cloud Databases" sheetId="5" r:id="rId8"/>
    <sheet name="Cloud Disk Storage" sheetId="9" r:id="rId9"/>
    <sheet name="SaaS Databases" sheetId="10" r:id="rId10"/>
    <sheet name="OnPrem Storage" sheetId="11" r:id="rId11"/>
    <sheet name="picklists" sheetId="2" r:id="rId12"/>
  </sheets>
  <definedNames>
    <definedName name="_xlnm._FilterDatabase" localSheetId="3" hidden="1">App.Vendors!$A$1:$O$1</definedName>
    <definedName name="_xlnm._FilterDatabase" localSheetId="0" hidden="1">Applications!$A$1:$O$203</definedName>
    <definedName name="_xlnm._FilterDatabase" localSheetId="2" hidden="1">'Applications Instances'!$A$1:$G$105</definedName>
    <definedName name="_xlnm._FilterDatabase" localSheetId="7" hidden="1">'Cloud Databases'!$A$1:$J$1</definedName>
    <definedName name="_xlnm._FilterDatabase" localSheetId="8" hidden="1">'Cloud Disk Storage'!$A$1:$C$1</definedName>
    <definedName name="_xlnm._FilterDatabase" localSheetId="6" hidden="1">'Cloud Servers'!$A$1:$S$1</definedName>
    <definedName name="_xlnm._FilterDatabase" localSheetId="1" hidden="1">'Data Pipelines'!$A$1:$N$1</definedName>
    <definedName name="_xlnm._FilterDatabase" localSheetId="5" hidden="1">'OnPrem Databases'!$B$1:$G$1</definedName>
    <definedName name="_xlnm._FilterDatabase" localSheetId="4" hidden="1">'OnPrem Servers'!$A$1:$T$1</definedName>
    <definedName name="_xlnm._FilterDatabase" localSheetId="10" hidden="1">'OnPrem Storage'!$B$1:$L$1</definedName>
    <definedName name="_xlnm._FilterDatabase" localSheetId="9" hidden="1">'SaaS Databases'!$I$1:$J$1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1" i="12" l="1"/>
  <c r="P10" i="12"/>
  <c r="P9" i="12"/>
  <c r="P8" i="12"/>
  <c r="P7" i="12"/>
  <c r="P6" i="12"/>
  <c r="P5" i="12"/>
  <c r="P4" i="12"/>
  <c r="P3" i="12"/>
  <c r="P2" i="12"/>
  <c r="S16" i="12"/>
  <c r="S14" i="12"/>
  <c r="A3" i="12"/>
  <c r="A4" i="12" s="1"/>
  <c r="A5" i="12" s="1"/>
  <c r="A6" i="12" s="1"/>
  <c r="A7" i="12" s="1"/>
  <c r="A8" i="12" s="1"/>
  <c r="A9" i="12" s="1"/>
  <c r="A10" i="12" s="1"/>
  <c r="A11" i="12" s="1"/>
  <c r="Q108" i="1"/>
  <c r="P11" i="11"/>
  <c r="P10" i="11"/>
  <c r="P9" i="11"/>
  <c r="P8" i="11"/>
  <c r="P7" i="11"/>
  <c r="P6" i="11"/>
  <c r="P5" i="11"/>
  <c r="P4" i="11"/>
  <c r="P3" i="11"/>
  <c r="P2" i="11"/>
  <c r="M5" i="5"/>
  <c r="M4" i="5"/>
  <c r="M1" i="5"/>
  <c r="P1" i="11"/>
  <c r="K4" i="4"/>
  <c r="K3" i="4"/>
  <c r="K2" i="4"/>
  <c r="K1" i="4"/>
  <c r="W1" i="3"/>
  <c r="Q181" i="1"/>
  <c r="Q179" i="1"/>
  <c r="Q177" i="1"/>
  <c r="Q174" i="1"/>
  <c r="Q172" i="1"/>
  <c r="Q166" i="1"/>
  <c r="Q164" i="1"/>
  <c r="Q158" i="1"/>
  <c r="Q154" i="1"/>
  <c r="Q153" i="1"/>
  <c r="Q152" i="1"/>
  <c r="Q150" i="1"/>
  <c r="Q148" i="1"/>
  <c r="Q146" i="1"/>
  <c r="Q143" i="1"/>
  <c r="Q140" i="1"/>
  <c r="Q134" i="1"/>
  <c r="Q133" i="1"/>
  <c r="Q130" i="1"/>
  <c r="Q126" i="1"/>
  <c r="Q120" i="1"/>
  <c r="Q115" i="1"/>
  <c r="Q112" i="1"/>
  <c r="Q111" i="1"/>
  <c r="Q110" i="1"/>
  <c r="Q109" i="1"/>
  <c r="Q107" i="1"/>
  <c r="Q106" i="1"/>
  <c r="Q103" i="1"/>
  <c r="Q101" i="1"/>
  <c r="Q97" i="1"/>
  <c r="Q93" i="1"/>
  <c r="Q91" i="1"/>
  <c r="Q88" i="1"/>
  <c r="Q86" i="1"/>
  <c r="Q82" i="1"/>
  <c r="Q81" i="1"/>
  <c r="Q80" i="1"/>
  <c r="Q79" i="1"/>
  <c r="Q78" i="1"/>
  <c r="Q62" i="1"/>
  <c r="Q61" i="1"/>
  <c r="Q50" i="1"/>
  <c r="Q49" i="1"/>
  <c r="Q46" i="1"/>
  <c r="Q43" i="1"/>
  <c r="Q34" i="1"/>
  <c r="Q33" i="1"/>
  <c r="Q28" i="1"/>
  <c r="Q24" i="1"/>
  <c r="Q13" i="1"/>
  <c r="Q5" i="1"/>
  <c r="Q4" i="1"/>
  <c r="Q3" i="1"/>
  <c r="Q1" i="1"/>
  <c r="E3" i="9"/>
  <c r="E2" i="9"/>
  <c r="E1" i="9"/>
  <c r="M6" i="5"/>
  <c r="M3" i="5"/>
  <c r="M2" i="5"/>
  <c r="E180" i="7"/>
  <c r="E133" i="7"/>
  <c r="J7" i="4"/>
  <c r="O6" i="11"/>
  <c r="O22" i="11"/>
  <c r="A3" i="11"/>
  <c r="O7" i="11" s="1"/>
  <c r="O21" i="11"/>
  <c r="O38" i="11"/>
  <c r="O4" i="11"/>
  <c r="L44" i="10"/>
  <c r="L23" i="10"/>
  <c r="A21" i="10"/>
  <c r="L8" i="10"/>
  <c r="L7" i="10"/>
  <c r="A7" i="10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L18" i="5"/>
  <c r="L21" i="5"/>
  <c r="L10" i="5"/>
  <c r="L24" i="10"/>
  <c r="J4" i="4"/>
  <c r="L4" i="10"/>
  <c r="L5" i="5"/>
  <c r="L4" i="5"/>
  <c r="L11" i="5"/>
  <c r="L12" i="5"/>
  <c r="A3" i="5"/>
  <c r="L13" i="5" s="1"/>
  <c r="L2" i="5"/>
  <c r="J13" i="4"/>
  <c r="J2" i="4"/>
  <c r="L2" i="10"/>
  <c r="L25" i="10"/>
  <c r="L47" i="10"/>
  <c r="A3" i="10"/>
  <c r="L5" i="10" s="1"/>
  <c r="E6" i="7"/>
  <c r="A4" i="11" l="1"/>
  <c r="O23" i="11"/>
  <c r="L29" i="10"/>
  <c r="A4" i="5"/>
  <c r="L6" i="5" s="1"/>
  <c r="L26" i="10"/>
  <c r="A4" i="10"/>
  <c r="L6" i="10" s="1"/>
  <c r="O8" i="11" l="1"/>
  <c r="O24" i="11"/>
  <c r="A5" i="11"/>
  <c r="A5" i="5"/>
  <c r="L7" i="5" s="1"/>
  <c r="L14" i="5"/>
  <c r="A3" i="4"/>
  <c r="J5" i="4" s="1"/>
  <c r="J8" i="4"/>
  <c r="L27" i="10"/>
  <c r="A5" i="10"/>
  <c r="O9" i="11" l="1"/>
  <c r="O25" i="11"/>
  <c r="A6" i="11"/>
  <c r="A6" i="5"/>
  <c r="L15" i="5"/>
  <c r="A4" i="4"/>
  <c r="J6" i="4" s="1"/>
  <c r="J9" i="4"/>
  <c r="A6" i="10"/>
  <c r="A7" i="11" l="1"/>
  <c r="O10" i="11"/>
  <c r="O26" i="11"/>
  <c r="A7" i="5"/>
  <c r="L8" i="5"/>
  <c r="L16" i="5"/>
  <c r="J10" i="4"/>
  <c r="L28" i="10"/>
  <c r="A8" i="11" l="1"/>
  <c r="O11" i="11"/>
  <c r="O27" i="11"/>
  <c r="L17" i="5"/>
  <c r="L9" i="5"/>
  <c r="L9" i="10"/>
  <c r="O12" i="11" l="1"/>
  <c r="O28" i="11"/>
  <c r="A9" i="11"/>
  <c r="L10" i="10"/>
  <c r="L30" i="10"/>
  <c r="O13" i="11" l="1"/>
  <c r="O29" i="11"/>
  <c r="A10" i="11"/>
  <c r="L11" i="10"/>
  <c r="L31" i="10"/>
  <c r="O14" i="11" l="1"/>
  <c r="O30" i="11"/>
  <c r="A11" i="11"/>
  <c r="L12" i="10"/>
  <c r="L32" i="10"/>
  <c r="O31" i="11" l="1"/>
  <c r="A12" i="11"/>
  <c r="O15" i="11"/>
  <c r="L13" i="10"/>
  <c r="L33" i="10"/>
  <c r="O32" i="11" l="1"/>
  <c r="A13" i="11"/>
  <c r="O16" i="11"/>
  <c r="L14" i="10"/>
  <c r="L34" i="10"/>
  <c r="A14" i="11" l="1"/>
  <c r="O33" i="11"/>
  <c r="O17" i="11"/>
  <c r="L15" i="10"/>
  <c r="L35" i="10"/>
  <c r="A15" i="11" l="1"/>
  <c r="O34" i="11"/>
  <c r="O18" i="11"/>
  <c r="L16" i="10"/>
  <c r="L36" i="10"/>
  <c r="O35" i="11" l="1"/>
  <c r="O19" i="11"/>
  <c r="L17" i="10"/>
  <c r="L37" i="10"/>
  <c r="L18" i="10" l="1"/>
  <c r="L38" i="10"/>
  <c r="L19" i="10" l="1"/>
  <c r="L39" i="10"/>
  <c r="L20" i="10" l="1"/>
  <c r="L40" i="10"/>
  <c r="L21" i="10" l="1"/>
  <c r="L41" i="10"/>
  <c r="L22" i="10" l="1"/>
  <c r="L42" i="10"/>
  <c r="L43" i="10" l="1"/>
</calcChain>
</file>

<file path=xl/sharedStrings.xml><?xml version="1.0" encoding="utf-8"?>
<sst xmlns="http://schemas.openxmlformats.org/spreadsheetml/2006/main" count="993" uniqueCount="353">
  <si>
    <t>Order</t>
  </si>
  <si>
    <t>Application</t>
  </si>
  <si>
    <t>Integration</t>
  </si>
  <si>
    <t>Licences</t>
  </si>
  <si>
    <t xml:space="preserve">Purpose </t>
  </si>
  <si>
    <t>Monthly Costs</t>
  </si>
  <si>
    <t>Hosting</t>
  </si>
  <si>
    <t>Status</t>
  </si>
  <si>
    <t>Engagement</t>
  </si>
  <si>
    <t>Research</t>
  </si>
  <si>
    <t>Compliance</t>
  </si>
  <si>
    <t>Office</t>
  </si>
  <si>
    <t>Owner</t>
  </si>
  <si>
    <t>Vendor</t>
  </si>
  <si>
    <t>Notes</t>
  </si>
  <si>
    <t>Active Directory</t>
  </si>
  <si>
    <t>Enterprise access control</t>
  </si>
  <si>
    <t>SaaS</t>
  </si>
  <si>
    <t>Active</t>
  </si>
  <si>
    <t>X</t>
  </si>
  <si>
    <t>4 domain servers</t>
  </si>
  <si>
    <t>Adviser Asset</t>
  </si>
  <si>
    <t>Platform Due Diligence Tool</t>
  </si>
  <si>
    <t>Removed</t>
  </si>
  <si>
    <t>N/A</t>
  </si>
  <si>
    <t>Pannels</t>
  </si>
  <si>
    <t>Argonaut Paraplanning</t>
  </si>
  <si>
    <t>Financial Planning for Advisors</t>
  </si>
  <si>
    <t>Oxford advisory</t>
  </si>
  <si>
    <t>Asset Database</t>
  </si>
  <si>
    <t>Database only</t>
  </si>
  <si>
    <t>BDM targets DWH</t>
  </si>
  <si>
    <t>DWH, accessed by PowerBI</t>
  </si>
  <si>
    <t>Cloud</t>
  </si>
  <si>
    <t>Cascade Live Cash Management</t>
  </si>
  <si>
    <t>cash management</t>
  </si>
  <si>
    <t>G&amp;E - Jerry Sisk is the only user</t>
  </si>
  <si>
    <t>Civica UK Limited [SGL]</t>
  </si>
  <si>
    <t>CSV</t>
  </si>
  <si>
    <t>HR System</t>
  </si>
  <si>
    <t>OnPrem</t>
  </si>
  <si>
    <t>API integration and migration to SaaS is scheduled for end 2024, but likely to be 2025. Currently, it is held on-premise.</t>
  </si>
  <si>
    <t>Defaqto</t>
  </si>
  <si>
    <t>Market intelligence</t>
  </si>
  <si>
    <t>Docusign</t>
  </si>
  <si>
    <t>Document Management Tool</t>
  </si>
  <si>
    <t>annual renewal 22 Dec</t>
  </si>
  <si>
    <t>Enable</t>
  </si>
  <si>
    <t>1 legacy crm</t>
  </si>
  <si>
    <t>CRM Legacy Back-Office</t>
  </si>
  <si>
    <t>Legacy</t>
  </si>
  <si>
    <t>Fast Four - invoice scanning</t>
  </si>
  <si>
    <t>quantity of invoices</t>
  </si>
  <si>
    <t>Finance</t>
  </si>
  <si>
    <t>FE Analytics &amp; Cashcalc &amp; Attitude to risk</t>
  </si>
  <si>
    <t>340 licences</t>
  </si>
  <si>
    <t>Fund research &amp; cashflow planning tool</t>
  </si>
  <si>
    <t>Benchmarking performance of plans</t>
  </si>
  <si>
    <t>G&amp;E</t>
  </si>
  <si>
    <t>Freshdesk</t>
  </si>
  <si>
    <t>ITSM</t>
  </si>
  <si>
    <t>Sundown</t>
  </si>
  <si>
    <t>Successor to be announced</t>
  </si>
  <si>
    <t>Finance Ledger</t>
  </si>
  <si>
    <t>Intelliflo</t>
  </si>
  <si>
    <t>Legacy Back Office CRM</t>
  </si>
  <si>
    <t>Garbutt Elliott Sanction search</t>
  </si>
  <si>
    <t>Sanctions screening</t>
  </si>
  <si>
    <t>Genovo</t>
  </si>
  <si>
    <t>Custom report genertor</t>
  </si>
  <si>
    <t>Ignore</t>
  </si>
  <si>
    <t>Gigaclear</t>
  </si>
  <si>
    <t>Google Drive</t>
  </si>
  <si>
    <t>Shared data drive 50GB</t>
  </si>
  <si>
    <t>GOTOWEBINAR PRO</t>
  </si>
  <si>
    <t>Hyperlink</t>
  </si>
  <si>
    <t>Webinar Training Team</t>
  </si>
  <si>
    <t>charged annually at 1680 on 26/03/2024 Elliott Walker</t>
  </si>
  <si>
    <t>IRESS Exchange</t>
  </si>
  <si>
    <t>JCS</t>
  </si>
  <si>
    <t xml:space="preserve">Financial Planning for Advisors software </t>
  </si>
  <si>
    <t>Knowledge Bank</t>
  </si>
  <si>
    <t>Mortgage Research</t>
  </si>
  <si>
    <t>monthly</t>
  </si>
  <si>
    <t>Litera PDF Docs</t>
  </si>
  <si>
    <t>PDF Document production tool</t>
  </si>
  <si>
    <t>Micap Investment Research</t>
  </si>
  <si>
    <t>Fund research</t>
  </si>
  <si>
    <t>Monday</t>
  </si>
  <si>
    <t>Project management software</t>
  </si>
  <si>
    <t>20 licences renews 8/2/25</t>
  </si>
  <si>
    <t>Money Alive</t>
  </si>
  <si>
    <t>Evidence client understanding</t>
  </si>
  <si>
    <t>Money Info</t>
  </si>
  <si>
    <t>Back Office Financial Planning for Advisors</t>
  </si>
  <si>
    <t>JCF</t>
  </si>
  <si>
    <t>Morningstar</t>
  </si>
  <si>
    <t>Document, email and records management service</t>
  </si>
  <si>
    <t>Accounting system</t>
  </si>
  <si>
    <t>Oracle</t>
  </si>
  <si>
    <t>O&amp;M Pensions</t>
  </si>
  <si>
    <t>Cashflow &amp; Pension Transfer service</t>
  </si>
  <si>
    <t>Office365</t>
  </si>
  <si>
    <t>PPOL Paraplanning Online</t>
  </si>
  <si>
    <t>PPU Tool</t>
  </si>
  <si>
    <t>Profit Participation Unit management</t>
  </si>
  <si>
    <t>Prestwood - Truth</t>
  </si>
  <si>
    <t>Legacy Cashflow</t>
  </si>
  <si>
    <t>Cashflow modelling software</t>
  </si>
  <si>
    <t>Resolver</t>
  </si>
  <si>
    <t>contract based</t>
  </si>
  <si>
    <t xml:space="preserve">Complaints tool &amp; risk management system </t>
  </si>
  <si>
    <t>Sage</t>
  </si>
  <si>
    <t>Bankhouse</t>
  </si>
  <si>
    <t>Expenses Management</t>
  </si>
  <si>
    <t>SelectaPension</t>
  </si>
  <si>
    <t>ID sanctions check</t>
  </si>
  <si>
    <t>Legacy CRM</t>
  </si>
  <si>
    <t>Synaptic</t>
  </si>
  <si>
    <t xml:space="preserve">Advice and due diligence research tool </t>
  </si>
  <si>
    <t>TeamViewer</t>
  </si>
  <si>
    <t>Technical Financial Planning</t>
  </si>
  <si>
    <t>Timeline</t>
  </si>
  <si>
    <t>cashflow management</t>
  </si>
  <si>
    <t>renewal 27/1</t>
  </si>
  <si>
    <t>Unicorn access</t>
  </si>
  <si>
    <t>Training system</t>
  </si>
  <si>
    <t>22.12.24 £125k</t>
  </si>
  <si>
    <t>vertical plus</t>
  </si>
  <si>
    <t>Campus Website</t>
  </si>
  <si>
    <t>clement approved</t>
  </si>
  <si>
    <t>Virtual Cabinet</t>
  </si>
  <si>
    <t>Legacy Document storage</t>
  </si>
  <si>
    <t>yearly</t>
  </si>
  <si>
    <t>Voyant cashflow</t>
  </si>
  <si>
    <t>wealth management tool</t>
  </si>
  <si>
    <t>XPLAN</t>
  </si>
  <si>
    <t>Planning, Mortgage Sourcing &amp; Broker service</t>
  </si>
  <si>
    <t>Scanning and invoice approval workflow management tool</t>
  </si>
  <si>
    <t>Matt MacLarnon &lt;Matt.MacLarnon@successionwealth.co.uk&gt; asked to approve</t>
  </si>
  <si>
    <t>Creative Technologies/Enable</t>
  </si>
  <si>
    <t>Scanning</t>
  </si>
  <si>
    <t>FE</t>
  </si>
  <si>
    <t xml:space="preserve">FE Additional </t>
  </si>
  <si>
    <t>FE Analytics</t>
  </si>
  <si>
    <t>Fathom benchmarking software</t>
  </si>
  <si>
    <t>Jan 24-June 24: 314 licenses @ £70 per month per license = £21,980 + VAT  - July 24-Dec 24: 350 licenses @ £70 per month per license = £24,500 + VAT  This is a 12 month contract, next renewable on 01/01/25.  This includes use of the whole FE Product suite so will be FE Analytics and the FE Portal/CashCalc.</t>
  </si>
  <si>
    <t>FE Cash Calc</t>
  </si>
  <si>
    <t>cashflow</t>
  </si>
  <si>
    <t>pannels</t>
  </si>
  <si>
    <t>FE x 2</t>
  </si>
  <si>
    <t>8 instances, legacy crm</t>
  </si>
  <si>
    <t xml:space="preserve">3 users </t>
  </si>
  <si>
    <t>Database only?</t>
  </si>
  <si>
    <t>Mackenzie Investments, £50 p/a</t>
  </si>
  <si>
    <t>IO</t>
  </si>
  <si>
    <t>Annuities/Protection quote comparisson service</t>
  </si>
  <si>
    <t>IRESS exchange</t>
  </si>
  <si>
    <t>IRESS exchange 17643</t>
  </si>
  <si>
    <t>IRESS Exchange 1954263</t>
  </si>
  <si>
    <t>IRESS Exchange 1960194</t>
  </si>
  <si>
    <t>IRESS Exchange 22996</t>
  </si>
  <si>
    <t>IRESS XPLAN &amp; Commpay</t>
  </si>
  <si>
    <t>750 licences</t>
  </si>
  <si>
    <t>renewal 7 April 2026.</t>
  </si>
  <si>
    <t>IRESS XPLAN Mortgage</t>
  </si>
  <si>
    <t>Mortgage Sourcing &amp; Broker service</t>
  </si>
  <si>
    <t>in 5k chunks quarterly</t>
  </si>
  <si>
    <t>annual Oct 23 35 licences at £51/month</t>
  </si>
  <si>
    <t>keep, used by 1 advisor</t>
  </si>
  <si>
    <t>Legacy Cashflow &amp; Pension Transfer service</t>
  </si>
  <si>
    <t>netdocs</t>
  </si>
  <si>
    <t>Papercut</t>
  </si>
  <si>
    <t>Follow me printing</t>
  </si>
  <si>
    <t>p/a</t>
  </si>
  <si>
    <t>Profit Participation Unit management, reduced to 336 from 504 from 1/6/21 Kim Stewart is owner</t>
  </si>
  <si>
    <t>Prospector</t>
  </si>
  <si>
    <t>renewal 01/25</t>
  </si>
  <si>
    <t>sap concur</t>
  </si>
  <si>
    <t>Selectapension</t>
  </si>
  <si>
    <t>pension and investment planning system</t>
  </si>
  <si>
    <t>HKA</t>
  </si>
  <si>
    <t>selectapension 1/5/23-30/4/24</t>
  </si>
  <si>
    <t>IPA</t>
  </si>
  <si>
    <t>smartsearch</t>
  </si>
  <si>
    <t>Splashtop Business access for Michael Draper</t>
  </si>
  <si>
    <t>SSP Sirius (Legacy CRM)</t>
  </si>
  <si>
    <t xml:space="preserve">Technical connection </t>
  </si>
  <si>
    <t>Profit Participation Unit management, emailed simon 19/4 to resctrict Paul Campion</t>
  </si>
  <si>
    <t>Voyant</t>
  </si>
  <si>
    <t>Voyant – cashflow</t>
  </si>
  <si>
    <t>Wealth management tool</t>
  </si>
  <si>
    <t>Watermark</t>
  </si>
  <si>
    <t>Document Management</t>
  </si>
  <si>
    <t>???</t>
  </si>
  <si>
    <t>Watermark Tech - Volume</t>
  </si>
  <si>
    <t>Watermark Volume</t>
  </si>
  <si>
    <t>Wiseserve office 365</t>
  </si>
  <si>
    <t>CRM</t>
  </si>
  <si>
    <t>Core CRM and invest management platform</t>
  </si>
  <si>
    <t xml:space="preserve">Not a multi-tennanted system. Each customer has its own instance and subdomain.  TEST:  https://successiontest.xplan.iress.co.uk  PRD: </t>
  </si>
  <si>
    <t>XPLAN clients/fees data DWH</t>
  </si>
  <si>
    <t>TBA</t>
  </si>
  <si>
    <t>XPLAN Commpay 22831</t>
  </si>
  <si>
    <t>zone approvals</t>
  </si>
  <si>
    <t>Removed Licences that we are still paying for:</t>
  </si>
  <si>
    <t>Monthly:</t>
  </si>
  <si>
    <t>TOTAL:</t>
  </si>
  <si>
    <t>Savings on rationalization of redundant legacy licences:</t>
  </si>
  <si>
    <t>Name</t>
  </si>
  <si>
    <t>Approval Status</t>
  </si>
  <si>
    <t>Approval Last Modified</t>
  </si>
  <si>
    <t>Criticality</t>
  </si>
  <si>
    <t>Confidentiality</t>
  </si>
  <si>
    <t>Holds PII</t>
  </si>
  <si>
    <t>Labels</t>
  </si>
  <si>
    <t>Assigned Users</t>
  </si>
  <si>
    <t>Number of Policies Applied</t>
  </si>
  <si>
    <t>Last Assessment Date</t>
  </si>
  <si>
    <t>Assessment Complete</t>
  </si>
  <si>
    <t>Next Re-Assessment Due</t>
  </si>
  <si>
    <t>Assessment Progress</t>
  </si>
  <si>
    <t>Date Added</t>
  </si>
  <si>
    <t>Unapproved</t>
  </si>
  <si>
    <t>In Review</t>
  </si>
  <si>
    <t>Approval Expired</t>
  </si>
  <si>
    <t>Approved</t>
  </si>
  <si>
    <t>Not Known</t>
  </si>
  <si>
    <t>HR</t>
  </si>
  <si>
    <t>Id</t>
  </si>
  <si>
    <t>Server Name</t>
  </si>
  <si>
    <t>IP</t>
  </si>
  <si>
    <t>Function</t>
  </si>
  <si>
    <t>OS</t>
  </si>
  <si>
    <t>State</t>
  </si>
  <si>
    <t>RDP Access</t>
  </si>
  <si>
    <t>Arc</t>
  </si>
  <si>
    <t>Defender for Cloud</t>
  </si>
  <si>
    <t>Azure Monitor</t>
  </si>
  <si>
    <t>Wazuh Agent</t>
  </si>
  <si>
    <t>SysMon</t>
  </si>
  <si>
    <t>IP Address</t>
  </si>
  <si>
    <t>Network (VLAN)</t>
  </si>
  <si>
    <t>Additional NIC IP</t>
  </si>
  <si>
    <t>Tier</t>
  </si>
  <si>
    <t>Patch schedule</t>
  </si>
  <si>
    <t>Database Name</t>
  </si>
  <si>
    <t>Server / IP</t>
  </si>
  <si>
    <t>Size</t>
  </si>
  <si>
    <t>Version</t>
  </si>
  <si>
    <t>Volume (GB)</t>
  </si>
  <si>
    <t>Schemas</t>
  </si>
  <si>
    <t>Data Entities</t>
  </si>
  <si>
    <t>DOT Graphics</t>
  </si>
  <si>
    <t>CCHBackup</t>
  </si>
  <si>
    <t>CIVICA HR Database </t>
  </si>
  <si>
    <t>Can't determine</t>
  </si>
  <si>
    <t>SQLServer 2020</t>
  </si>
  <si>
    <t>Not known</t>
  </si>
  <si>
    <t>Can't connect</t>
  </si>
  <si>
    <t>HR Data</t>
  </si>
  <si>
    <t>Central</t>
  </si>
  <si>
    <t>digraph GRAPHQL { rankdir=LR;</t>
  </si>
  <si>
    <t>Document</t>
  </si>
  <si>
    <t xml:space="preserve">  }</t>
  </si>
  <si>
    <t>}</t>
  </si>
  <si>
    <t>Technology</t>
  </si>
  <si>
    <t>DWH</t>
  </si>
  <si>
    <t>SQLServer 2022</t>
  </si>
  <si>
    <t>Paused</t>
  </si>
  <si>
    <t>Personnel details, Application Performance Modelling, Staging area, Historical data,  XPLAN imports, Manual lookups and picklists</t>
  </si>
  <si>
    <t>Type</t>
  </si>
  <si>
    <t>Size GB</t>
  </si>
  <si>
    <t>SSD</t>
  </si>
  <si>
    <t>Accounting data</t>
  </si>
  <si>
    <t>Drive</t>
  </si>
  <si>
    <t>Mount Point</t>
  </si>
  <si>
    <t>Server</t>
  </si>
  <si>
    <t>Description</t>
  </si>
  <si>
    <t>Used</t>
  </si>
  <si>
    <t>Free</t>
  </si>
  <si>
    <t>Comment</t>
  </si>
  <si>
    <t>Mount Type</t>
  </si>
  <si>
    <t>File System</t>
  </si>
  <si>
    <t>G:</t>
  </si>
  <si>
    <t>M:</t>
  </si>
  <si>
    <t>N:</t>
  </si>
  <si>
    <t>O:</t>
  </si>
  <si>
    <t>R:</t>
  </si>
  <si>
    <t>T:</t>
  </si>
  <si>
    <t>V:</t>
  </si>
  <si>
    <t>W:</t>
  </si>
  <si>
    <t>Y:</t>
  </si>
  <si>
    <t>Z:</t>
  </si>
  <si>
    <t>Y/N</t>
  </si>
  <si>
    <t>API</t>
  </si>
  <si>
    <t>Stream</t>
  </si>
  <si>
    <t>Manual</t>
  </si>
  <si>
    <t>Pending Business</t>
  </si>
  <si>
    <t>SharePoint</t>
  </si>
  <si>
    <t>Owners</t>
  </si>
  <si>
    <t>Azure Data Factory</t>
  </si>
  <si>
    <t>EUC</t>
  </si>
  <si>
    <t>Learning &amp; Development</t>
  </si>
  <si>
    <t>Legal</t>
  </si>
  <si>
    <t>Marketing</t>
  </si>
  <si>
    <t>AWS Slow storage</t>
  </si>
  <si>
    <t>3.5TB</t>
  </si>
  <si>
    <t>Used for temp storage, data migrations, etc..</t>
  </si>
  <si>
    <t>Articulate 360</t>
  </si>
  <si>
    <t>Onestop Collection Agent</t>
  </si>
  <si>
    <t>Source Data</t>
  </si>
  <si>
    <t>Destination Data</t>
  </si>
  <si>
    <t>Frequency</t>
  </si>
  <si>
    <t>Department</t>
  </si>
  <si>
    <t>Departments</t>
  </si>
  <si>
    <t>Business</t>
  </si>
  <si>
    <t>Infrastructure</t>
  </si>
  <si>
    <t>Trades</t>
  </si>
  <si>
    <t>L&amp;D</t>
  </si>
  <si>
    <t>SFTP</t>
  </si>
  <si>
    <t>ID</t>
  </si>
  <si>
    <t>Hourly</t>
  </si>
  <si>
    <t>Daily</t>
  </si>
  <si>
    <t>Streamed</t>
  </si>
  <si>
    <t>Compliance SQLServer</t>
  </si>
  <si>
    <t>Data Warehouse SQLServer</t>
  </si>
  <si>
    <t>ETL Process</t>
  </si>
  <si>
    <t>SSIS</t>
  </si>
  <si>
    <t>SQLLDR on SourceDB</t>
  </si>
  <si>
    <t>SQLLDR on TargetDB</t>
  </si>
  <si>
    <t>Scheduler</t>
  </si>
  <si>
    <t>Win Taskscheduler</t>
  </si>
  <si>
    <t>SQLServer Agent</t>
  </si>
  <si>
    <t>CRON</t>
  </si>
  <si>
    <t>Azure Bespoke Proxy</t>
  </si>
  <si>
    <t>Generated Markdown</t>
  </si>
  <si>
    <t>Interface</t>
  </si>
  <si>
    <t>gRPC API</t>
  </si>
  <si>
    <t>ReST API</t>
  </si>
  <si>
    <t>Acknowledgement</t>
  </si>
  <si>
    <t>EntityID</t>
  </si>
  <si>
    <t>Risk &amp; Compliance</t>
  </si>
  <si>
    <t>Salesforce</t>
  </si>
  <si>
    <t>db1</t>
  </si>
  <si>
    <t>db2</t>
  </si>
  <si>
    <t>db3</t>
  </si>
  <si>
    <t>db4</t>
  </si>
  <si>
    <t>db5</t>
  </si>
  <si>
    <t>a,b,c,</t>
  </si>
  <si>
    <t>sd1</t>
  </si>
  <si>
    <t>sd2</t>
  </si>
  <si>
    <t>app1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</si>
</sst>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2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sz val="10"/>
      <color rgb="FF1F1F1F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9"/>
      <color rgb="FF000000"/>
      <name val="Calibri"/>
      <family val="2"/>
    </font>
    <font>
      <b/>
      <sz val="11"/>
      <color rgb="FF3F3F3F"/>
      <name val="Aptos Narrow"/>
      <family val="2"/>
      <scheme val="minor"/>
    </font>
    <font>
      <sz val="8"/>
      <color rgb="FF000000"/>
      <name val="Consolas"/>
      <family val="3"/>
    </font>
    <font>
      <sz val="8"/>
      <color rgb="FF292827"/>
      <name val="Segoe UI"/>
      <family val="2"/>
    </font>
    <font>
      <sz val="8"/>
      <color theme="1"/>
      <name val="Courier New"/>
      <family val="3"/>
    </font>
    <font>
      <sz val="8"/>
      <color rgb="FF000000"/>
      <name val="Courier New"/>
      <family val="3"/>
    </font>
    <font>
      <sz val="11"/>
      <color theme="1"/>
      <name val="Aptos"/>
      <family val="2"/>
    </font>
    <font>
      <b/>
      <sz val="11"/>
      <color theme="3"/>
      <name val="Aptos Narrow"/>
      <family val="2"/>
      <scheme val="minor"/>
    </font>
    <font>
      <sz val="9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FFCC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F2F2F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7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2" applyNumberFormat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" fillId="10" borderId="0" applyNumberFormat="0" applyBorder="0" applyAlignment="0" applyProtection="0"/>
    <xf numFmtId="0" fontId="1" fillId="9" borderId="5" applyNumberFormat="0" applyFont="0" applyAlignment="0" applyProtection="0"/>
    <xf numFmtId="0" fontId="16" fillId="11" borderId="6" applyNumberFormat="0" applyAlignment="0" applyProtection="0"/>
    <xf numFmtId="0" fontId="22" fillId="0" borderId="7" applyNumberFormat="0" applyFill="0" applyAlignment="0" applyProtection="0"/>
  </cellStyleXfs>
  <cellXfs count="67">
    <xf numFmtId="0" fontId="0" fillId="0" borderId="0" xfId="0"/>
    <xf numFmtId="0" fontId="9" fillId="0" borderId="3" xfId="11" applyAlignment="1">
      <alignment horizontal="left" vertical="top"/>
    </xf>
    <xf numFmtId="4" fontId="9" fillId="0" borderId="3" xfId="11" applyNumberFormat="1" applyAlignment="1">
      <alignment horizontal="right" vertical="top"/>
    </xf>
    <xf numFmtId="0" fontId="13" fillId="0" borderId="0" xfId="0" applyFont="1"/>
    <xf numFmtId="0" fontId="9" fillId="0" borderId="3" xfId="11"/>
    <xf numFmtId="44" fontId="0" fillId="0" borderId="0" xfId="1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4" fillId="0" borderId="1" xfId="3" applyAlignment="1">
      <alignment horizontal="left" vertical="top"/>
    </xf>
    <xf numFmtId="0" fontId="5" fillId="2" borderId="0" xfId="4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7" borderId="0" xfId="9" applyAlignment="1">
      <alignment horizontal="left" vertical="top"/>
    </xf>
    <xf numFmtId="0" fontId="7" fillId="4" borderId="0" xfId="6" applyAlignment="1">
      <alignment horizontal="left" vertical="top"/>
    </xf>
    <xf numFmtId="0" fontId="1" fillId="8" borderId="0" xfId="10" applyAlignment="1">
      <alignment horizontal="left" vertical="top"/>
    </xf>
    <xf numFmtId="0" fontId="6" fillId="3" borderId="0" xfId="5" applyAlignment="1">
      <alignment horizontal="left" vertical="top"/>
    </xf>
    <xf numFmtId="0" fontId="1" fillId="6" borderId="0" xfId="8" applyAlignment="1">
      <alignment horizontal="left" vertical="top"/>
    </xf>
    <xf numFmtId="0" fontId="1" fillId="10" borderId="0" xfId="13" applyAlignment="1">
      <alignment horizontal="left" vertical="top"/>
    </xf>
    <xf numFmtId="0" fontId="8" fillId="5" borderId="2" xfId="7" applyAlignment="1">
      <alignment horizontal="left" vertical="top"/>
    </xf>
    <xf numFmtId="0" fontId="3" fillId="0" borderId="4" xfId="2" applyBorder="1" applyAlignment="1">
      <alignment horizontal="left" vertical="top"/>
    </xf>
    <xf numFmtId="4" fontId="0" fillId="0" borderId="0" xfId="0" applyNumberFormat="1" applyAlignment="1">
      <alignment horizontal="right" vertical="top"/>
    </xf>
    <xf numFmtId="4" fontId="0" fillId="0" borderId="0" xfId="1" applyNumberFormat="1" applyFont="1" applyBorder="1" applyAlignment="1">
      <alignment horizontal="right" vertical="top"/>
    </xf>
    <xf numFmtId="44" fontId="0" fillId="0" borderId="0" xfId="0" applyNumberFormat="1" applyAlignment="1">
      <alignment horizontal="left" vertical="top"/>
    </xf>
    <xf numFmtId="4" fontId="0" fillId="0" borderId="0" xfId="1" applyNumberFormat="1" applyFont="1" applyFill="1" applyBorder="1" applyAlignment="1">
      <alignment horizontal="right" vertical="top"/>
    </xf>
    <xf numFmtId="0" fontId="3" fillId="0" borderId="0" xfId="2" applyAlignment="1">
      <alignment horizontal="left" vertical="top"/>
    </xf>
    <xf numFmtId="0" fontId="8" fillId="5" borderId="0" xfId="7" applyBorder="1" applyAlignment="1">
      <alignment horizontal="left" vertical="top"/>
    </xf>
    <xf numFmtId="4" fontId="0" fillId="0" borderId="0" xfId="0" quotePrefix="1" applyNumberFormat="1" applyAlignment="1">
      <alignment horizontal="right" vertical="top"/>
    </xf>
    <xf numFmtId="0" fontId="10" fillId="0" borderId="0" xfId="12" applyAlignment="1">
      <alignment horizontal="left" vertical="top"/>
    </xf>
    <xf numFmtId="0" fontId="12" fillId="0" borderId="0" xfId="0" applyFont="1" applyAlignment="1">
      <alignment horizontal="left" vertical="top"/>
    </xf>
    <xf numFmtId="44" fontId="0" fillId="0" borderId="2" xfId="1" applyFont="1" applyBorder="1" applyAlignment="1">
      <alignment horizontal="left" vertical="top"/>
    </xf>
    <xf numFmtId="0" fontId="11" fillId="0" borderId="0" xfId="0" applyFont="1" applyAlignment="1">
      <alignment horizontal="left" vertical="top"/>
    </xf>
    <xf numFmtId="0" fontId="9" fillId="0" borderId="3" xfId="11" applyAlignment="1">
      <alignment wrapText="1"/>
    </xf>
    <xf numFmtId="0" fontId="13" fillId="0" borderId="0" xfId="0" applyFont="1" applyAlignment="1">
      <alignment wrapText="1"/>
    </xf>
    <xf numFmtId="0" fontId="0" fillId="0" borderId="0" xfId="0" applyAlignment="1">
      <alignment wrapText="1"/>
    </xf>
    <xf numFmtId="0" fontId="9" fillId="0" borderId="0" xfId="11" applyFill="1" applyBorder="1"/>
    <xf numFmtId="0" fontId="14" fillId="0" borderId="0" xfId="0" applyFont="1" applyAlignment="1">
      <alignment horizontal="center" wrapText="1"/>
    </xf>
    <xf numFmtId="0" fontId="15" fillId="0" borderId="0" xfId="0" applyFont="1"/>
    <xf numFmtId="0" fontId="17" fillId="0" borderId="0" xfId="0" applyFont="1" applyAlignment="1">
      <alignment vertical="center"/>
    </xf>
    <xf numFmtId="0" fontId="18" fillId="0" borderId="0" xfId="0" applyFont="1"/>
    <xf numFmtId="0" fontId="16" fillId="11" borderId="6" xfId="15"/>
    <xf numFmtId="0" fontId="8" fillId="5" borderId="2" xfId="7"/>
    <xf numFmtId="0" fontId="12" fillId="0" borderId="0" xfId="0" applyFont="1"/>
    <xf numFmtId="0" fontId="9" fillId="0" borderId="3" xfId="11" applyFill="1" applyAlignment="1">
      <alignment horizontal="center" vertical="top"/>
    </xf>
    <xf numFmtId="44" fontId="2" fillId="0" borderId="5" xfId="14" applyNumberFormat="1" applyFont="1" applyFill="1" applyAlignment="1">
      <alignment horizontal="center" vertical="top"/>
    </xf>
    <xf numFmtId="0" fontId="3" fillId="0" borderId="0" xfId="2"/>
    <xf numFmtId="0" fontId="19" fillId="0" borderId="0" xfId="0" applyFont="1" applyAlignment="1">
      <alignment wrapText="1"/>
    </xf>
    <xf numFmtId="0" fontId="19" fillId="0" borderId="0" xfId="0" applyFont="1"/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44" fontId="0" fillId="0" borderId="0" xfId="1" applyFont="1" applyAlignment="1">
      <alignment horizontal="left" vertical="top"/>
    </xf>
    <xf numFmtId="4" fontId="0" fillId="0" borderId="0" xfId="1" applyNumberFormat="1" applyFont="1" applyAlignment="1">
      <alignment horizontal="right" vertical="top"/>
    </xf>
    <xf numFmtId="4" fontId="4" fillId="0" borderId="8" xfId="3" applyNumberFormat="1" applyBorder="1" applyAlignment="1">
      <alignment horizontal="right" vertical="top"/>
    </xf>
    <xf numFmtId="0" fontId="22" fillId="0" borderId="7" xfId="16" applyAlignment="1">
      <alignment horizontal="right" vertical="top"/>
    </xf>
    <xf numFmtId="0" fontId="2" fillId="0" borderId="0" xfId="0" applyFont="1" applyAlignment="1">
      <alignment horizontal="center"/>
    </xf>
    <xf numFmtId="0" fontId="0" fillId="9" borderId="0" xfId="14" applyFont="1" applyBorder="1" applyAlignment="1">
      <alignment horizontal="left" vertical="top"/>
    </xf>
    <xf numFmtId="44" fontId="0" fillId="9" borderId="0" xfId="14" applyNumberFormat="1" applyFont="1" applyBorder="1" applyAlignment="1">
      <alignment horizontal="left" vertical="top"/>
    </xf>
    <xf numFmtId="0" fontId="0" fillId="0" borderId="0" xfId="0" applyAlignment="1">
      <alignment vertical="center" wrapText="1"/>
    </xf>
    <xf numFmtId="0" fontId="0" fillId="0" borderId="10" xfId="0" applyBorder="1" applyAlignment="1">
      <alignment horizontal="left" vertical="top"/>
    </xf>
    <xf numFmtId="0" fontId="23" fillId="0" borderId="0" xfId="0" applyFont="1" applyAlignment="1">
      <alignment vertical="center" wrapText="1"/>
    </xf>
    <xf numFmtId="0" fontId="0" fillId="0" borderId="9" xfId="0" applyBorder="1" applyAlignment="1">
      <alignment horizontal="left" vertical="top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 vertical="top"/>
    </xf>
    <xf numFmtId="0" fontId="9" fillId="0" borderId="3" xfId="11" applyFill="1"/>
    <xf numFmtId="0" fontId="9" fillId="0" borderId="3" xfId="11" applyFill="1" applyAlignment="1">
      <alignment wrapText="1"/>
    </xf>
    <xf numFmtId="44" fontId="0" fillId="0" borderId="0" xfId="1" applyFont="1" applyFill="1" applyBorder="1" applyAlignment="1">
      <alignment horizontal="left" vertical="top"/>
    </xf>
    <xf numFmtId="0" fontId="13" fillId="0" borderId="0" xfId="0" applyFont="1"/>
    <xf numFmtId="0" fontId="0" fillId="0" borderId="0" xfId="0" applyBorder="1" applyAlignment="1">
      <alignment horizontal="left" vertical="top"/>
    </xf>
    <xf numFmtId="0" fontId="0" fillId="0" borderId="11" xfId="0" applyBorder="1"/>
    <xf numFmtId="0" fontId="0" fillId="0" borderId="5" xfId="0" applyBorder="1"/>
  </cellXfs>
  <cellStyles count="17">
    <cellStyle name="20% - Accent1" xfId="8" builtinId="30"/>
    <cellStyle name="40% - Accent2" xfId="9" builtinId="35"/>
    <cellStyle name="40% - Accent3" xfId="10" builtinId="39"/>
    <cellStyle name="60% - Accent4" xfId="13" builtinId="44"/>
    <cellStyle name="Bad" xfId="5" builtinId="27"/>
    <cellStyle name="Check Cell" xfId="7" builtinId="23"/>
    <cellStyle name="Currency" xfId="1" builtinId="4"/>
    <cellStyle name="Explanatory Text" xfId="12" builtinId="53"/>
    <cellStyle name="Good" xfId="4" builtinId="26"/>
    <cellStyle name="Heading 1" xfId="3" builtinId="16"/>
    <cellStyle name="Heading 2" xfId="11" builtinId="17"/>
    <cellStyle name="Heading 3" xfId="16" builtinId="18"/>
    <cellStyle name="Hyperlink" xfId="2" builtinId="8"/>
    <cellStyle name="Neutral" xfId="6" builtinId="28"/>
    <cellStyle name="Normal" xfId="0" builtinId="0"/>
    <cellStyle name="Note" xfId="14" builtinId="10"/>
    <cellStyle name="Output" xfId="15" builtinId="21"/>
  </cellStyles>
  <dxfs count="1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3" tint="0.74996185186315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0.24994659260841701"/>
      </font>
      <fill>
        <patternFill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112395</xdr:rowOff>
    </xdr:from>
    <xdr:to>
      <xdr:col>4</xdr:col>
      <xdr:colOff>625679</xdr:colOff>
      <xdr:row>51</xdr:row>
      <xdr:rowOff>209111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C0A134-D659-87EC-E0D1-C617B4DFE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12795"/>
          <a:ext cx="6014924" cy="10511351"/>
        </a:xfrm>
        <a:prstGeom prst="rect">
          <a:avLst/>
        </a:prstGeom>
      </xdr:spPr>
    </xdr:pic>
    <xdr:clientData/>
  </xdr:twoCellAnchor>
  <xdr:twoCellAnchor editAs="oneCell">
    <xdr:from>
      <xdr:col>5</xdr:col>
      <xdr:colOff>1703070</xdr:colOff>
      <xdr:row>12</xdr:row>
      <xdr:rowOff>207645</xdr:rowOff>
    </xdr:from>
    <xdr:to>
      <xdr:col>9</xdr:col>
      <xdr:colOff>688529</xdr:colOff>
      <xdr:row>51</xdr:row>
      <xdr:rowOff>266255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76DBA2-877A-FE59-6F18-873D479DDE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03745" y="3408045"/>
          <a:ext cx="5900609" cy="10459910"/>
        </a:xfrm>
        <a:prstGeom prst="rect">
          <a:avLst/>
        </a:prstGeom>
      </xdr:spPr>
    </xdr:pic>
    <xdr:clientData/>
  </xdr:twoCellAnchor>
  <xdr:twoCellAnchor editAs="oneCell">
    <xdr:from>
      <xdr:col>13</xdr:col>
      <xdr:colOff>1114425</xdr:colOff>
      <xdr:row>13</xdr:row>
      <xdr:rowOff>0</xdr:rowOff>
    </xdr:from>
    <xdr:to>
      <xdr:col>15</xdr:col>
      <xdr:colOff>1370523</xdr:colOff>
      <xdr:row>33</xdr:row>
      <xdr:rowOff>92196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89C761D-4CB8-9B25-E0B6-A5E5790F77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364200" y="3467100"/>
          <a:ext cx="5932998" cy="542238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dviserasset.co.uk/what-we-do/platform-due-diligence-tool/" TargetMode="External"/><Relationship Id="rId1" Type="http://schemas.openxmlformats.org/officeDocument/2006/relationships/hyperlink" Target="https://www.adviserasset.co.uk/what-we-do/platform-due-diligence-tool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D4942-3BB6-43CE-B4E4-C2E20F729BA2}">
  <dimension ref="A1:Q205"/>
  <sheetViews>
    <sheetView tabSelected="1" topLeftCell="B1" zoomScale="110" zoomScaleNormal="110" workbookViewId="0">
      <pane ySplit="1" topLeftCell="A2" activePane="bottomLeft" state="frozen"/>
      <selection activeCell="B1" sqref="B1"/>
      <selection pane="bottomLeft" activeCell="B3" sqref="B3"/>
    </sheetView>
  </sheetViews>
  <sheetFormatPr defaultColWidth="8.85546875" defaultRowHeight="15" x14ac:dyDescent="0.25"/>
  <cols>
    <col min="1" max="1" width="0" style="25" hidden="1" customWidth="1"/>
    <col min="2" max="2" width="27.85546875" style="6" bestFit="1" customWidth="1"/>
    <col min="3" max="3" width="45.140625" style="6" customWidth="1"/>
    <col min="4" max="4" width="13.42578125" style="18" hidden="1" customWidth="1"/>
    <col min="5" max="5" width="16.5703125" style="6" customWidth="1"/>
    <col min="6" max="6" width="10.85546875" style="5" customWidth="1"/>
    <col min="7" max="7" width="12.85546875" style="41" customWidth="1"/>
    <col min="8" max="8" width="12" style="41" customWidth="1"/>
    <col min="9" max="9" width="13.28515625" style="41" customWidth="1"/>
    <col min="10" max="11" width="12" style="41" customWidth="1"/>
    <col min="12" max="12" width="24.140625" customWidth="1"/>
    <col min="13" max="13" width="27.7109375" customWidth="1"/>
    <col min="14" max="14" width="33.5703125" customWidth="1"/>
    <col min="15" max="15" width="106.140625" customWidth="1"/>
    <col min="16" max="17" width="0" style="6" hidden="1" customWidth="1"/>
    <col min="18" max="16384" width="8.85546875" style="6"/>
  </cols>
  <sheetData>
    <row r="1" spans="1:17" ht="18" thickBot="1" x14ac:dyDescent="0.35">
      <c r="A1" s="1" t="s">
        <v>0</v>
      </c>
      <c r="B1" s="1" t="s">
        <v>1</v>
      </c>
      <c r="C1" s="1" t="s">
        <v>4</v>
      </c>
      <c r="D1" s="2" t="s">
        <v>5</v>
      </c>
      <c r="E1" s="1" t="s">
        <v>6</v>
      </c>
      <c r="F1" s="1" t="s">
        <v>7</v>
      </c>
      <c r="G1" s="40" t="s">
        <v>8</v>
      </c>
      <c r="H1" s="40" t="s">
        <v>9</v>
      </c>
      <c r="I1" s="40" t="s">
        <v>10</v>
      </c>
      <c r="J1" s="40" t="s">
        <v>11</v>
      </c>
      <c r="K1" s="40" t="s">
        <v>303</v>
      </c>
      <c r="L1" s="4" t="s">
        <v>314</v>
      </c>
      <c r="M1" s="1" t="s">
        <v>12</v>
      </c>
      <c r="N1" s="1" t="s">
        <v>13</v>
      </c>
      <c r="O1" s="1" t="s">
        <v>14</v>
      </c>
      <c r="Q1" s="6" t="str">
        <f>B1&amp;"|"&amp;C1&amp;"|"&amp;E1</f>
        <v>Application|Purpose |Hosting</v>
      </c>
    </row>
    <row r="2" spans="1:17" customFormat="1" ht="18.75" thickTop="1" thickBot="1" x14ac:dyDescent="0.3">
      <c r="A2" s="1"/>
      <c r="D2" s="2"/>
      <c r="K2" s="51"/>
      <c r="P2" s="6"/>
      <c r="Q2" s="6"/>
    </row>
    <row r="3" spans="1:17" ht="15.75" thickTop="1" x14ac:dyDescent="0.25">
      <c r="A3" s="25">
        <v>1</v>
      </c>
      <c r="E3" s="5"/>
      <c r="M3" s="6"/>
      <c r="N3" s="5"/>
      <c r="O3" s="6"/>
      <c r="Q3" s="6" t="str">
        <f>B3&amp;"|"&amp;C3&amp;"|"&amp;E3</f>
        <v>||</v>
      </c>
    </row>
    <row r="4" spans="1:17" x14ac:dyDescent="0.25">
      <c r="B4"/>
      <c r="M4" s="5"/>
      <c r="N4" s="5"/>
      <c r="O4" s="6"/>
      <c r="Q4" s="6" t="str">
        <f>B4&amp;"|"&amp;C4&amp;"|"&amp;E4</f>
        <v>||</v>
      </c>
    </row>
    <row r="5" spans="1:17" x14ac:dyDescent="0.25">
      <c r="M5" s="6"/>
      <c r="N5" s="5"/>
      <c r="O5" s="6"/>
      <c r="Q5" s="6" t="str">
        <f>B5&amp;"|"&amp;C5&amp;"|"&amp;E5</f>
        <v>||</v>
      </c>
    </row>
    <row r="6" spans="1:17" x14ac:dyDescent="0.25">
      <c r="A6" s="25">
        <v>2</v>
      </c>
      <c r="E6" s="5"/>
      <c r="M6" s="6"/>
      <c r="N6" s="5"/>
      <c r="O6" s="6"/>
    </row>
    <row r="7" spans="1:17" x14ac:dyDescent="0.25">
      <c r="B7"/>
      <c r="C7"/>
      <c r="E7" s="5"/>
      <c r="M7" s="5"/>
      <c r="N7" s="5"/>
      <c r="O7" s="6"/>
    </row>
    <row r="8" spans="1:17" x14ac:dyDescent="0.25">
      <c r="C8"/>
      <c r="E8" s="5"/>
    </row>
    <row r="9" spans="1:17" x14ac:dyDescent="0.25">
      <c r="C9"/>
      <c r="M9" s="6"/>
      <c r="O9" s="42"/>
    </row>
    <row r="10" spans="1:17" x14ac:dyDescent="0.25">
      <c r="C10"/>
      <c r="E10" s="5"/>
      <c r="N10" s="5"/>
      <c r="O10" s="6"/>
    </row>
    <row r="11" spans="1:17" x14ac:dyDescent="0.25">
      <c r="C11"/>
      <c r="E11" s="5"/>
      <c r="N11" s="5"/>
      <c r="O11" s="6"/>
    </row>
    <row r="12" spans="1:17" x14ac:dyDescent="0.25">
      <c r="B12"/>
      <c r="C12"/>
      <c r="E12" s="5"/>
      <c r="N12" s="5"/>
      <c r="O12" s="6"/>
    </row>
    <row r="13" spans="1:17" x14ac:dyDescent="0.25">
      <c r="A13" s="25">
        <v>3</v>
      </c>
      <c r="E13" s="5"/>
      <c r="M13" s="6"/>
      <c r="N13" s="5"/>
      <c r="O13" s="6"/>
      <c r="Q13" s="6" t="str">
        <f>B13&amp;"|"&amp;C13&amp;"|"&amp;E13</f>
        <v>||</v>
      </c>
    </row>
    <row r="14" spans="1:17" x14ac:dyDescent="0.25">
      <c r="A14" t="s">
        <v>309</v>
      </c>
      <c r="B14"/>
      <c r="E14" s="5"/>
      <c r="M14" s="6"/>
      <c r="O14" s="6"/>
    </row>
    <row r="15" spans="1:17" x14ac:dyDescent="0.25">
      <c r="A15" s="25">
        <v>4</v>
      </c>
      <c r="E15" s="5"/>
      <c r="M15" s="6"/>
      <c r="N15" s="5"/>
      <c r="O15" s="6"/>
    </row>
    <row r="16" spans="1:17" x14ac:dyDescent="0.25">
      <c r="E16" s="5"/>
      <c r="M16" s="6"/>
      <c r="N16" s="5"/>
      <c r="O16" s="6"/>
    </row>
    <row r="17" spans="1:17" x14ac:dyDescent="0.25">
      <c r="E17" s="5"/>
      <c r="M17" s="6"/>
      <c r="N17" s="5"/>
      <c r="O17" s="6"/>
    </row>
    <row r="18" spans="1:17" x14ac:dyDescent="0.25">
      <c r="E18" s="5"/>
    </row>
    <row r="19" spans="1:17" x14ac:dyDescent="0.25">
      <c r="E19" s="47"/>
      <c r="M19" s="6"/>
      <c r="N19" s="5"/>
      <c r="O19" s="6"/>
    </row>
    <row r="20" spans="1:17" x14ac:dyDescent="0.25">
      <c r="E20" s="5"/>
      <c r="M20" s="5"/>
      <c r="N20" s="5"/>
      <c r="O20" s="6"/>
    </row>
    <row r="21" spans="1:17" x14ac:dyDescent="0.25">
      <c r="E21" s="5"/>
      <c r="M21" s="6"/>
      <c r="N21" s="5"/>
      <c r="O21" s="6"/>
    </row>
    <row r="22" spans="1:17" x14ac:dyDescent="0.25">
      <c r="E22" s="5"/>
      <c r="M22" s="6"/>
      <c r="N22" s="5"/>
      <c r="O22" s="6"/>
    </row>
    <row r="23" spans="1:17" x14ac:dyDescent="0.25">
      <c r="B23"/>
      <c r="M23" s="6"/>
      <c r="N23" s="5"/>
      <c r="O23" s="6"/>
    </row>
    <row r="24" spans="1:17" x14ac:dyDescent="0.25">
      <c r="B24"/>
      <c r="M24" s="6"/>
      <c r="N24" s="5"/>
      <c r="O24" s="6"/>
      <c r="Q24" s="6" t="str">
        <f>B24&amp;"|"&amp;C24&amp;"|"&amp;E24</f>
        <v>||</v>
      </c>
    </row>
    <row r="25" spans="1:17" x14ac:dyDescent="0.25">
      <c r="B25"/>
      <c r="M25" s="6"/>
      <c r="N25" s="5"/>
      <c r="O25" s="6"/>
    </row>
    <row r="26" spans="1:17" x14ac:dyDescent="0.25">
      <c r="A26" s="25">
        <v>5</v>
      </c>
      <c r="M26" s="6"/>
      <c r="N26" s="5"/>
      <c r="O26" s="6"/>
    </row>
    <row r="27" spans="1:17" x14ac:dyDescent="0.25">
      <c r="M27" s="5"/>
      <c r="N27" s="5"/>
      <c r="O27" s="6"/>
    </row>
    <row r="28" spans="1:17" x14ac:dyDescent="0.25">
      <c r="E28" s="5"/>
      <c r="M28" s="5"/>
      <c r="N28" s="5"/>
      <c r="O28" s="6"/>
      <c r="Q28" s="6" t="str">
        <f>B28&amp;"|"&amp;C28&amp;"|"&amp;E28</f>
        <v>||</v>
      </c>
    </row>
    <row r="29" spans="1:17" x14ac:dyDescent="0.25">
      <c r="B29"/>
      <c r="E29" s="5"/>
      <c r="M29" s="6"/>
      <c r="N29" s="5"/>
      <c r="O29" s="6"/>
    </row>
    <row r="30" spans="1:17" x14ac:dyDescent="0.25">
      <c r="E30" s="5"/>
      <c r="M30" s="6"/>
      <c r="N30" s="5"/>
      <c r="O30" s="6"/>
    </row>
    <row r="31" spans="1:17" x14ac:dyDescent="0.25">
      <c r="B31"/>
      <c r="E31" s="5"/>
      <c r="M31" s="6"/>
      <c r="N31" s="5"/>
      <c r="O31" s="6"/>
    </row>
    <row r="32" spans="1:17" x14ac:dyDescent="0.25">
      <c r="M32" s="62"/>
    </row>
    <row r="33" spans="1:17" x14ac:dyDescent="0.25">
      <c r="B33"/>
      <c r="M33" s="5"/>
      <c r="N33" s="5"/>
      <c r="O33" s="6"/>
      <c r="Q33" s="6" t="str">
        <f>B33&amp;"|"&amp;C33&amp;"|"&amp;E33</f>
        <v>||</v>
      </c>
    </row>
    <row r="34" spans="1:17" x14ac:dyDescent="0.25">
      <c r="B34"/>
      <c r="E34" s="5"/>
      <c r="M34" s="6"/>
      <c r="N34" s="5"/>
      <c r="O34" s="6"/>
      <c r="Q34" s="6" t="str">
        <f>B34&amp;"|"&amp;C34&amp;"|"&amp;E34</f>
        <v>||</v>
      </c>
    </row>
    <row r="35" spans="1:17" x14ac:dyDescent="0.25">
      <c r="A35" s="25">
        <v>6</v>
      </c>
      <c r="E35" s="5"/>
    </row>
    <row r="36" spans="1:17" x14ac:dyDescent="0.25">
      <c r="E36" s="47"/>
      <c r="M36" s="6"/>
      <c r="N36" s="5"/>
      <c r="O36" s="6"/>
    </row>
    <row r="37" spans="1:17" x14ac:dyDescent="0.25">
      <c r="B37"/>
      <c r="E37" s="5"/>
      <c r="M37" s="6"/>
      <c r="N37" s="5"/>
      <c r="O37" s="6"/>
    </row>
    <row r="38" spans="1:17" x14ac:dyDescent="0.25">
      <c r="A38" s="25">
        <v>7</v>
      </c>
      <c r="D38" s="19"/>
      <c r="E38" s="5"/>
      <c r="N38" s="5"/>
      <c r="O38" s="20"/>
    </row>
    <row r="39" spans="1:17" x14ac:dyDescent="0.25">
      <c r="D39" s="19"/>
      <c r="E39" s="5"/>
      <c r="N39" s="5"/>
      <c r="O39" s="20"/>
    </row>
    <row r="40" spans="1:17" x14ac:dyDescent="0.25">
      <c r="D40" s="19"/>
      <c r="E40" s="5"/>
      <c r="N40" s="5"/>
      <c r="O40" s="20"/>
    </row>
    <row r="41" spans="1:17" x14ac:dyDescent="0.25">
      <c r="D41" s="19"/>
      <c r="E41" s="5"/>
    </row>
    <row r="42" spans="1:17" x14ac:dyDescent="0.25">
      <c r="D42" s="19"/>
      <c r="E42" s="5"/>
      <c r="M42" s="5"/>
      <c r="N42" s="5"/>
      <c r="O42" s="20"/>
    </row>
    <row r="43" spans="1:17" x14ac:dyDescent="0.25">
      <c r="D43" s="19"/>
      <c r="E43" s="5"/>
      <c r="M43" s="5"/>
      <c r="N43" s="5"/>
      <c r="O43" s="20"/>
      <c r="Q43" s="6" t="str">
        <f>B43&amp;"|"&amp;C43&amp;"|"&amp;E43</f>
        <v>||</v>
      </c>
    </row>
    <row r="44" spans="1:17" x14ac:dyDescent="0.25">
      <c r="A44" s="25">
        <v>9</v>
      </c>
      <c r="E44" s="5"/>
      <c r="M44" s="6"/>
      <c r="N44" s="5"/>
      <c r="O44" s="6"/>
    </row>
    <row r="45" spans="1:17" x14ac:dyDescent="0.25">
      <c r="D45" s="19"/>
      <c r="E45" s="5"/>
      <c r="M45" s="5"/>
      <c r="N45" s="5"/>
      <c r="O45" s="20"/>
    </row>
    <row r="46" spans="1:17" x14ac:dyDescent="0.25">
      <c r="D46" s="19"/>
      <c r="E46" s="5"/>
      <c r="N46" s="5"/>
      <c r="O46" s="20"/>
      <c r="Q46" s="6" t="str">
        <f>B46&amp;"|"&amp;C46&amp;"|"&amp;E46</f>
        <v>||</v>
      </c>
    </row>
    <row r="47" spans="1:17" x14ac:dyDescent="0.25">
      <c r="B47" s="58"/>
      <c r="E47" s="5"/>
      <c r="N47" s="5"/>
      <c r="O47" s="6"/>
    </row>
    <row r="48" spans="1:17" x14ac:dyDescent="0.25">
      <c r="E48" s="5"/>
      <c r="M48" s="6"/>
      <c r="N48" s="5"/>
      <c r="O48" s="6"/>
    </row>
    <row r="49" spans="1:17" x14ac:dyDescent="0.25">
      <c r="A49" s="25">
        <v>10</v>
      </c>
      <c r="D49" s="21"/>
      <c r="E49" s="5"/>
      <c r="Q49" s="6" t="str">
        <f>B49&amp;"|"&amp;C49&amp;"|"&amp;E49</f>
        <v>||</v>
      </c>
    </row>
    <row r="50" spans="1:17" x14ac:dyDescent="0.25">
      <c r="D50" s="21"/>
      <c r="E50" s="5"/>
      <c r="M50" s="5"/>
      <c r="N50" s="5"/>
      <c r="O50" s="6"/>
      <c r="Q50" s="6" t="str">
        <f>B50&amp;"|"&amp;C50&amp;"|"&amp;E50</f>
        <v>||</v>
      </c>
    </row>
    <row r="51" spans="1:17" x14ac:dyDescent="0.25">
      <c r="D51" s="21"/>
      <c r="E51" s="5"/>
      <c r="M51" s="5"/>
      <c r="N51" s="5"/>
      <c r="O51" s="6"/>
    </row>
    <row r="52" spans="1:17" x14ac:dyDescent="0.25">
      <c r="C52"/>
      <c r="D52" s="19"/>
      <c r="E52" s="5"/>
      <c r="N52" s="5"/>
      <c r="O52" s="6"/>
    </row>
    <row r="53" spans="1:17" x14ac:dyDescent="0.25">
      <c r="A53" s="25">
        <v>8</v>
      </c>
      <c r="D53" s="19"/>
      <c r="E53" s="5"/>
      <c r="M53" s="6"/>
      <c r="N53" s="5"/>
      <c r="O53" s="6"/>
    </row>
    <row r="54" spans="1:17" ht="15.75" thickBot="1" x14ac:dyDescent="0.3">
      <c r="B54"/>
      <c r="D54" s="19"/>
      <c r="E54" s="5"/>
      <c r="M54" s="6"/>
      <c r="N54" s="5"/>
      <c r="O54" s="6"/>
    </row>
    <row r="55" spans="1:17" ht="16.5" thickTop="1" thickBot="1" x14ac:dyDescent="0.3">
      <c r="B55" s="59"/>
      <c r="C55"/>
      <c r="D55" s="19"/>
      <c r="E55" s="5"/>
      <c r="N55" s="5"/>
      <c r="O55" s="6"/>
    </row>
    <row r="56" spans="1:17" ht="15.75" thickTop="1" x14ac:dyDescent="0.25">
      <c r="C56"/>
      <c r="D56" s="19"/>
      <c r="E56" s="5"/>
    </row>
    <row r="57" spans="1:17" x14ac:dyDescent="0.25">
      <c r="A57" s="25">
        <v>13</v>
      </c>
      <c r="E57" s="5"/>
      <c r="M57" s="6"/>
      <c r="N57" s="5"/>
      <c r="O57" s="6"/>
    </row>
    <row r="58" spans="1:17" x14ac:dyDescent="0.25">
      <c r="B58" s="64"/>
      <c r="C58"/>
      <c r="D58" s="19"/>
      <c r="E58" s="5"/>
      <c r="N58" s="5"/>
      <c r="O58" s="6"/>
    </row>
    <row r="59" spans="1:17" x14ac:dyDescent="0.25">
      <c r="B59" s="23"/>
      <c r="D59" s="19"/>
      <c r="E59" s="5"/>
    </row>
    <row r="60" spans="1:17" x14ac:dyDescent="0.25">
      <c r="D60" s="19"/>
      <c r="E60" s="5"/>
      <c r="N60" s="5"/>
      <c r="O60" s="6"/>
    </row>
    <row r="61" spans="1:17" x14ac:dyDescent="0.25">
      <c r="A61" s="25">
        <v>14</v>
      </c>
      <c r="D61" s="19"/>
      <c r="E61" s="5"/>
      <c r="Q61" s="6" t="str">
        <f>B61&amp;"|"&amp;C61&amp;"|"&amp;E61</f>
        <v>||</v>
      </c>
    </row>
    <row r="62" spans="1:17" x14ac:dyDescent="0.25">
      <c r="E62" s="5"/>
      <c r="M62" s="6"/>
      <c r="N62" s="5"/>
      <c r="O62" s="6"/>
      <c r="Q62" s="6" t="str">
        <f>B62&amp;"|"&amp;C62&amp;"|"&amp;E62</f>
        <v>||</v>
      </c>
    </row>
    <row r="63" spans="1:17" x14ac:dyDescent="0.25">
      <c r="A63" s="25">
        <v>15</v>
      </c>
      <c r="B63" s="55"/>
      <c r="E63" s="5"/>
      <c r="M63" s="6"/>
      <c r="N63" s="5"/>
      <c r="O63" s="6"/>
    </row>
    <row r="64" spans="1:17" x14ac:dyDescent="0.25">
      <c r="E64" s="5"/>
    </row>
    <row r="65" spans="1:17" x14ac:dyDescent="0.25">
      <c r="E65" s="5"/>
    </row>
    <row r="66" spans="1:17" x14ac:dyDescent="0.25">
      <c r="E66" s="5"/>
      <c r="M66" s="6"/>
      <c r="N66" s="5"/>
      <c r="O66" s="6"/>
    </row>
    <row r="67" spans="1:17" x14ac:dyDescent="0.25">
      <c r="C67"/>
      <c r="E67" s="5"/>
    </row>
    <row r="68" spans="1:17" x14ac:dyDescent="0.25">
      <c r="B68"/>
      <c r="M68" s="5"/>
      <c r="N68" s="5"/>
      <c r="O68" s="6"/>
    </row>
    <row r="69" spans="1:17" x14ac:dyDescent="0.25">
      <c r="A69" s="25">
        <v>17</v>
      </c>
      <c r="E69" s="5"/>
      <c r="M69" s="6"/>
      <c r="N69" s="5"/>
      <c r="O69" s="6"/>
    </row>
    <row r="70" spans="1:17" x14ac:dyDescent="0.25">
      <c r="A70" s="25">
        <v>16</v>
      </c>
      <c r="E70" s="5"/>
      <c r="M70" s="6"/>
      <c r="N70" s="5"/>
      <c r="O70" s="6"/>
    </row>
    <row r="71" spans="1:17" x14ac:dyDescent="0.25">
      <c r="A71" s="25">
        <v>18</v>
      </c>
      <c r="E71" s="5"/>
      <c r="M71" s="6"/>
      <c r="N71" s="6"/>
      <c r="O71" s="6"/>
    </row>
    <row r="72" spans="1:17" x14ac:dyDescent="0.25">
      <c r="A72" s="25">
        <v>19</v>
      </c>
      <c r="E72" s="5"/>
      <c r="M72" s="6"/>
      <c r="N72" s="6"/>
      <c r="O72" s="6"/>
    </row>
    <row r="73" spans="1:17" x14ac:dyDescent="0.25">
      <c r="B73"/>
      <c r="C73"/>
      <c r="E73" s="5"/>
      <c r="M73" s="6"/>
      <c r="N73" s="5"/>
      <c r="O73" s="6"/>
    </row>
    <row r="74" spans="1:17" x14ac:dyDescent="0.25">
      <c r="B74"/>
      <c r="C74"/>
      <c r="E74" s="5"/>
      <c r="M74" s="6"/>
      <c r="N74" s="5"/>
      <c r="O74" s="6"/>
    </row>
    <row r="75" spans="1:17" x14ac:dyDescent="0.25">
      <c r="A75" s="25">
        <v>20</v>
      </c>
      <c r="E75" s="5"/>
      <c r="M75" s="6"/>
      <c r="N75" s="5"/>
      <c r="O75" s="6"/>
    </row>
    <row r="76" spans="1:17" x14ac:dyDescent="0.25">
      <c r="E76" s="5"/>
      <c r="N76" s="5"/>
      <c r="O76" s="6"/>
    </row>
    <row r="77" spans="1:17" x14ac:dyDescent="0.25">
      <c r="E77" s="5"/>
      <c r="M77" s="6"/>
      <c r="N77" s="6"/>
      <c r="O77" s="6"/>
    </row>
    <row r="78" spans="1:17" x14ac:dyDescent="0.25">
      <c r="A78" s="25">
        <v>21</v>
      </c>
      <c r="D78" s="19"/>
      <c r="E78" s="5"/>
      <c r="M78" s="6"/>
      <c r="N78" s="5"/>
      <c r="O78" s="6"/>
      <c r="Q78" s="6" t="str">
        <f t="shared" ref="Q78:Q86" si="0">B78&amp;"|"&amp;C78&amp;"|"&amp;E78</f>
        <v>||</v>
      </c>
    </row>
    <row r="79" spans="1:17" x14ac:dyDescent="0.25">
      <c r="E79" s="5"/>
      <c r="M79" s="6"/>
      <c r="N79" s="5"/>
      <c r="O79" s="6"/>
      <c r="Q79" s="6" t="str">
        <f t="shared" si="0"/>
        <v>||</v>
      </c>
    </row>
    <row r="80" spans="1:17" x14ac:dyDescent="0.25">
      <c r="E80" s="5"/>
      <c r="M80" s="6"/>
      <c r="N80" s="5"/>
      <c r="O80" s="6"/>
      <c r="Q80" s="6" t="str">
        <f t="shared" si="0"/>
        <v>||</v>
      </c>
    </row>
    <row r="81" spans="1:17" x14ac:dyDescent="0.25">
      <c r="E81" s="5"/>
      <c r="M81" s="6"/>
      <c r="N81" s="5"/>
      <c r="O81" s="6"/>
      <c r="Q81" s="6" t="str">
        <f t="shared" si="0"/>
        <v>||</v>
      </c>
    </row>
    <row r="82" spans="1:17" x14ac:dyDescent="0.25">
      <c r="B82"/>
      <c r="C82"/>
      <c r="M82" s="5"/>
      <c r="N82" s="5"/>
      <c r="O82" s="6"/>
      <c r="Q82" s="6" t="str">
        <f t="shared" si="0"/>
        <v>||</v>
      </c>
    </row>
    <row r="83" spans="1:17" x14ac:dyDescent="0.25">
      <c r="B83"/>
      <c r="E83" s="5"/>
      <c r="M83" s="6"/>
      <c r="N83" s="5"/>
      <c r="O83" s="6"/>
    </row>
    <row r="84" spans="1:17" x14ac:dyDescent="0.25">
      <c r="B84"/>
      <c r="E84" s="5"/>
      <c r="M84" s="5"/>
      <c r="N84" s="5"/>
    </row>
    <row r="85" spans="1:17" x14ac:dyDescent="0.25">
      <c r="E85" s="5"/>
      <c r="M85" s="6"/>
      <c r="N85" s="5"/>
    </row>
    <row r="86" spans="1:17" x14ac:dyDescent="0.25">
      <c r="E86" s="5"/>
      <c r="M86" s="5"/>
      <c r="N86" s="5"/>
      <c r="Q86" s="6" t="str">
        <f t="shared" si="0"/>
        <v>||</v>
      </c>
    </row>
    <row r="87" spans="1:17" x14ac:dyDescent="0.25">
      <c r="B87"/>
      <c r="E87" s="5"/>
      <c r="N87" s="5"/>
      <c r="O87" s="6"/>
    </row>
    <row r="88" spans="1:17" x14ac:dyDescent="0.25">
      <c r="B88"/>
      <c r="E88" s="5"/>
      <c r="M88" s="56"/>
      <c r="N88" s="5"/>
      <c r="O88" s="6"/>
      <c r="Q88" s="6" t="str">
        <f>B88&amp;"|"&amp;C88&amp;"|"&amp;E88</f>
        <v>||</v>
      </c>
    </row>
    <row r="89" spans="1:17" x14ac:dyDescent="0.25">
      <c r="C89"/>
      <c r="E89" s="5"/>
      <c r="N89" s="5"/>
      <c r="O89" s="6"/>
    </row>
    <row r="90" spans="1:17" x14ac:dyDescent="0.25">
      <c r="B90" s="65"/>
      <c r="C90"/>
      <c r="D90" s="5"/>
      <c r="E90" s="5"/>
      <c r="N90" s="5"/>
      <c r="O90" s="6"/>
    </row>
    <row r="91" spans="1:17" x14ac:dyDescent="0.25">
      <c r="B91"/>
      <c r="C91"/>
      <c r="D91" s="5"/>
      <c r="E91" s="5"/>
      <c r="N91" s="5"/>
      <c r="O91" s="6"/>
      <c r="Q91" s="6" t="str">
        <f>B91&amp;"|"&amp;C91&amp;"|"&amp;E91</f>
        <v>||</v>
      </c>
    </row>
    <row r="92" spans="1:17" x14ac:dyDescent="0.25">
      <c r="B92"/>
      <c r="C92"/>
      <c r="E92" s="5"/>
      <c r="M92" s="6"/>
      <c r="N92" s="5"/>
      <c r="O92" s="6"/>
    </row>
    <row r="93" spans="1:17" x14ac:dyDescent="0.25">
      <c r="A93" s="25">
        <v>23</v>
      </c>
      <c r="B93" s="64"/>
      <c r="E93" s="5"/>
      <c r="Q93" s="6" t="str">
        <f>B93&amp;"|"&amp;C93&amp;"|"&amp;E93</f>
        <v>||</v>
      </c>
    </row>
    <row r="94" spans="1:17" x14ac:dyDescent="0.25">
      <c r="E94" s="5"/>
      <c r="M94" s="5"/>
      <c r="N94" s="5"/>
    </row>
    <row r="95" spans="1:17" x14ac:dyDescent="0.25">
      <c r="B95"/>
      <c r="E95" s="5"/>
      <c r="M95" s="6"/>
      <c r="N95" s="6"/>
      <c r="O95" s="6"/>
    </row>
    <row r="96" spans="1:17" x14ac:dyDescent="0.25">
      <c r="A96" s="25">
        <v>11</v>
      </c>
      <c r="E96" s="5"/>
    </row>
    <row r="97" spans="1:17" x14ac:dyDescent="0.25">
      <c r="A97" s="25">
        <v>26</v>
      </c>
      <c r="E97" s="5"/>
      <c r="P97" s="6" t="s">
        <v>70</v>
      </c>
      <c r="Q97" s="6" t="str">
        <f>B97&amp;"|"&amp;C97&amp;"|"&amp;E97</f>
        <v>||</v>
      </c>
    </row>
    <row r="98" spans="1:17" x14ac:dyDescent="0.25">
      <c r="C98"/>
      <c r="D98" s="21"/>
      <c r="E98" s="5"/>
      <c r="M98" s="6"/>
      <c r="N98" s="5"/>
      <c r="O98" s="6"/>
    </row>
    <row r="99" spans="1:17" x14ac:dyDescent="0.25">
      <c r="E99" s="5"/>
      <c r="M99" s="5"/>
      <c r="N99" s="5"/>
    </row>
    <row r="100" spans="1:17" x14ac:dyDescent="0.25">
      <c r="A100" s="25">
        <v>27</v>
      </c>
      <c r="D100" s="21"/>
      <c r="E100" s="5"/>
      <c r="O100" s="66"/>
    </row>
    <row r="101" spans="1:17" x14ac:dyDescent="0.25">
      <c r="C101"/>
      <c r="D101" s="21"/>
      <c r="E101" s="5"/>
      <c r="P101" s="6" t="s">
        <v>70</v>
      </c>
      <c r="Q101" s="6" t="str">
        <f t="shared" ref="Q101:Q112" si="1">B101&amp;"|"&amp;C101&amp;"|"&amp;E101</f>
        <v>||</v>
      </c>
    </row>
    <row r="102" spans="1:17" x14ac:dyDescent="0.25">
      <c r="A102" s="25">
        <v>28</v>
      </c>
      <c r="E102" s="5"/>
      <c r="M102" s="6"/>
      <c r="N102" s="6"/>
      <c r="O102" s="64"/>
    </row>
    <row r="103" spans="1:17" x14ac:dyDescent="0.25">
      <c r="B103"/>
      <c r="E103" s="5"/>
      <c r="M103" s="6"/>
      <c r="N103" s="6"/>
      <c r="O103" s="6"/>
      <c r="Q103" s="6" t="str">
        <f t="shared" si="1"/>
        <v>||</v>
      </c>
    </row>
    <row r="104" spans="1:17" x14ac:dyDescent="0.25">
      <c r="B104"/>
      <c r="E104" s="5"/>
      <c r="M104" s="6"/>
      <c r="N104" s="6"/>
      <c r="O104" s="57"/>
    </row>
    <row r="105" spans="1:17" x14ac:dyDescent="0.25">
      <c r="E105" s="5"/>
      <c r="M105" s="6"/>
      <c r="N105" s="6"/>
      <c r="O105" s="6"/>
    </row>
    <row r="106" spans="1:17" x14ac:dyDescent="0.25">
      <c r="B106"/>
      <c r="M106" s="5"/>
      <c r="N106" s="5"/>
      <c r="O106" s="64"/>
      <c r="Q106" s="6" t="str">
        <f t="shared" si="1"/>
        <v>||</v>
      </c>
    </row>
    <row r="107" spans="1:17" x14ac:dyDescent="0.25">
      <c r="B107"/>
      <c r="M107" s="5"/>
      <c r="N107" s="5"/>
      <c r="O107" s="56"/>
      <c r="Q107" s="6" t="str">
        <f t="shared" si="1"/>
        <v>||</v>
      </c>
    </row>
    <row r="108" spans="1:17" x14ac:dyDescent="0.25">
      <c r="B108"/>
      <c r="M108" s="5"/>
      <c r="N108" s="5"/>
      <c r="O108" s="56"/>
      <c r="Q108" s="6" t="str">
        <f t="shared" si="1"/>
        <v>||</v>
      </c>
    </row>
    <row r="109" spans="1:17" x14ac:dyDescent="0.25">
      <c r="A109" s="25">
        <v>29</v>
      </c>
      <c r="D109" s="19"/>
      <c r="E109" s="5"/>
      <c r="Q109" s="6" t="str">
        <f t="shared" si="1"/>
        <v>||</v>
      </c>
    </row>
    <row r="110" spans="1:17" x14ac:dyDescent="0.25">
      <c r="B110"/>
      <c r="D110" s="19"/>
      <c r="E110" s="5"/>
      <c r="M110" s="6"/>
      <c r="N110" s="5"/>
      <c r="O110" s="6"/>
      <c r="P110" s="6" t="s">
        <v>70</v>
      </c>
      <c r="Q110" s="6" t="str">
        <f t="shared" si="1"/>
        <v>||</v>
      </c>
    </row>
    <row r="111" spans="1:17" x14ac:dyDescent="0.25">
      <c r="A111" s="25">
        <v>32</v>
      </c>
      <c r="E111" s="5"/>
      <c r="M111" s="6"/>
      <c r="N111" s="6"/>
      <c r="O111" s="6"/>
      <c r="Q111" s="6" t="str">
        <f t="shared" si="1"/>
        <v>||</v>
      </c>
    </row>
    <row r="112" spans="1:17" x14ac:dyDescent="0.25">
      <c r="B112"/>
      <c r="D112" s="19"/>
      <c r="E112" s="5"/>
      <c r="M112" s="6"/>
      <c r="N112" s="5"/>
      <c r="O112" s="53"/>
      <c r="Q112" s="6" t="str">
        <f t="shared" si="1"/>
        <v>||</v>
      </c>
    </row>
    <row r="113" spans="1:17" x14ac:dyDescent="0.25">
      <c r="D113" s="19"/>
      <c r="E113" s="5"/>
      <c r="M113" s="5"/>
      <c r="N113" s="5"/>
      <c r="O113" s="6"/>
    </row>
    <row r="114" spans="1:17" x14ac:dyDescent="0.25">
      <c r="A114" s="25">
        <v>30</v>
      </c>
      <c r="D114" s="21"/>
      <c r="E114" s="5"/>
    </row>
    <row r="115" spans="1:17" x14ac:dyDescent="0.25">
      <c r="A115" s="25">
        <v>31</v>
      </c>
      <c r="D115" s="19"/>
      <c r="E115" s="5"/>
      <c r="M115" s="5"/>
      <c r="N115" s="5"/>
      <c r="O115" s="6"/>
      <c r="Q115" s="6" t="str">
        <f>B115&amp;"|"&amp;C115&amp;"|"&amp;E115</f>
        <v>||</v>
      </c>
    </row>
    <row r="116" spans="1:17" x14ac:dyDescent="0.25">
      <c r="A116" s="25">
        <v>33</v>
      </c>
      <c r="D116" s="19"/>
      <c r="E116" s="5"/>
    </row>
    <row r="117" spans="1:17" x14ac:dyDescent="0.25">
      <c r="B117"/>
      <c r="D117" s="19"/>
      <c r="E117" s="5"/>
      <c r="M117" s="5"/>
      <c r="N117" s="5"/>
      <c r="O117" s="6"/>
    </row>
    <row r="118" spans="1:17" x14ac:dyDescent="0.25">
      <c r="A118" s="25">
        <v>34</v>
      </c>
      <c r="E118" s="5"/>
      <c r="M118" s="6"/>
      <c r="N118" s="6"/>
      <c r="O118" s="6"/>
    </row>
    <row r="119" spans="1:17" x14ac:dyDescent="0.25">
      <c r="D119" s="19"/>
      <c r="E119" s="5"/>
      <c r="M119" s="5"/>
      <c r="N119" s="6"/>
      <c r="O119" s="6"/>
    </row>
    <row r="120" spans="1:17" x14ac:dyDescent="0.25">
      <c r="D120" s="19"/>
      <c r="E120" s="5"/>
      <c r="M120" s="5"/>
      <c r="N120" s="6"/>
      <c r="O120" s="6"/>
      <c r="P120" s="6" t="s">
        <v>70</v>
      </c>
      <c r="Q120" s="6" t="str">
        <f>B120&amp;"|"&amp;C120&amp;"|"&amp;E120</f>
        <v>||</v>
      </c>
    </row>
    <row r="121" spans="1:17" x14ac:dyDescent="0.25">
      <c r="E121" s="5"/>
      <c r="M121" s="5"/>
      <c r="N121" s="5"/>
      <c r="O121" s="6"/>
    </row>
    <row r="122" spans="1:17" x14ac:dyDescent="0.25">
      <c r="E122" s="5"/>
      <c r="N122" s="5"/>
    </row>
    <row r="123" spans="1:17" x14ac:dyDescent="0.25">
      <c r="A123" s="25">
        <v>35</v>
      </c>
      <c r="D123" s="19"/>
      <c r="E123" s="5"/>
    </row>
    <row r="124" spans="1:17" x14ac:dyDescent="0.25">
      <c r="E124" s="5"/>
      <c r="M124" s="5"/>
      <c r="N124" s="5"/>
      <c r="O124" s="52"/>
    </row>
    <row r="125" spans="1:17" x14ac:dyDescent="0.25">
      <c r="A125" s="25">
        <v>36</v>
      </c>
      <c r="E125" s="5"/>
      <c r="M125" s="5"/>
      <c r="N125" s="5"/>
      <c r="O125" s="6"/>
    </row>
    <row r="126" spans="1:17" x14ac:dyDescent="0.25">
      <c r="C126"/>
      <c r="E126" s="5"/>
      <c r="M126" s="5"/>
      <c r="N126" s="5"/>
      <c r="O126" s="52"/>
      <c r="Q126" s="6" t="str">
        <f>B126&amp;"|"&amp;C126&amp;"|"&amp;E126</f>
        <v>||</v>
      </c>
    </row>
    <row r="127" spans="1:17" x14ac:dyDescent="0.25">
      <c r="A127" t="s">
        <v>310</v>
      </c>
      <c r="B127"/>
      <c r="E127" s="5"/>
      <c r="M127" s="5"/>
      <c r="N127" s="5"/>
      <c r="O127" s="54"/>
    </row>
    <row r="128" spans="1:17" x14ac:dyDescent="0.25">
      <c r="A128"/>
      <c r="E128" s="5"/>
      <c r="M128" s="5"/>
      <c r="N128" s="5"/>
      <c r="O128" s="54"/>
    </row>
    <row r="129" spans="1:17" x14ac:dyDescent="0.25">
      <c r="A129" s="25">
        <v>37</v>
      </c>
      <c r="D129" s="24"/>
      <c r="E129" s="5"/>
      <c r="M129" s="5"/>
      <c r="N129" s="5"/>
      <c r="O129" s="6"/>
    </row>
    <row r="130" spans="1:17" x14ac:dyDescent="0.25">
      <c r="B130"/>
      <c r="D130" s="24"/>
      <c r="E130" s="5"/>
      <c r="M130" s="5"/>
      <c r="N130" s="5"/>
      <c r="O130" s="6"/>
      <c r="P130" s="6" t="s">
        <v>70</v>
      </c>
      <c r="Q130" s="6" t="str">
        <f>B130&amp;"|"&amp;C130&amp;"|"&amp;E130</f>
        <v>||</v>
      </c>
    </row>
    <row r="131" spans="1:17" x14ac:dyDescent="0.25">
      <c r="D131" s="24"/>
      <c r="E131" s="5"/>
      <c r="M131" s="5"/>
      <c r="N131" s="5"/>
      <c r="O131" s="6"/>
    </row>
    <row r="132" spans="1:17" x14ac:dyDescent="0.25">
      <c r="B132"/>
      <c r="M132" s="5"/>
      <c r="N132" s="5"/>
      <c r="O132" s="6"/>
    </row>
    <row r="133" spans="1:17" x14ac:dyDescent="0.25">
      <c r="B133"/>
      <c r="M133" s="5"/>
      <c r="N133" s="5"/>
      <c r="O133" s="6"/>
      <c r="Q133" s="6" t="str">
        <f>B133&amp;"|"&amp;C133&amp;"|"&amp;E133</f>
        <v>||</v>
      </c>
    </row>
    <row r="134" spans="1:17" x14ac:dyDescent="0.25">
      <c r="B134"/>
      <c r="C134"/>
      <c r="M134" s="5"/>
      <c r="N134" s="5"/>
      <c r="O134" s="6"/>
      <c r="Q134" s="6" t="str">
        <f>B134&amp;"|"&amp;C134&amp;"|"&amp;E134</f>
        <v>||</v>
      </c>
    </row>
    <row r="135" spans="1:17" x14ac:dyDescent="0.25">
      <c r="B135"/>
      <c r="C135"/>
      <c r="D135" s="19"/>
      <c r="E135" s="5"/>
      <c r="N135" s="5"/>
      <c r="O135" s="6"/>
    </row>
    <row r="136" spans="1:17" x14ac:dyDescent="0.25">
      <c r="B136"/>
      <c r="C136"/>
      <c r="D136" s="19"/>
      <c r="E136" s="5"/>
      <c r="M136" s="5"/>
      <c r="N136" s="6"/>
      <c r="O136" s="6"/>
    </row>
    <row r="137" spans="1:17" x14ac:dyDescent="0.25">
      <c r="D137" s="19"/>
      <c r="E137" s="5"/>
      <c r="N137" s="5"/>
    </row>
    <row r="138" spans="1:17" x14ac:dyDescent="0.25">
      <c r="A138" s="25">
        <v>38</v>
      </c>
      <c r="D138" s="19"/>
      <c r="E138" s="5"/>
    </row>
    <row r="139" spans="1:17" x14ac:dyDescent="0.25">
      <c r="A139" s="25">
        <v>39</v>
      </c>
      <c r="D139" s="19"/>
      <c r="E139" s="5"/>
    </row>
    <row r="140" spans="1:17" x14ac:dyDescent="0.25">
      <c r="C140"/>
      <c r="D140" s="19"/>
      <c r="E140" s="5"/>
      <c r="M140" s="5"/>
      <c r="N140" s="6"/>
      <c r="O140" s="6"/>
      <c r="Q140" s="6" t="str">
        <f>B140&amp;"|"&amp;C140&amp;"|"&amp;E140</f>
        <v>||</v>
      </c>
    </row>
    <row r="141" spans="1:17" x14ac:dyDescent="0.25">
      <c r="D141" s="19"/>
      <c r="E141" s="5"/>
      <c r="M141" s="5"/>
      <c r="N141" s="6"/>
      <c r="O141" s="6"/>
    </row>
    <row r="142" spans="1:17" x14ac:dyDescent="0.25">
      <c r="B142"/>
      <c r="D142" s="19"/>
      <c r="E142" s="5"/>
      <c r="M142" s="5"/>
      <c r="N142" s="6"/>
      <c r="O142" s="6"/>
    </row>
    <row r="143" spans="1:17" x14ac:dyDescent="0.25">
      <c r="B143"/>
      <c r="D143" s="19"/>
      <c r="E143" s="5"/>
      <c r="M143" s="5"/>
      <c r="N143" s="6"/>
      <c r="O143" s="6"/>
      <c r="P143" s="6" t="s">
        <v>70</v>
      </c>
      <c r="Q143" s="6" t="str">
        <f>B143&amp;"|"&amp;C143&amp;"|"&amp;E143</f>
        <v>||</v>
      </c>
    </row>
    <row r="144" spans="1:17" x14ac:dyDescent="0.25">
      <c r="B144"/>
      <c r="D144" s="19"/>
      <c r="E144" s="5"/>
      <c r="M144" s="5"/>
      <c r="O144" s="6"/>
    </row>
    <row r="145" spans="1:17" x14ac:dyDescent="0.25">
      <c r="D145" s="19"/>
      <c r="E145" s="5"/>
    </row>
    <row r="146" spans="1:17" x14ac:dyDescent="0.25">
      <c r="A146" s="25">
        <v>41</v>
      </c>
      <c r="D146" s="19"/>
      <c r="E146" s="5"/>
      <c r="M146" s="5"/>
      <c r="N146" s="5"/>
      <c r="O146" s="6"/>
      <c r="P146" s="6" t="s">
        <v>70</v>
      </c>
      <c r="Q146" s="6" t="str">
        <f>B146&amp;"|"&amp;C146&amp;"|"&amp;E146</f>
        <v>||</v>
      </c>
    </row>
    <row r="147" spans="1:17" x14ac:dyDescent="0.25">
      <c r="D147" s="19"/>
      <c r="E147" s="5"/>
      <c r="N147" s="5"/>
      <c r="O147" s="6"/>
    </row>
    <row r="148" spans="1:17" x14ac:dyDescent="0.25">
      <c r="A148" s="25">
        <v>42</v>
      </c>
      <c r="E148" s="5"/>
      <c r="N148" s="6"/>
      <c r="O148" s="6"/>
      <c r="P148" s="6" t="s">
        <v>70</v>
      </c>
      <c r="Q148" s="6" t="str">
        <f>B148&amp;"|"&amp;C148&amp;"|"&amp;E148</f>
        <v>||</v>
      </c>
    </row>
    <row r="149" spans="1:17" x14ac:dyDescent="0.25">
      <c r="A149" s="25">
        <v>43</v>
      </c>
      <c r="D149" s="19"/>
      <c r="E149" s="5"/>
      <c r="N149" s="5"/>
      <c r="O149" s="20"/>
    </row>
    <row r="150" spans="1:17" x14ac:dyDescent="0.25">
      <c r="B150"/>
      <c r="D150" s="19"/>
      <c r="E150" s="5"/>
      <c r="N150" s="5"/>
      <c r="O150" s="20"/>
      <c r="Q150" s="6" t="str">
        <f>B150&amp;"|"&amp;C150&amp;"|"&amp;E150</f>
        <v>||</v>
      </c>
    </row>
    <row r="151" spans="1:17" x14ac:dyDescent="0.25">
      <c r="E151" s="47"/>
      <c r="M151" s="6"/>
      <c r="N151" s="5"/>
      <c r="O151" s="6"/>
    </row>
    <row r="152" spans="1:17" x14ac:dyDescent="0.25">
      <c r="A152" s="25">
        <v>44</v>
      </c>
      <c r="D152" s="19"/>
      <c r="E152" s="5"/>
      <c r="Q152" s="6" t="str">
        <f>B152&amp;"|"&amp;C152&amp;"|"&amp;E152</f>
        <v>||</v>
      </c>
    </row>
    <row r="153" spans="1:17" x14ac:dyDescent="0.25">
      <c r="D153" s="19"/>
      <c r="E153" s="5"/>
      <c r="M153" s="5"/>
      <c r="N153" s="5"/>
      <c r="O153" s="20"/>
      <c r="Q153" s="6" t="str">
        <f>B153&amp;"|"&amp;C153&amp;"|"&amp;E153</f>
        <v>||</v>
      </c>
    </row>
    <row r="154" spans="1:17" x14ac:dyDescent="0.25">
      <c r="D154" s="19"/>
      <c r="E154" s="5"/>
      <c r="M154" s="5"/>
      <c r="N154" s="5"/>
      <c r="O154" s="20"/>
      <c r="Q154" s="6" t="str">
        <f>B154&amp;"|"&amp;C154&amp;"|"&amp;E154</f>
        <v>||</v>
      </c>
    </row>
    <row r="155" spans="1:17" x14ac:dyDescent="0.25">
      <c r="A155" s="25">
        <v>46</v>
      </c>
      <c r="E155" s="5"/>
      <c r="M155" s="6"/>
      <c r="N155" s="6"/>
      <c r="O155" s="6"/>
    </row>
    <row r="156" spans="1:17" x14ac:dyDescent="0.25">
      <c r="E156" s="47"/>
      <c r="M156" s="6"/>
      <c r="N156" s="5"/>
      <c r="O156" s="6"/>
    </row>
    <row r="157" spans="1:17" x14ac:dyDescent="0.25">
      <c r="A157" s="25">
        <v>47</v>
      </c>
      <c r="E157" s="5"/>
      <c r="M157" s="6"/>
      <c r="N157" s="6"/>
      <c r="O157" s="6"/>
    </row>
    <row r="158" spans="1:17" x14ac:dyDescent="0.25">
      <c r="A158" s="25">
        <v>48</v>
      </c>
      <c r="E158" s="5"/>
      <c r="M158" s="6"/>
      <c r="N158" s="6"/>
      <c r="O158" s="6"/>
      <c r="Q158" s="6" t="str">
        <f>B158&amp;"|"&amp;C158&amp;"|"&amp;E158</f>
        <v>||</v>
      </c>
    </row>
    <row r="159" spans="1:17" x14ac:dyDescent="0.25">
      <c r="B159"/>
      <c r="D159" s="19"/>
      <c r="E159" s="5"/>
    </row>
    <row r="160" spans="1:17" x14ac:dyDescent="0.25">
      <c r="B160"/>
      <c r="D160" s="19"/>
      <c r="E160" s="5"/>
      <c r="M160" s="5"/>
      <c r="N160" s="6"/>
      <c r="O160" s="6"/>
    </row>
    <row r="161" spans="1:17" x14ac:dyDescent="0.25">
      <c r="A161" s="25">
        <v>45</v>
      </c>
      <c r="D161" s="19"/>
      <c r="E161" s="5"/>
    </row>
    <row r="162" spans="1:17" x14ac:dyDescent="0.25">
      <c r="B162"/>
      <c r="D162" s="19"/>
      <c r="E162" s="5"/>
    </row>
    <row r="163" spans="1:17" x14ac:dyDescent="0.25">
      <c r="C163"/>
      <c r="E163" s="5"/>
      <c r="N163" s="6"/>
      <c r="O163" s="6"/>
    </row>
    <row r="164" spans="1:17" x14ac:dyDescent="0.25">
      <c r="E164" s="5"/>
      <c r="M164" s="6"/>
      <c r="N164" s="6"/>
      <c r="O164" s="6"/>
      <c r="Q164" s="6" t="str">
        <f>B164&amp;"|"&amp;C164&amp;"|"&amp;E164</f>
        <v>||</v>
      </c>
    </row>
    <row r="165" spans="1:17" x14ac:dyDescent="0.25">
      <c r="C165"/>
      <c r="E165" s="5"/>
    </row>
    <row r="166" spans="1:17" x14ac:dyDescent="0.25">
      <c r="E166" s="5"/>
      <c r="N166" s="6"/>
      <c r="O166" s="6"/>
      <c r="Q166" s="6" t="str">
        <f>B166&amp;"|"&amp;C166&amp;"|"&amp;E166</f>
        <v>||</v>
      </c>
    </row>
    <row r="167" spans="1:17" x14ac:dyDescent="0.25">
      <c r="A167" s="25">
        <v>49</v>
      </c>
      <c r="E167" s="5"/>
      <c r="M167" s="5"/>
      <c r="N167" s="6"/>
      <c r="O167" s="6"/>
    </row>
    <row r="168" spans="1:17" x14ac:dyDescent="0.25">
      <c r="D168" s="19"/>
      <c r="E168" s="5"/>
    </row>
    <row r="169" spans="1:17" x14ac:dyDescent="0.25">
      <c r="D169" s="19"/>
      <c r="E169" s="5"/>
      <c r="N169" s="5"/>
      <c r="O169" s="6"/>
    </row>
    <row r="170" spans="1:17" x14ac:dyDescent="0.25">
      <c r="A170" s="25">
        <v>50</v>
      </c>
      <c r="D170" s="19"/>
      <c r="E170" s="5"/>
    </row>
    <row r="171" spans="1:17" ht="15.75" thickBot="1" x14ac:dyDescent="0.3">
      <c r="B171"/>
      <c r="C171"/>
      <c r="D171" s="19"/>
      <c r="E171" s="5"/>
      <c r="N171" s="5"/>
    </row>
    <row r="172" spans="1:17" ht="16.5" thickTop="1" thickBot="1" x14ac:dyDescent="0.3">
      <c r="B172"/>
      <c r="C172"/>
      <c r="D172" s="19"/>
      <c r="E172" s="5"/>
      <c r="F172" s="27"/>
      <c r="Q172" s="6" t="str">
        <f>B172&amp;"|"&amp;C172&amp;"|"&amp;E172</f>
        <v>||</v>
      </c>
    </row>
    <row r="173" spans="1:17" ht="15.75" thickTop="1" x14ac:dyDescent="0.25">
      <c r="A173" s="25">
        <v>51</v>
      </c>
      <c r="D173" s="19"/>
      <c r="E173" s="5"/>
    </row>
    <row r="174" spans="1:17" x14ac:dyDescent="0.25">
      <c r="D174" s="19"/>
      <c r="E174" s="5"/>
      <c r="M174" s="5"/>
      <c r="N174" s="5"/>
      <c r="O174" s="6"/>
      <c r="Q174" s="6" t="str">
        <f>B174&amp;"|"&amp;C174&amp;"|"&amp;E174</f>
        <v>||</v>
      </c>
    </row>
    <row r="175" spans="1:17" x14ac:dyDescent="0.25">
      <c r="E175" s="5"/>
      <c r="M175" s="5"/>
      <c r="N175" s="5"/>
    </row>
    <row r="176" spans="1:17" ht="15.75" thickBot="1" x14ac:dyDescent="0.3">
      <c r="C176" s="57"/>
      <c r="D176" s="19"/>
      <c r="E176" s="5"/>
    </row>
    <row r="177" spans="1:17" ht="16.5" thickTop="1" thickBot="1" x14ac:dyDescent="0.3">
      <c r="B177"/>
      <c r="C177"/>
      <c r="D177" s="19"/>
      <c r="E177" s="5"/>
      <c r="F177" s="27"/>
      <c r="Q177" s="6" t="str">
        <f>B177&amp;"|"&amp;C177&amp;"|"&amp;E177</f>
        <v>||</v>
      </c>
    </row>
    <row r="178" spans="1:17" ht="15.75" thickTop="1" x14ac:dyDescent="0.25">
      <c r="C178"/>
      <c r="D178" s="19"/>
      <c r="E178" s="5"/>
    </row>
    <row r="179" spans="1:17" x14ac:dyDescent="0.25">
      <c r="A179" s="25">
        <v>52</v>
      </c>
      <c r="C179" s="64"/>
      <c r="D179" s="19"/>
      <c r="E179" s="5"/>
      <c r="N179" s="5"/>
      <c r="O179" s="6"/>
      <c r="Q179" s="6" t="str">
        <f>B179&amp;"|"&amp;C179&amp;"|"&amp;E179</f>
        <v>||</v>
      </c>
    </row>
    <row r="180" spans="1:17" x14ac:dyDescent="0.25">
      <c r="B180"/>
      <c r="C180"/>
      <c r="D180" s="19"/>
      <c r="E180" s="5"/>
      <c r="N180" s="5"/>
      <c r="O180" s="6"/>
    </row>
    <row r="181" spans="1:17" x14ac:dyDescent="0.25">
      <c r="C181" s="56"/>
      <c r="D181" s="19"/>
      <c r="E181" s="5"/>
      <c r="M181" s="5"/>
      <c r="N181" s="6"/>
      <c r="O181" s="6"/>
      <c r="Q181" s="6" t="str">
        <f>B181&amp;"|"&amp;C181&amp;"|"&amp;E181</f>
        <v>||</v>
      </c>
    </row>
    <row r="182" spans="1:17" x14ac:dyDescent="0.25">
      <c r="A182" s="25">
        <v>53</v>
      </c>
      <c r="D182" s="19"/>
      <c r="E182" s="5"/>
      <c r="M182" s="5"/>
      <c r="N182" s="6"/>
      <c r="O182" s="6"/>
    </row>
    <row r="183" spans="1:17" x14ac:dyDescent="0.25">
      <c r="B183"/>
      <c r="C183"/>
      <c r="D183" s="19"/>
      <c r="E183" s="5"/>
    </row>
    <row r="184" spans="1:17" x14ac:dyDescent="0.25">
      <c r="C184"/>
      <c r="D184" s="19"/>
      <c r="E184" s="5"/>
      <c r="N184" s="6"/>
      <c r="O184" s="6"/>
    </row>
    <row r="185" spans="1:17" x14ac:dyDescent="0.25">
      <c r="A185" s="25">
        <v>54</v>
      </c>
      <c r="D185" s="19"/>
      <c r="E185" s="5"/>
      <c r="M185" s="5"/>
      <c r="N185" s="6"/>
      <c r="O185" s="6"/>
    </row>
    <row r="186" spans="1:17" x14ac:dyDescent="0.25">
      <c r="D186" s="19"/>
      <c r="E186" s="5"/>
      <c r="M186" s="5"/>
      <c r="N186" s="6"/>
      <c r="O186" s="6"/>
    </row>
    <row r="187" spans="1:17" x14ac:dyDescent="0.25">
      <c r="D187" s="19"/>
      <c r="E187" s="5"/>
      <c r="M187" s="5"/>
      <c r="N187" s="6"/>
      <c r="O187" s="6"/>
    </row>
    <row r="188" spans="1:17" x14ac:dyDescent="0.25">
      <c r="D188" s="19"/>
      <c r="E188" s="5"/>
      <c r="M188" s="5"/>
      <c r="N188" s="6"/>
      <c r="O188" s="6"/>
    </row>
    <row r="189" spans="1:17" x14ac:dyDescent="0.25">
      <c r="D189" s="19"/>
      <c r="E189" s="5"/>
      <c r="N189" s="6"/>
      <c r="O189" s="6"/>
    </row>
    <row r="190" spans="1:17" x14ac:dyDescent="0.25">
      <c r="B190"/>
      <c r="C190"/>
      <c r="D190" s="19"/>
      <c r="E190" s="5"/>
    </row>
    <row r="191" spans="1:17" x14ac:dyDescent="0.25">
      <c r="B191"/>
      <c r="C191"/>
      <c r="D191" s="19"/>
      <c r="E191" s="5"/>
    </row>
    <row r="192" spans="1:17" x14ac:dyDescent="0.25">
      <c r="C192"/>
      <c r="D192" s="19"/>
      <c r="E192" s="5"/>
      <c r="N192" s="6"/>
      <c r="O192" s="6"/>
    </row>
    <row r="193" spans="1:15" x14ac:dyDescent="0.25">
      <c r="A193" s="25">
        <v>55</v>
      </c>
      <c r="E193" s="5"/>
    </row>
    <row r="194" spans="1:15" x14ac:dyDescent="0.25">
      <c r="C194"/>
      <c r="E194" s="5"/>
      <c r="M194" s="5"/>
      <c r="N194" s="28"/>
      <c r="O194" s="6"/>
    </row>
    <row r="195" spans="1:15" x14ac:dyDescent="0.25">
      <c r="B195"/>
      <c r="C195"/>
      <c r="E195" s="5"/>
      <c r="M195" s="5"/>
      <c r="N195" s="28"/>
    </row>
    <row r="196" spans="1:15" x14ac:dyDescent="0.25">
      <c r="E196" s="5"/>
      <c r="M196" s="5"/>
      <c r="N196" s="28"/>
      <c r="O196" s="6"/>
    </row>
    <row r="197" spans="1:15" x14ac:dyDescent="0.25">
      <c r="E197" s="5"/>
      <c r="M197" s="5"/>
      <c r="N197" s="5"/>
      <c r="O197" s="6"/>
    </row>
    <row r="198" spans="1:15" x14ac:dyDescent="0.25">
      <c r="B198"/>
      <c r="M198" s="5"/>
      <c r="N198" s="5"/>
      <c r="O198" s="6"/>
    </row>
    <row r="199" spans="1:15" x14ac:dyDescent="0.25">
      <c r="A199" s="25">
        <v>25</v>
      </c>
      <c r="D199" s="19"/>
      <c r="E199" s="5"/>
      <c r="M199" s="5"/>
      <c r="N199" s="5"/>
      <c r="O199" s="6"/>
    </row>
    <row r="200" spans="1:15" x14ac:dyDescent="0.25">
      <c r="C200"/>
      <c r="E200" s="5"/>
      <c r="M200" s="5"/>
      <c r="N200" s="6"/>
    </row>
    <row r="201" spans="1:15" ht="15.75" thickBot="1" x14ac:dyDescent="0.3">
      <c r="A201" s="25">
        <v>40</v>
      </c>
      <c r="E201" s="5"/>
      <c r="M201" s="5"/>
      <c r="N201" s="6"/>
      <c r="O201" s="6"/>
    </row>
    <row r="202" spans="1:15" ht="16.5" thickTop="1" thickBot="1" x14ac:dyDescent="0.3">
      <c r="B202"/>
      <c r="E202" s="5"/>
      <c r="F202" s="27"/>
      <c r="N202" s="6"/>
      <c r="O202" s="6"/>
    </row>
    <row r="203" spans="1:15" ht="15.75" thickTop="1" x14ac:dyDescent="0.25">
      <c r="A203" s="25">
        <v>57</v>
      </c>
      <c r="D203" s="19"/>
      <c r="E203" s="5"/>
      <c r="M203" s="6"/>
      <c r="N203" s="5"/>
      <c r="O203" s="6"/>
    </row>
    <row r="204" spans="1:15" x14ac:dyDescent="0.25">
      <c r="B204"/>
    </row>
    <row r="205" spans="1:15" x14ac:dyDescent="0.25">
      <c r="B205"/>
    </row>
  </sheetData>
  <autoFilter ref="A1:O203" xr:uid="{037D4942-3BB6-43CE-B4E4-C2E20F729BA2}">
    <sortState xmlns:xlrd2="http://schemas.microsoft.com/office/spreadsheetml/2017/richdata2" ref="A3:O203">
      <sortCondition ref="B1:B203"/>
    </sortState>
  </autoFilter>
  <conditionalFormatting sqref="E2:E1048576 D75:D77">
    <cfRule type="cellIs" dxfId="18" priority="96" operator="equal">
      <formula>"TBA"</formula>
    </cfRule>
    <cfRule type="cellIs" dxfId="17" priority="97" operator="equal">
      <formula>"EUC"</formula>
    </cfRule>
    <cfRule type="cellIs" dxfId="16" priority="98" operator="equal">
      <formula>"Cloud"</formula>
    </cfRule>
    <cfRule type="cellIs" dxfId="15" priority="99" operator="equal">
      <formula>"SaaS"</formula>
    </cfRule>
    <cfRule type="cellIs" dxfId="14" priority="100" operator="equal">
      <formula>"OnPrem"</formula>
    </cfRule>
  </conditionalFormatting>
  <conditionalFormatting sqref="F2:F1048576">
    <cfRule type="cellIs" dxfId="13" priority="115" operator="equal">
      <formula>"TBA"</formula>
    </cfRule>
    <cfRule type="cellIs" dxfId="12" priority="116" operator="equal">
      <formula>"Sundown"</formula>
    </cfRule>
    <cfRule type="cellIs" dxfId="11" priority="117" operator="equal">
      <formula>"Active"</formula>
    </cfRule>
    <cfRule type="cellIs" dxfId="10" priority="118" operator="equal">
      <formula>"Legacy"</formula>
    </cfRule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D85E60EC-E911-45F1-BEBB-EB812BD92CEC}">
          <x14:formula1>
            <xm:f>picklists!$A$2:$A$6</xm:f>
          </x14:formula1>
          <xm:sqref>F2:F1048576</xm:sqref>
        </x14:dataValidation>
        <x14:dataValidation type="list" allowBlank="1" showInputMessage="1" showErrorMessage="1" xr:uid="{F870FF33-6126-4836-ADF6-33CA90FCCBC5}">
          <x14:formula1>
            <xm:f>picklists!$B$2:$B$3</xm:f>
          </x14:formula1>
          <xm:sqref>J177:J178 K2:K1048576 I202 G3:J176</xm:sqref>
        </x14:dataValidation>
        <x14:dataValidation type="list" allowBlank="1" showInputMessage="1" showErrorMessage="1" xr:uid="{B9062ADF-A1F8-4AF5-B848-89CCFC6D11FA}">
          <x14:formula1>
            <xm:f>picklists!$C$2:$C$7</xm:f>
          </x14:formula1>
          <xm:sqref>D75:D77 E188 E197 E202:E203 E114:E137 E99:E112 E91:E97 E86:E89 E77:E84 E74:E75 E70:E72 E49:E50 E46:E47 E30 E38 E43:E44 E28 E2:E7 E12:E15 E17:E26 E32:E35 E41 E57:E67 E9 E139:E185</xm:sqref>
        </x14:dataValidation>
        <x14:dataValidation type="list" allowBlank="1" showInputMessage="1" showErrorMessage="1" xr:uid="{BCBE4DD4-CE04-4E93-98A2-DACA7648BF8E}">
          <x14:formula1>
            <xm:f>picklists!$A$2:$A$5</xm:f>
          </x14:formula1>
          <xm:sqref>M55 J179:J1048576 I203:I1048576 M4 M94:M95 M181:M182 M26:M27 M18:M19 M7 M47:M48 M38:M40 M65 M79 M81 M83 M184:M195 M197 G177:H1048576 I177:I201 N193:N201 N203:N1048576 M204:M1048576</xm:sqref>
        </x14:dataValidation>
        <x14:dataValidation type="list" allowBlank="1" showInputMessage="1" showErrorMessage="1" xr:uid="{0B50B6C6-205D-4F0C-AE0D-995F53F9AA6C}">
          <x14:formula1>
            <xm:f>picklists!$G$2:$G$11</xm:f>
          </x14:formula1>
          <xm:sqref>L153:L166 L168:L1048576 L143:L151 L2:L141</xm:sqref>
        </x14:dataValidation>
        <x14:dataValidation type="list" allowBlank="1" showInputMessage="1" showErrorMessage="1" xr:uid="{639F24B4-06D1-42C1-9F8C-75913D6AC424}">
          <x14:formula1>
            <xm:f>App.Vendors!$A$2:$A$86</xm:f>
          </x14:formula1>
          <xm:sqref>N143:N145 N202 N181:N192 N3:N13 N109 N111:N129 N153 N101:N106 N134:N139 N160:N173 N15:N79 N82:N96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BCACA-BF08-4E2D-A7D7-D10617F43E16}">
  <dimension ref="A1:L47"/>
  <sheetViews>
    <sheetView topLeftCell="A9" zoomScale="115" zoomScaleNormal="115" workbookViewId="0">
      <selection activeCell="D28" sqref="D28"/>
    </sheetView>
  </sheetViews>
  <sheetFormatPr defaultRowHeight="15" x14ac:dyDescent="0.25"/>
  <cols>
    <col min="2" max="2" width="24.42578125" customWidth="1"/>
    <col min="3" max="3" width="35.140625" bestFit="1" customWidth="1"/>
    <col min="4" max="4" width="35.140625" customWidth="1"/>
    <col min="5" max="5" width="14.85546875" customWidth="1"/>
    <col min="6" max="6" width="16.42578125" customWidth="1"/>
    <col min="7" max="7" width="14.42578125" customWidth="1"/>
    <col min="8" max="8" width="15.42578125" customWidth="1"/>
    <col min="9" max="9" width="20.5703125" customWidth="1"/>
    <col min="10" max="10" width="53.85546875" customWidth="1"/>
    <col min="12" max="12" width="152.5703125" customWidth="1"/>
  </cols>
  <sheetData>
    <row r="1" spans="1:12" ht="18" thickBot="1" x14ac:dyDescent="0.35">
      <c r="A1" t="s">
        <v>229</v>
      </c>
      <c r="B1" s="4" t="s">
        <v>246</v>
      </c>
      <c r="C1" s="4" t="s">
        <v>1</v>
      </c>
      <c r="D1" s="1" t="s">
        <v>13</v>
      </c>
      <c r="E1" s="4" t="s">
        <v>247</v>
      </c>
      <c r="F1" s="4" t="s">
        <v>266</v>
      </c>
      <c r="G1" s="4" t="s">
        <v>249</v>
      </c>
      <c r="H1" s="4" t="s">
        <v>250</v>
      </c>
      <c r="I1" s="32" t="s">
        <v>251</v>
      </c>
      <c r="J1" s="32" t="s">
        <v>252</v>
      </c>
      <c r="L1" s="32" t="s">
        <v>253</v>
      </c>
    </row>
    <row r="2" spans="1:12" ht="15.75" thickTop="1" x14ac:dyDescent="0.25">
      <c r="A2">
        <v>1</v>
      </c>
      <c r="B2" s="34" t="s">
        <v>24</v>
      </c>
      <c r="C2" s="6" t="s">
        <v>352</v>
      </c>
      <c r="D2" s="5"/>
      <c r="F2" t="s">
        <v>24</v>
      </c>
      <c r="G2" t="s">
        <v>24</v>
      </c>
      <c r="H2" t="s">
        <v>258</v>
      </c>
      <c r="J2" s="6" t="s">
        <v>35</v>
      </c>
      <c r="L2" s="31" t="str">
        <f>"```graphviz"</f>
        <v>```graphviz</v>
      </c>
    </row>
    <row r="3" spans="1:12" x14ac:dyDescent="0.25">
      <c r="A3">
        <f>A2+1</f>
        <v>2</v>
      </c>
      <c r="B3" s="34"/>
      <c r="C3" s="6" t="s">
        <v>352</v>
      </c>
      <c r="D3" s="5"/>
      <c r="H3" t="s">
        <v>258</v>
      </c>
      <c r="J3" s="6" t="s">
        <v>45</v>
      </c>
      <c r="L3" t="s">
        <v>262</v>
      </c>
    </row>
    <row r="4" spans="1:12" x14ac:dyDescent="0.25">
      <c r="A4">
        <f t="shared" ref="A4:A21" si="0">A3+1</f>
        <v>3</v>
      </c>
      <c r="C4" s="6" t="s">
        <v>352</v>
      </c>
      <c r="D4" s="5"/>
      <c r="H4" t="s">
        <v>258</v>
      </c>
      <c r="J4" s="6" t="s">
        <v>156</v>
      </c>
      <c r="L4" s="35" t="str">
        <f>"Data"&amp;A2&amp;" [style=filled;fillcolor=white;shape=cylinder, label=""Name: "&amp;C2&amp;"\nVendor: "&amp;D2&amp;"\n"&amp;"Data: "&amp;J2&amp;"\nSize (GB): "&amp;H2&amp;"""];"</f>
        <v>Data1 [style=filled;fillcolor=white;shape=cylinder, label="Name: app1\nVendor: \nData: cash management\nSize (GB): Not known"];</v>
      </c>
    </row>
    <row r="5" spans="1:12" x14ac:dyDescent="0.25">
      <c r="A5">
        <f t="shared" si="0"/>
        <v>4</v>
      </c>
      <c r="C5" s="6" t="s">
        <v>352</v>
      </c>
      <c r="D5" s="5"/>
      <c r="H5" t="s">
        <v>258</v>
      </c>
      <c r="J5" s="6" t="s">
        <v>141</v>
      </c>
      <c r="L5" s="35" t="str">
        <f t="shared" ref="L5:L23" si="1">"Data"&amp;A3&amp;" [style=filled;fillcolor=white;shape=cylinder, label=""Name: "&amp;C3&amp;"\nVendor: "&amp;D3&amp;"\n"&amp;"Data: "&amp;J3&amp;"\nSize (GB): "&amp;H3&amp;"""];"</f>
        <v>Data2 [style=filled;fillcolor=white;shape=cylinder, label="Name: app1\nVendor: \nData: Document Management Tool\nSize (GB): Not known"];</v>
      </c>
    </row>
    <row r="6" spans="1:12" x14ac:dyDescent="0.25">
      <c r="A6">
        <f t="shared" si="0"/>
        <v>5</v>
      </c>
      <c r="C6" s="6" t="s">
        <v>352</v>
      </c>
      <c r="D6" s="5"/>
      <c r="H6" t="s">
        <v>258</v>
      </c>
      <c r="J6" s="6" t="s">
        <v>56</v>
      </c>
      <c r="L6" s="35" t="str">
        <f t="shared" si="1"/>
        <v>Data3 [style=filled;fillcolor=white;shape=cylinder, label="Name: app1\nVendor: \nData: Annuities/Protection quote comparisson service\nSize (GB): Not known"];</v>
      </c>
    </row>
    <row r="7" spans="1:12" x14ac:dyDescent="0.25">
      <c r="A7">
        <f t="shared" si="0"/>
        <v>6</v>
      </c>
      <c r="C7" s="6" t="s">
        <v>352</v>
      </c>
      <c r="D7" s="5"/>
      <c r="H7" t="s">
        <v>258</v>
      </c>
      <c r="J7" s="6" t="s">
        <v>137</v>
      </c>
      <c r="L7" s="35" t="str">
        <f t="shared" si="1"/>
        <v>Data4 [style=filled;fillcolor=white;shape=cylinder, label="Name: app1\nVendor: \nData: Scanning\nSize (GB): Not known"];</v>
      </c>
    </row>
    <row r="8" spans="1:12" x14ac:dyDescent="0.25">
      <c r="A8">
        <f t="shared" si="0"/>
        <v>7</v>
      </c>
      <c r="C8" s="6" t="s">
        <v>352</v>
      </c>
      <c r="D8" s="5"/>
      <c r="H8" t="s">
        <v>258</v>
      </c>
      <c r="J8" s="6" t="s">
        <v>82</v>
      </c>
      <c r="L8" s="35" t="str">
        <f t="shared" si="1"/>
        <v>Data5 [style=filled;fillcolor=white;shape=cylinder, label="Name: app1\nVendor: \nData: Fund research &amp; cashflow planning tool\nSize (GB): Not known"];</v>
      </c>
    </row>
    <row r="9" spans="1:12" x14ac:dyDescent="0.25">
      <c r="A9">
        <f t="shared" si="0"/>
        <v>8</v>
      </c>
      <c r="C9" s="6" t="s">
        <v>352</v>
      </c>
      <c r="D9" s="5"/>
      <c r="H9" t="s">
        <v>258</v>
      </c>
      <c r="J9" s="6" t="s">
        <v>87</v>
      </c>
      <c r="L9" s="35" t="str">
        <f t="shared" si="1"/>
        <v>Data6 [style=filled;fillcolor=white;shape=cylinder, label="Name: app1\nVendor: \nData: Planning, Mortgage Sourcing &amp; Broker service\nSize (GB): Not known"];</v>
      </c>
    </row>
    <row r="10" spans="1:12" x14ac:dyDescent="0.25">
      <c r="A10">
        <f t="shared" si="0"/>
        <v>9</v>
      </c>
      <c r="C10" s="6" t="s">
        <v>352</v>
      </c>
      <c r="D10" s="5"/>
      <c r="H10" t="s">
        <v>258</v>
      </c>
      <c r="J10" s="6" t="s">
        <v>89</v>
      </c>
      <c r="L10" s="35" t="str">
        <f t="shared" si="1"/>
        <v>Data7 [style=filled;fillcolor=white;shape=cylinder, label="Name: app1\nVendor: \nData: Mortgage Research\nSize (GB): Not known"];</v>
      </c>
    </row>
    <row r="11" spans="1:12" x14ac:dyDescent="0.25">
      <c r="A11">
        <f t="shared" si="0"/>
        <v>10</v>
      </c>
      <c r="C11" s="6" t="s">
        <v>352</v>
      </c>
      <c r="D11" s="5"/>
      <c r="H11" t="s">
        <v>258</v>
      </c>
      <c r="J11" s="6" t="s">
        <v>92</v>
      </c>
      <c r="L11" s="35" t="str">
        <f t="shared" si="1"/>
        <v>Data8 [style=filled;fillcolor=white;shape=cylinder, label="Name: app1\nVendor: \nData: Fund research\nSize (GB): Not known"];</v>
      </c>
    </row>
    <row r="12" spans="1:12" x14ac:dyDescent="0.25">
      <c r="A12">
        <f t="shared" si="0"/>
        <v>11</v>
      </c>
      <c r="C12" s="6" t="s">
        <v>352</v>
      </c>
      <c r="D12" s="5"/>
      <c r="H12" t="s">
        <v>258</v>
      </c>
      <c r="J12" s="6" t="s">
        <v>101</v>
      </c>
      <c r="L12" s="35" t="str">
        <f t="shared" si="1"/>
        <v>Data9 [style=filled;fillcolor=white;shape=cylinder, label="Name: app1\nVendor: \nData: Project management software\nSize (GB): Not known"];</v>
      </c>
    </row>
    <row r="13" spans="1:12" x14ac:dyDescent="0.25">
      <c r="A13">
        <f t="shared" si="0"/>
        <v>12</v>
      </c>
      <c r="C13" s="6" t="s">
        <v>352</v>
      </c>
      <c r="D13" s="5"/>
      <c r="H13" t="s">
        <v>258</v>
      </c>
      <c r="J13" s="6" t="s">
        <v>102</v>
      </c>
      <c r="L13" s="35" t="str">
        <f t="shared" si="1"/>
        <v>Data10 [style=filled;fillcolor=white;shape=cylinder, label="Name: app1\nVendor: \nData: Evidence client understanding\nSize (GB): Not known"];</v>
      </c>
    </row>
    <row r="14" spans="1:12" x14ac:dyDescent="0.25">
      <c r="A14">
        <f t="shared" si="0"/>
        <v>13</v>
      </c>
      <c r="C14" s="6" t="s">
        <v>352</v>
      </c>
      <c r="D14" s="5"/>
      <c r="H14" t="s">
        <v>258</v>
      </c>
      <c r="J14" s="6" t="s">
        <v>104</v>
      </c>
      <c r="L14" s="35" t="str">
        <f t="shared" si="1"/>
        <v>Data11 [style=filled;fillcolor=white;shape=cylinder, label="Name: app1\nVendor: \nData: Cashflow &amp; Pension Transfer service\nSize (GB): Not known"];</v>
      </c>
    </row>
    <row r="15" spans="1:12" x14ac:dyDescent="0.25">
      <c r="A15">
        <f t="shared" si="0"/>
        <v>14</v>
      </c>
      <c r="C15" s="6" t="s">
        <v>352</v>
      </c>
      <c r="D15" s="5"/>
      <c r="H15" t="s">
        <v>258</v>
      </c>
      <c r="J15" s="6" t="s">
        <v>111</v>
      </c>
      <c r="L15" s="35" t="str">
        <f t="shared" si="1"/>
        <v>Data12 [style=filled;fillcolor=white;shape=cylinder, label="Name: app1\nVendor: \nData: Office365\nSize (GB): Not known"];</v>
      </c>
    </row>
    <row r="16" spans="1:12" x14ac:dyDescent="0.25">
      <c r="A16">
        <f t="shared" si="0"/>
        <v>15</v>
      </c>
      <c r="C16" s="6" t="s">
        <v>352</v>
      </c>
      <c r="D16" s="5"/>
      <c r="H16" t="s">
        <v>258</v>
      </c>
      <c r="J16" s="6" t="s">
        <v>114</v>
      </c>
      <c r="L16" s="35" t="str">
        <f t="shared" si="1"/>
        <v>Data13 [style=filled;fillcolor=white;shape=cylinder, label="Name: app1\nVendor: \nData: PPU Tool\nSize (GB): Not known"];</v>
      </c>
    </row>
    <row r="17" spans="1:12" x14ac:dyDescent="0.25">
      <c r="A17">
        <f t="shared" si="0"/>
        <v>16</v>
      </c>
      <c r="C17" s="6" t="s">
        <v>352</v>
      </c>
      <c r="D17" s="5"/>
      <c r="H17" t="s">
        <v>258</v>
      </c>
      <c r="J17" s="6" t="s">
        <v>114</v>
      </c>
      <c r="L17" s="35" t="str">
        <f t="shared" si="1"/>
        <v>Data14 [style=filled;fillcolor=white;shape=cylinder, label="Name: app1\nVendor: \nData: Complaints tool &amp; risk management system \nSize (GB): Not known"];</v>
      </c>
    </row>
    <row r="18" spans="1:12" x14ac:dyDescent="0.25">
      <c r="A18">
        <f t="shared" si="0"/>
        <v>17</v>
      </c>
      <c r="C18" s="6" t="s">
        <v>352</v>
      </c>
      <c r="D18" s="5"/>
      <c r="H18" t="s">
        <v>258</v>
      </c>
      <c r="J18" s="6" t="s">
        <v>123</v>
      </c>
      <c r="L18" s="35" t="str">
        <f t="shared" si="1"/>
        <v>Data15 [style=filled;fillcolor=white;shape=cylinder, label="Name: app1\nVendor: \nData: Expenses Management\nSize (GB): Not known"];</v>
      </c>
    </row>
    <row r="19" spans="1:12" x14ac:dyDescent="0.25">
      <c r="A19">
        <f t="shared" si="0"/>
        <v>18</v>
      </c>
      <c r="C19" s="6" t="s">
        <v>352</v>
      </c>
      <c r="D19" s="5"/>
      <c r="H19" t="s">
        <v>258</v>
      </c>
      <c r="J19" s="6" t="s">
        <v>126</v>
      </c>
      <c r="L19" s="35" t="str">
        <f t="shared" si="1"/>
        <v>Data16 [style=filled;fillcolor=white;shape=cylinder, label="Name: app1\nVendor: \nData: Expenses Management\nSize (GB): Not known"];</v>
      </c>
    </row>
    <row r="20" spans="1:12" x14ac:dyDescent="0.25">
      <c r="A20">
        <f t="shared" si="0"/>
        <v>19</v>
      </c>
      <c r="C20" s="6" t="s">
        <v>352</v>
      </c>
      <c r="D20" s="5"/>
      <c r="H20" t="s">
        <v>258</v>
      </c>
      <c r="J20" s="6" t="s">
        <v>138</v>
      </c>
      <c r="L20" s="35" t="str">
        <f t="shared" si="1"/>
        <v>Data17 [style=filled;fillcolor=white;shape=cylinder, label="Name: app1\nVendor: \nData: cashflow management\nSize (GB): Not known"];</v>
      </c>
    </row>
    <row r="21" spans="1:12" x14ac:dyDescent="0.25">
      <c r="A21">
        <f t="shared" si="0"/>
        <v>20</v>
      </c>
      <c r="C21" s="6" t="s">
        <v>352</v>
      </c>
      <c r="F21" t="s">
        <v>99</v>
      </c>
      <c r="H21" t="s">
        <v>227</v>
      </c>
      <c r="I21" t="s">
        <v>227</v>
      </c>
      <c r="J21" t="s">
        <v>274</v>
      </c>
      <c r="L21" s="35" t="str">
        <f t="shared" si="1"/>
        <v>Data18 [style=filled;fillcolor=white;shape=cylinder, label="Name: app1\nVendor: \nData: Training system\nSize (GB): Not known"];</v>
      </c>
    </row>
    <row r="22" spans="1:12" x14ac:dyDescent="0.25">
      <c r="L22" s="35" t="str">
        <f t="shared" si="1"/>
        <v>Data19 [style=filled;fillcolor=white;shape=cylinder, label="Name: app1\nVendor: \nData: Scanning and invoice approval workflow management tool\nSize (GB): Not known"];</v>
      </c>
    </row>
    <row r="23" spans="1:12" x14ac:dyDescent="0.25">
      <c r="L23" s="35" t="str">
        <f t="shared" si="1"/>
        <v>Data20 [style=filled;fillcolor=white;shape=cylinder, label="Name: app1\nVendor: \nData: Accounting data\nSize (GB): Not Known"];</v>
      </c>
    </row>
    <row r="24" spans="1:12" x14ac:dyDescent="0.25">
      <c r="L24" s="31" t="str">
        <f>"subgraph cluster_Cloud {label = ""&lt;b&gt;External SaaS Application Data Stores&lt;/b&gt;""; style=filled; color=oldlace;"</f>
        <v>subgraph cluster_Cloud {label = "&lt;b&gt;External SaaS Application Data Stores&lt;/b&gt;"; style=filled; color=oldlace;</v>
      </c>
    </row>
    <row r="25" spans="1:12" x14ac:dyDescent="0.25">
      <c r="L25" t="str">
        <f>CONCATENATE("    Data",A2,";")</f>
        <v xml:space="preserve">    Data1;</v>
      </c>
    </row>
    <row r="26" spans="1:12" x14ac:dyDescent="0.25">
      <c r="L26" t="str">
        <f>CONCATENATE("    Data",A3,";")</f>
        <v xml:space="preserve">    Data2;</v>
      </c>
    </row>
    <row r="27" spans="1:12" x14ac:dyDescent="0.25">
      <c r="L27" t="str">
        <f>CONCATENATE("    Data",A4,";")</f>
        <v xml:space="preserve">    Data3;</v>
      </c>
    </row>
    <row r="28" spans="1:12" x14ac:dyDescent="0.25">
      <c r="L28" t="str">
        <f>CONCATENATE("    Data",A6,";")</f>
        <v xml:space="preserve">    Data5;</v>
      </c>
    </row>
    <row r="29" spans="1:12" x14ac:dyDescent="0.25">
      <c r="L29" t="str">
        <f>CONCATENATE("    Data",A7,";")</f>
        <v xml:space="preserve">    Data6;</v>
      </c>
    </row>
    <row r="30" spans="1:12" x14ac:dyDescent="0.25">
      <c r="L30" t="str">
        <f t="shared" ref="L30:L44" si="2">CONCATENATE("    Data",A7,";")</f>
        <v xml:space="preserve">    Data6;</v>
      </c>
    </row>
    <row r="31" spans="1:12" x14ac:dyDescent="0.25">
      <c r="L31" t="str">
        <f t="shared" si="2"/>
        <v xml:space="preserve">    Data7;</v>
      </c>
    </row>
    <row r="32" spans="1:12" x14ac:dyDescent="0.25">
      <c r="L32" t="str">
        <f t="shared" si="2"/>
        <v xml:space="preserve">    Data8;</v>
      </c>
    </row>
    <row r="33" spans="12:12" x14ac:dyDescent="0.25">
      <c r="L33" t="str">
        <f t="shared" si="2"/>
        <v xml:space="preserve">    Data9;</v>
      </c>
    </row>
    <row r="34" spans="12:12" x14ac:dyDescent="0.25">
      <c r="L34" t="str">
        <f t="shared" si="2"/>
        <v xml:space="preserve">    Data10;</v>
      </c>
    </row>
    <row r="35" spans="12:12" x14ac:dyDescent="0.25">
      <c r="L35" t="str">
        <f t="shared" si="2"/>
        <v xml:space="preserve">    Data11;</v>
      </c>
    </row>
    <row r="36" spans="12:12" x14ac:dyDescent="0.25">
      <c r="L36" t="str">
        <f t="shared" si="2"/>
        <v xml:space="preserve">    Data12;</v>
      </c>
    </row>
    <row r="37" spans="12:12" x14ac:dyDescent="0.25">
      <c r="L37" t="str">
        <f t="shared" si="2"/>
        <v xml:space="preserve">    Data13;</v>
      </c>
    </row>
    <row r="38" spans="12:12" x14ac:dyDescent="0.25">
      <c r="L38" t="str">
        <f t="shared" si="2"/>
        <v xml:space="preserve">    Data14;</v>
      </c>
    </row>
    <row r="39" spans="12:12" x14ac:dyDescent="0.25">
      <c r="L39" t="str">
        <f t="shared" si="2"/>
        <v xml:space="preserve">    Data15;</v>
      </c>
    </row>
    <row r="40" spans="12:12" x14ac:dyDescent="0.25">
      <c r="L40" t="str">
        <f t="shared" si="2"/>
        <v xml:space="preserve">    Data16;</v>
      </c>
    </row>
    <row r="41" spans="12:12" x14ac:dyDescent="0.25">
      <c r="L41" t="str">
        <f t="shared" si="2"/>
        <v xml:space="preserve">    Data17;</v>
      </c>
    </row>
    <row r="42" spans="12:12" x14ac:dyDescent="0.25">
      <c r="L42" t="str">
        <f t="shared" si="2"/>
        <v xml:space="preserve">    Data18;</v>
      </c>
    </row>
    <row r="43" spans="12:12" x14ac:dyDescent="0.25">
      <c r="L43" t="str">
        <f t="shared" si="2"/>
        <v xml:space="preserve">    Data19;</v>
      </c>
    </row>
    <row r="44" spans="12:12" x14ac:dyDescent="0.25">
      <c r="L44" t="str">
        <f t="shared" si="2"/>
        <v xml:space="preserve">    Data20;</v>
      </c>
    </row>
    <row r="45" spans="12:12" x14ac:dyDescent="0.25">
      <c r="L45" t="s">
        <v>264</v>
      </c>
    </row>
    <row r="46" spans="12:12" x14ac:dyDescent="0.25">
      <c r="L46" t="s">
        <v>265</v>
      </c>
    </row>
    <row r="47" spans="12:12" x14ac:dyDescent="0.25">
      <c r="L47" s="35" t="str">
        <f>CONCATENATE("```")</f>
        <v>```</v>
      </c>
    </row>
  </sheetData>
  <autoFilter ref="I1:J1" xr:uid="{CAEBCACA-BF08-4E2D-A7D7-D10617F43E16}"/>
  <pageMargins left="0.7" right="0.7" top="0.75" bottom="0.75" header="0.3" footer="0.3"/>
  <pageSetup paperSize="9" orientation="portrait" horizontalDpi="4294967292" verticalDpi="1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93F43B7-3049-4C2B-8A10-D60EAB5C68E1}">
          <x14:formula1>
            <xm:f>App.Vendors!$A$2:$A$86</xm:f>
          </x14:formula1>
          <xm:sqref>D2:D20</xm:sqref>
        </x14:dataValidation>
        <x14:dataValidation type="list" allowBlank="1" showInputMessage="1" showErrorMessage="1" xr:uid="{D02F39B3-8052-4210-A2D8-B4F9FD0E0B6D}">
          <x14:formula1>
            <xm:f>'OnPrem Servers'!#REF!</xm:f>
          </x14:formula1>
          <xm:sqref>E2 E22:E1048576 E4:E20 F21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8FDDF-CC27-4E67-AE8D-D2A9292BB351}">
  <dimension ref="A1:P38"/>
  <sheetViews>
    <sheetView workbookViewId="0">
      <selection activeCell="K23" sqref="K23"/>
    </sheetView>
  </sheetViews>
  <sheetFormatPr defaultRowHeight="15" x14ac:dyDescent="0.25"/>
  <cols>
    <col min="3" max="3" width="35.42578125" bestFit="1" customWidth="1"/>
    <col min="4" max="4" width="35.42578125" customWidth="1"/>
    <col min="5" max="5" width="35.140625" customWidth="1"/>
    <col min="6" max="6" width="21.42578125" customWidth="1"/>
    <col min="10" max="10" width="23.140625" customWidth="1"/>
    <col min="11" max="11" width="15.5703125" customWidth="1"/>
    <col min="12" max="12" width="15" bestFit="1" customWidth="1"/>
    <col min="13" max="13" width="67.7109375" customWidth="1"/>
    <col min="14" max="14" width="6.85546875" customWidth="1"/>
    <col min="15" max="15" width="243.140625" hidden="1" customWidth="1"/>
    <col min="16" max="16" width="0" hidden="1" customWidth="1"/>
  </cols>
  <sheetData>
    <row r="1" spans="1:16" ht="18" thickBot="1" x14ac:dyDescent="0.35">
      <c r="B1" s="4" t="s">
        <v>275</v>
      </c>
      <c r="C1" t="s">
        <v>276</v>
      </c>
      <c r="D1" s="4" t="s">
        <v>277</v>
      </c>
      <c r="E1" s="4" t="s">
        <v>278</v>
      </c>
      <c r="F1" s="4" t="s">
        <v>314</v>
      </c>
      <c r="G1" s="4" t="s">
        <v>248</v>
      </c>
      <c r="H1" s="4" t="s">
        <v>279</v>
      </c>
      <c r="I1" s="4" t="s">
        <v>280</v>
      </c>
      <c r="J1" s="4" t="s">
        <v>281</v>
      </c>
      <c r="K1" s="4" t="s">
        <v>282</v>
      </c>
      <c r="L1" s="4" t="s">
        <v>283</v>
      </c>
      <c r="M1" s="32"/>
      <c r="O1" s="32" t="s">
        <v>253</v>
      </c>
      <c r="P1" t="str">
        <f>B1&amp;"|"&amp;C1&amp;"|"&amp;G1&amp;"|"&amp;J1</f>
        <v>Drive|Mount Point|Size|Comment</v>
      </c>
    </row>
    <row r="2" spans="1:16" ht="15.75" thickTop="1" x14ac:dyDescent="0.25">
      <c r="A2">
        <v>1</v>
      </c>
      <c r="B2" t="s">
        <v>284</v>
      </c>
      <c r="C2" s="42"/>
      <c r="D2" s="42"/>
      <c r="P2" t="str">
        <f>SUBSTITUTE(B2&amp;"|"&amp;C2&amp;"|"&amp;G2&amp;"|"&amp;J2,"\n","&lt;br/&gt;")</f>
        <v>G:|||</v>
      </c>
    </row>
    <row r="3" spans="1:16" x14ac:dyDescent="0.25">
      <c r="A3">
        <f>A2+1</f>
        <v>2</v>
      </c>
      <c r="B3" t="s">
        <v>285</v>
      </c>
      <c r="C3" s="42"/>
      <c r="D3" s="42"/>
      <c r="P3" t="str">
        <f t="shared" ref="P3:P11" si="0">SUBSTITUTE(B3&amp;"|"&amp;C3&amp;"|"&amp;G3&amp;"|"&amp;J3,"\n","&lt;br/&gt;")</f>
        <v>M:|||</v>
      </c>
    </row>
    <row r="4" spans="1:16" x14ac:dyDescent="0.25">
      <c r="A4">
        <f t="shared" ref="A4:A15" si="1">A3+1</f>
        <v>3</v>
      </c>
      <c r="B4" t="s">
        <v>286</v>
      </c>
      <c r="D4" s="42"/>
      <c r="O4" s="43" t="str">
        <f>"```graphviz"</f>
        <v>```graphviz</v>
      </c>
      <c r="P4" t="str">
        <f t="shared" si="0"/>
        <v>N:|||</v>
      </c>
    </row>
    <row r="5" spans="1:16" x14ac:dyDescent="0.25">
      <c r="A5">
        <f t="shared" si="1"/>
        <v>4</v>
      </c>
      <c r="B5" t="s">
        <v>287</v>
      </c>
      <c r="O5" s="44" t="s">
        <v>262</v>
      </c>
      <c r="P5" t="str">
        <f t="shared" si="0"/>
        <v>O:|||</v>
      </c>
    </row>
    <row r="6" spans="1:16" x14ac:dyDescent="0.25">
      <c r="A6">
        <f t="shared" si="1"/>
        <v>5</v>
      </c>
      <c r="B6" t="s">
        <v>288</v>
      </c>
      <c r="J6" s="46"/>
      <c r="O6" s="45" t="str">
        <f>"    Data"&amp;A2&amp;" [style=filled;fillcolor=white;shape=cylinder, label=""Drive: "&amp;B2&amp;"\nMount: "&amp;C2&amp;"\nName: "&amp;E2&amp;"\nSize: "&amp;G2&amp;"\n"&amp;"Used: "&amp;H2&amp;"\nFree (GB): "&amp;I2&amp;"\n"&amp;"Comment:\n"&amp;J2&amp;"""];"</f>
        <v xml:space="preserve">    Data1 [style=filled;fillcolor=white;shape=cylinder, label="Drive: G:\nMount: \nName: \nSize: \nUsed: \nFree (GB): \nComment:\n"];</v>
      </c>
      <c r="P6" t="str">
        <f t="shared" si="0"/>
        <v>R:|||</v>
      </c>
    </row>
    <row r="7" spans="1:16" x14ac:dyDescent="0.25">
      <c r="A7">
        <f t="shared" si="1"/>
        <v>6</v>
      </c>
      <c r="B7" t="s">
        <v>289</v>
      </c>
      <c r="O7" s="45" t="str">
        <f t="shared" ref="O7:O19" si="2">"    Data"&amp;A3&amp;" [style=filled;fillcolor=white;shape=cylinder, label=""Drive: "&amp;B3&amp;"\nMount: "&amp;C3&amp;"\nName: "&amp;E3&amp;"\nSize: "&amp;G3&amp;"\n"&amp;"Used: "&amp;H3&amp;"\nFree (GB): "&amp;I3&amp;"\n"&amp;"Comment:\n"&amp;J3&amp;"""];"</f>
        <v xml:space="preserve">    Data2 [style=filled;fillcolor=white;shape=cylinder, label="Drive: M:\nMount: \nName: \nSize: \nUsed: \nFree (GB): \nComment:\n"];</v>
      </c>
      <c r="P7" t="str">
        <f t="shared" si="0"/>
        <v>T:|||</v>
      </c>
    </row>
    <row r="8" spans="1:16" x14ac:dyDescent="0.25">
      <c r="A8">
        <f t="shared" si="1"/>
        <v>7</v>
      </c>
      <c r="B8" t="s">
        <v>290</v>
      </c>
      <c r="D8" s="42"/>
      <c r="O8" s="45" t="str">
        <f t="shared" si="2"/>
        <v xml:space="preserve">    Data3 [style=filled;fillcolor=white;shape=cylinder, label="Drive: N:\nMount: \nName: \nSize: \nUsed: \nFree (GB): \nComment:\n"];</v>
      </c>
      <c r="P8" t="str">
        <f t="shared" si="0"/>
        <v>V:|||</v>
      </c>
    </row>
    <row r="9" spans="1:16" x14ac:dyDescent="0.25">
      <c r="A9">
        <f t="shared" si="1"/>
        <v>8</v>
      </c>
      <c r="B9" t="s">
        <v>291</v>
      </c>
      <c r="O9" s="45" t="str">
        <f t="shared" si="2"/>
        <v xml:space="preserve">    Data4 [style=filled;fillcolor=white;shape=cylinder, label="Drive: O:\nMount: \nName: \nSize: \nUsed: \nFree (GB): \nComment:\n"];</v>
      </c>
      <c r="P9" t="str">
        <f t="shared" si="0"/>
        <v>W:|||</v>
      </c>
    </row>
    <row r="10" spans="1:16" x14ac:dyDescent="0.25">
      <c r="A10">
        <f t="shared" si="1"/>
        <v>9</v>
      </c>
      <c r="B10" t="s">
        <v>292</v>
      </c>
      <c r="D10" s="42"/>
      <c r="O10" s="45" t="str">
        <f t="shared" si="2"/>
        <v xml:space="preserve">    Data5 [style=filled;fillcolor=white;shape=cylinder, label="Drive: R:\nMount: \nName: \nSize: \nUsed: \nFree (GB): \nComment:\n"];</v>
      </c>
      <c r="P10" t="str">
        <f t="shared" si="0"/>
        <v>Y:|||</v>
      </c>
    </row>
    <row r="11" spans="1:16" x14ac:dyDescent="0.25">
      <c r="A11">
        <f t="shared" si="1"/>
        <v>10</v>
      </c>
      <c r="B11" t="s">
        <v>293</v>
      </c>
      <c r="D11" s="42"/>
      <c r="O11" s="45" t="str">
        <f t="shared" si="2"/>
        <v xml:space="preserve">    Data6 [style=filled;fillcolor=white;shape=cylinder, label="Drive: T:\nMount: \nName: \nSize: \nUsed: \nFree (GB): \nComment:\n"];</v>
      </c>
      <c r="P11" t="str">
        <f t="shared" si="0"/>
        <v>Z:|||</v>
      </c>
    </row>
    <row r="12" spans="1:16" x14ac:dyDescent="0.25">
      <c r="A12">
        <f t="shared" si="1"/>
        <v>11</v>
      </c>
      <c r="O12" s="45" t="str">
        <f t="shared" si="2"/>
        <v xml:space="preserve">    Data7 [style=filled;fillcolor=white;shape=cylinder, label="Drive: V:\nMount: \nName: \nSize: \nUsed: \nFree (GB): \nComment:\n"];</v>
      </c>
    </row>
    <row r="13" spans="1:16" x14ac:dyDescent="0.25">
      <c r="A13">
        <f t="shared" si="1"/>
        <v>12</v>
      </c>
      <c r="O13" s="45" t="str">
        <f t="shared" si="2"/>
        <v xml:space="preserve">    Data8 [style=filled;fillcolor=white;shape=cylinder, label="Drive: W:\nMount: \nName: \nSize: \nUsed: \nFree (GB): \nComment:\n"];</v>
      </c>
    </row>
    <row r="14" spans="1:16" x14ac:dyDescent="0.25">
      <c r="A14">
        <f t="shared" si="1"/>
        <v>13</v>
      </c>
      <c r="O14" s="45" t="str">
        <f t="shared" si="2"/>
        <v xml:space="preserve">    Data9 [style=filled;fillcolor=white;shape=cylinder, label="Drive: Y:\nMount: \nName: \nSize: \nUsed: \nFree (GB): \nComment:\n"];</v>
      </c>
    </row>
    <row r="15" spans="1:16" x14ac:dyDescent="0.25">
      <c r="A15">
        <f t="shared" si="1"/>
        <v>14</v>
      </c>
      <c r="C15" s="42"/>
      <c r="D15" s="42"/>
      <c r="O15" s="45" t="str">
        <f t="shared" si="2"/>
        <v xml:space="preserve">    Data10 [style=filled;fillcolor=white;shape=cylinder, label="Drive: Z:\nMount: \nName: \nSize: \nUsed: \nFree (GB): \nComment:\n"];</v>
      </c>
    </row>
    <row r="16" spans="1:16" x14ac:dyDescent="0.25">
      <c r="O16" s="45" t="str">
        <f t="shared" si="2"/>
        <v xml:space="preserve">    Data11 [style=filled;fillcolor=white;shape=cylinder, label="Drive: \nMount: \nName: \nSize: \nUsed: \nFree (GB): \nComment:\n"];</v>
      </c>
    </row>
    <row r="17" spans="3:15" x14ac:dyDescent="0.25">
      <c r="O17" s="45" t="str">
        <f t="shared" si="2"/>
        <v xml:space="preserve">    Data12 [style=filled;fillcolor=white;shape=cylinder, label="Drive: \nMount: \nName: \nSize: \nUsed: \nFree (GB): \nComment:\n"];</v>
      </c>
    </row>
    <row r="18" spans="3:15" x14ac:dyDescent="0.25">
      <c r="O18" s="45" t="str">
        <f t="shared" si="2"/>
        <v xml:space="preserve">    Data13 [style=filled;fillcolor=white;shape=cylinder, label="Drive: \nMount: \nName: \nSize: \nUsed: \nFree (GB): \nComment:\n"];</v>
      </c>
    </row>
    <row r="19" spans="3:15" x14ac:dyDescent="0.25">
      <c r="O19" s="45" t="str">
        <f t="shared" si="2"/>
        <v xml:space="preserve">    Data14 [style=filled;fillcolor=white;shape=cylinder, label="Drive: \nMount: \nName: \nSize: \nUsed: \nFree (GB): \nComment:\n"];</v>
      </c>
    </row>
    <row r="21" spans="3:15" x14ac:dyDescent="0.25">
      <c r="O21" s="43" t="str">
        <f>"subgraph cluster_Cloud {label = ""&lt;B&gt;Network Storages&lt;/B&gt;"";style=filled; color=mintcream;"</f>
        <v>subgraph cluster_Cloud {label = "&lt;B&gt;Network Storages&lt;/B&gt;";style=filled; color=mintcream;</v>
      </c>
    </row>
    <row r="22" spans="3:15" x14ac:dyDescent="0.25">
      <c r="O22" s="44" t="str">
        <f t="shared" ref="O22:O35" si="3">CONCATENATE("    Data",A2,";")</f>
        <v xml:space="preserve">    Data1;</v>
      </c>
    </row>
    <row r="23" spans="3:15" x14ac:dyDescent="0.25">
      <c r="O23" s="44" t="str">
        <f t="shared" si="3"/>
        <v xml:space="preserve">    Data2;</v>
      </c>
    </row>
    <row r="24" spans="3:15" x14ac:dyDescent="0.25">
      <c r="O24" s="44" t="str">
        <f t="shared" si="3"/>
        <v xml:space="preserve">    Data3;</v>
      </c>
    </row>
    <row r="25" spans="3:15" x14ac:dyDescent="0.25">
      <c r="O25" s="44" t="str">
        <f t="shared" si="3"/>
        <v xml:space="preserve">    Data4;</v>
      </c>
    </row>
    <row r="26" spans="3:15" x14ac:dyDescent="0.25">
      <c r="C26" s="42"/>
      <c r="O26" s="44" t="str">
        <f t="shared" si="3"/>
        <v xml:space="preserve">    Data5;</v>
      </c>
    </row>
    <row r="27" spans="3:15" x14ac:dyDescent="0.25">
      <c r="C27" s="42"/>
      <c r="O27" s="44" t="str">
        <f t="shared" si="3"/>
        <v xml:space="preserve">    Data6;</v>
      </c>
    </row>
    <row r="28" spans="3:15" x14ac:dyDescent="0.25">
      <c r="C28" s="42"/>
      <c r="O28" s="44" t="str">
        <f t="shared" si="3"/>
        <v xml:space="preserve">    Data7;</v>
      </c>
    </row>
    <row r="29" spans="3:15" x14ac:dyDescent="0.25">
      <c r="C29" s="42"/>
      <c r="O29" s="44" t="str">
        <f t="shared" si="3"/>
        <v xml:space="preserve">    Data8;</v>
      </c>
    </row>
    <row r="30" spans="3:15" x14ac:dyDescent="0.25">
      <c r="C30" s="42"/>
      <c r="O30" s="44" t="str">
        <f t="shared" si="3"/>
        <v xml:space="preserve">    Data9;</v>
      </c>
    </row>
    <row r="31" spans="3:15" x14ac:dyDescent="0.25">
      <c r="C31" s="42"/>
      <c r="O31" s="44" t="str">
        <f t="shared" si="3"/>
        <v xml:space="preserve">    Data10;</v>
      </c>
    </row>
    <row r="32" spans="3:15" x14ac:dyDescent="0.25">
      <c r="O32" s="44" t="str">
        <f t="shared" si="3"/>
        <v xml:space="preserve">    Data11;</v>
      </c>
    </row>
    <row r="33" spans="15:15" x14ac:dyDescent="0.25">
      <c r="O33" s="44" t="str">
        <f t="shared" si="3"/>
        <v xml:space="preserve">    Data12;</v>
      </c>
    </row>
    <row r="34" spans="15:15" x14ac:dyDescent="0.25">
      <c r="O34" s="44" t="str">
        <f t="shared" si="3"/>
        <v xml:space="preserve">    Data13;</v>
      </c>
    </row>
    <row r="35" spans="15:15" x14ac:dyDescent="0.25">
      <c r="O35" s="44" t="str">
        <f t="shared" si="3"/>
        <v xml:space="preserve">    Data14;</v>
      </c>
    </row>
    <row r="36" spans="15:15" x14ac:dyDescent="0.25">
      <c r="O36" s="44" t="s">
        <v>264</v>
      </c>
    </row>
    <row r="37" spans="15:15" x14ac:dyDescent="0.25">
      <c r="O37" s="44" t="s">
        <v>265</v>
      </c>
    </row>
    <row r="38" spans="15:15" x14ac:dyDescent="0.25">
      <c r="O38" s="45" t="str">
        <f>CONCATENATE("```")</f>
        <v>```</v>
      </c>
    </row>
  </sheetData>
  <autoFilter ref="B1:L1" xr:uid="{8D18FDDF-CC27-4E67-AE8D-D2A9292BB351}"/>
  <pageMargins left="0.7" right="0.7" top="0.75" bottom="0.75" header="0.3" footer="0.3"/>
  <pageSetup paperSize="9" orientation="portrait" horizontalDpi="4294967292" verticalDpi="1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07861B6-6BF1-4A03-8DB3-5E8D11CD939E}">
          <x14:formula1>
            <xm:f>picklists!$G$2:$G$11</xm:f>
          </x14:formula1>
          <xm:sqref>F2:F19</xm:sqref>
        </x14:dataValidation>
        <x14:dataValidation type="list" allowBlank="1" showInputMessage="1" showErrorMessage="1" xr:uid="{FB56A73F-842D-4C17-99F2-E3B4A5298FA3}">
          <x14:formula1>
            <xm:f>'OnPrem Servers'!#REF!</xm:f>
          </x14:formula1>
          <xm:sqref>D4 D8 D10:D11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1A42F-9F5F-4D67-99C0-697D2D1984D7}">
  <dimension ref="A1:J12"/>
  <sheetViews>
    <sheetView zoomScale="115" zoomScaleNormal="115" workbookViewId="0">
      <selection activeCell="F21" sqref="F21"/>
    </sheetView>
  </sheetViews>
  <sheetFormatPr defaultColWidth="8.85546875" defaultRowHeight="15" x14ac:dyDescent="0.25"/>
  <cols>
    <col min="1" max="2" width="8.85546875" style="6"/>
    <col min="3" max="3" width="12.140625" style="6" customWidth="1"/>
    <col min="4" max="4" width="13.5703125" style="6" customWidth="1"/>
    <col min="5" max="5" width="17.140625" style="6" bestFit="1" customWidth="1"/>
    <col min="6" max="6" width="20.7109375" style="6" customWidth="1"/>
    <col min="7" max="7" width="14.85546875" style="6" customWidth="1"/>
    <col min="8" max="8" width="8.85546875" style="6"/>
    <col min="9" max="9" width="23.28515625" style="6" customWidth="1"/>
    <col min="10" max="16384" width="8.85546875" style="6"/>
  </cols>
  <sheetData>
    <row r="1" spans="1:10" ht="20.25" thickBot="1" x14ac:dyDescent="0.3">
      <c r="A1" s="7" t="s">
        <v>7</v>
      </c>
      <c r="B1" s="7" t="s">
        <v>294</v>
      </c>
      <c r="C1" s="7" t="s">
        <v>6</v>
      </c>
      <c r="D1" s="7" t="s">
        <v>2</v>
      </c>
      <c r="E1" s="1" t="s">
        <v>210</v>
      </c>
      <c r="F1" s="1" t="s">
        <v>337</v>
      </c>
      <c r="G1" s="1" t="s">
        <v>315</v>
      </c>
      <c r="H1" s="1" t="s">
        <v>313</v>
      </c>
      <c r="I1" s="1" t="s">
        <v>327</v>
      </c>
      <c r="J1" s="1" t="s">
        <v>331</v>
      </c>
    </row>
    <row r="2" spans="1:10" ht="15.75" thickTop="1" x14ac:dyDescent="0.25">
      <c r="A2" s="8" t="s">
        <v>18</v>
      </c>
      <c r="B2" s="9" t="s">
        <v>19</v>
      </c>
      <c r="C2" s="10" t="s">
        <v>40</v>
      </c>
      <c r="D2" s="10" t="s">
        <v>38</v>
      </c>
      <c r="E2" s="6" t="s">
        <v>50</v>
      </c>
      <c r="F2" s="6" t="s">
        <v>338</v>
      </c>
      <c r="G2" s="6" t="s">
        <v>316</v>
      </c>
      <c r="H2" s="6" t="s">
        <v>322</v>
      </c>
      <c r="I2" s="6" t="s">
        <v>335</v>
      </c>
      <c r="J2" s="6" t="s">
        <v>332</v>
      </c>
    </row>
    <row r="3" spans="1:10" x14ac:dyDescent="0.25">
      <c r="A3" s="11" t="s">
        <v>61</v>
      </c>
      <c r="C3" s="12" t="s">
        <v>17</v>
      </c>
      <c r="D3" s="8" t="s">
        <v>295</v>
      </c>
      <c r="E3" s="6" t="s">
        <v>226</v>
      </c>
      <c r="F3" s="6" t="s">
        <v>339</v>
      </c>
      <c r="G3" s="6" t="s">
        <v>53</v>
      </c>
      <c r="H3" s="6" t="s">
        <v>323</v>
      </c>
      <c r="I3" s="6" t="s">
        <v>301</v>
      </c>
      <c r="J3" s="6" t="s">
        <v>333</v>
      </c>
    </row>
    <row r="4" spans="1:10" ht="15.75" thickBot="1" x14ac:dyDescent="0.3">
      <c r="A4" s="13" t="s">
        <v>50</v>
      </c>
      <c r="C4" s="14" t="s">
        <v>33</v>
      </c>
      <c r="D4" s="15" t="s">
        <v>296</v>
      </c>
      <c r="E4" s="6" t="s">
        <v>223</v>
      </c>
      <c r="F4" s="6" t="s">
        <v>320</v>
      </c>
      <c r="G4" s="6" t="s">
        <v>228</v>
      </c>
      <c r="H4" s="6" t="s">
        <v>324</v>
      </c>
      <c r="I4" s="6" t="s">
        <v>329</v>
      </c>
      <c r="J4" s="6" t="s">
        <v>334</v>
      </c>
    </row>
    <row r="5" spans="1:10" ht="16.5" thickTop="1" thickBot="1" x14ac:dyDescent="0.3">
      <c r="A5" s="16" t="s">
        <v>202</v>
      </c>
      <c r="C5" s="11" t="s">
        <v>302</v>
      </c>
      <c r="D5" s="13" t="s">
        <v>297</v>
      </c>
      <c r="E5" s="6" t="s">
        <v>298</v>
      </c>
      <c r="F5" s="6" t="s">
        <v>296</v>
      </c>
      <c r="G5" s="6" t="s">
        <v>317</v>
      </c>
      <c r="H5" s="16" t="s">
        <v>202</v>
      </c>
      <c r="I5" s="6" t="s">
        <v>330</v>
      </c>
      <c r="J5" s="16" t="s">
        <v>202</v>
      </c>
    </row>
    <row r="6" spans="1:10" ht="16.5" thickTop="1" thickBot="1" x14ac:dyDescent="0.3">
      <c r="A6" s="6" t="s">
        <v>23</v>
      </c>
      <c r="C6" s="6" t="s">
        <v>299</v>
      </c>
      <c r="D6" s="17" t="s">
        <v>75</v>
      </c>
      <c r="E6" s="6" t="s">
        <v>224</v>
      </c>
      <c r="F6" s="16" t="s">
        <v>202</v>
      </c>
      <c r="G6" s="6" t="s">
        <v>305</v>
      </c>
      <c r="I6" s="6" t="s">
        <v>328</v>
      </c>
    </row>
    <row r="7" spans="1:10" ht="16.5" thickTop="1" thickBot="1" x14ac:dyDescent="0.3">
      <c r="C7" s="16" t="s">
        <v>202</v>
      </c>
      <c r="D7" s="16" t="s">
        <v>202</v>
      </c>
      <c r="E7" s="6" t="s">
        <v>225</v>
      </c>
      <c r="G7" s="6" t="s">
        <v>342</v>
      </c>
      <c r="I7" s="16" t="s">
        <v>202</v>
      </c>
    </row>
    <row r="8" spans="1:10" ht="15.75" thickTop="1" x14ac:dyDescent="0.25">
      <c r="E8" s="6" t="s">
        <v>227</v>
      </c>
      <c r="G8" s="6" t="s">
        <v>318</v>
      </c>
    </row>
    <row r="9" spans="1:10" x14ac:dyDescent="0.25">
      <c r="G9" s="6" t="s">
        <v>319</v>
      </c>
    </row>
    <row r="10" spans="1:10" ht="15.75" thickBot="1" x14ac:dyDescent="0.3">
      <c r="G10" s="6" t="s">
        <v>304</v>
      </c>
    </row>
    <row r="11" spans="1:10" ht="16.5" thickTop="1" thickBot="1" x14ac:dyDescent="0.3">
      <c r="G11" s="16" t="s">
        <v>202</v>
      </c>
    </row>
    <row r="12" spans="1:10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8CA8E-7DF4-4049-809F-58529CA29F84}">
  <dimension ref="A1:S16"/>
  <sheetViews>
    <sheetView topLeftCell="G1" workbookViewId="0">
      <selection activeCell="J21" sqref="J21"/>
    </sheetView>
  </sheetViews>
  <sheetFormatPr defaultRowHeight="21" customHeight="1" x14ac:dyDescent="0.25"/>
  <cols>
    <col min="2" max="2" width="19.28515625" customWidth="1"/>
    <col min="3" max="5" width="25.28515625" customWidth="1"/>
    <col min="6" max="6" width="25" bestFit="1" customWidth="1"/>
    <col min="7" max="9" width="25.28515625" customWidth="1"/>
    <col min="10" max="10" width="43.85546875" customWidth="1"/>
    <col min="11" max="11" width="9.7109375" customWidth="1"/>
    <col min="12" max="12" width="18.85546875" customWidth="1"/>
    <col min="13" max="13" width="24.7109375" customWidth="1"/>
    <col min="14" max="14" width="73.85546875" customWidth="1"/>
    <col min="16" max="16" width="76" style="31" customWidth="1"/>
  </cols>
  <sheetData>
    <row r="1" spans="1:19" ht="21" customHeight="1" thickBot="1" x14ac:dyDescent="0.35">
      <c r="A1" s="4" t="s">
        <v>321</v>
      </c>
      <c r="B1" s="4" t="s">
        <v>311</v>
      </c>
      <c r="C1" s="1" t="s">
        <v>337</v>
      </c>
      <c r="D1" s="1" t="s">
        <v>340</v>
      </c>
      <c r="E1" s="1" t="s">
        <v>327</v>
      </c>
      <c r="F1" s="4" t="s">
        <v>312</v>
      </c>
      <c r="G1" s="1" t="s">
        <v>337</v>
      </c>
      <c r="H1" s="1" t="s">
        <v>340</v>
      </c>
      <c r="I1" s="1" t="s">
        <v>327</v>
      </c>
      <c r="J1" s="4" t="s">
        <v>278</v>
      </c>
      <c r="K1" s="4" t="s">
        <v>248</v>
      </c>
      <c r="L1" s="1" t="s">
        <v>331</v>
      </c>
      <c r="M1" s="4" t="s">
        <v>313</v>
      </c>
      <c r="N1" s="60" t="s">
        <v>14</v>
      </c>
      <c r="P1" s="61" t="s">
        <v>336</v>
      </c>
    </row>
    <row r="2" spans="1:19" ht="21" customHeight="1" thickTop="1" x14ac:dyDescent="0.25">
      <c r="A2">
        <v>1</v>
      </c>
      <c r="B2" t="s">
        <v>260</v>
      </c>
      <c r="C2" t="s">
        <v>320</v>
      </c>
      <c r="E2" t="s">
        <v>329</v>
      </c>
      <c r="F2" t="s">
        <v>326</v>
      </c>
      <c r="G2" t="s">
        <v>320</v>
      </c>
      <c r="I2" t="s">
        <v>330</v>
      </c>
      <c r="L2" t="s">
        <v>332</v>
      </c>
      <c r="M2" t="s">
        <v>323</v>
      </c>
      <c r="P2" s="31" t="str">
        <f>CHAR(10)&amp;"---"&amp;CHAR(10)&amp;"```mermaid"&amp;CHAR(10)&amp;"sequenceDiagram"&amp;CHAR(10)&amp;"title Data Pipline "&amp;A2&amp;": "&amp;J2&amp;CHAR(10)&amp;L2&amp;"--&gt;&gt;"&amp;E2&amp;":"&amp;M2&amp;CHAR(10)&amp;B2&amp;"-&gt;&gt;"&amp;E2&amp;":"&amp;C2&amp;CHAR(10)&amp;IF(D2&lt;&gt;"",E2&amp;"--&gt;&gt;"&amp;B2&amp;":"&amp;D2&amp;CHAR(10),"")&amp;E2&amp;"-&gt;&gt;"&amp;F2&amp;":"&amp;G2&amp;CHAR(10)&amp;IF(H2&lt;&gt;"",F2&amp;"--&gt;&gt;"&amp;E2&amp;":"&amp;H2&amp;CHAR(10),"")&amp;"```"&amp;CHAR(10)</f>
        <v xml:space="preserve">
---
```mermaid
sequenceDiagram
title Data Pipline 1: 
Win Taskscheduler--&gt;&gt;SQLLDR on SourceDB:Daily
HR Data-&gt;&gt;SQLLDR on SourceDB:SFTP
SQLLDR on SourceDB-&gt;&gt;Data Warehouse SQLServer:SFTP
```
</v>
      </c>
    </row>
    <row r="3" spans="1:19" ht="21" customHeight="1" x14ac:dyDescent="0.25">
      <c r="A3">
        <f>A2+1</f>
        <v>2</v>
      </c>
      <c r="B3" t="s">
        <v>198</v>
      </c>
      <c r="C3" t="s">
        <v>320</v>
      </c>
      <c r="E3" t="s">
        <v>329</v>
      </c>
      <c r="F3" t="s">
        <v>325</v>
      </c>
      <c r="G3" t="s">
        <v>320</v>
      </c>
      <c r="I3" t="s">
        <v>335</v>
      </c>
      <c r="L3" t="s">
        <v>332</v>
      </c>
      <c r="M3" t="s">
        <v>323</v>
      </c>
      <c r="P3" s="31" t="str">
        <f t="shared" ref="P3:P11" si="0">CHAR(10)&amp;"---"&amp;CHAR(10)&amp;"```mermaid"&amp;CHAR(10)&amp;"sequenceDiagram"&amp;CHAR(10)&amp;"title Data Pipline "&amp;A3&amp;": "&amp;J3&amp;CHAR(10)&amp;L3&amp;"--&gt;&gt;"&amp;E3&amp;":"&amp;M3&amp;CHAR(10)&amp;B3&amp;"-&gt;&gt;"&amp;E3&amp;":"&amp;C3&amp;CHAR(10)&amp;IF(D3&lt;&gt;"",E3&amp;"--&gt;&gt;"&amp;B3&amp;":"&amp;D3&amp;CHAR(10),"")&amp;E3&amp;"-&gt;&gt;"&amp;F3&amp;":"&amp;G3&amp;CHAR(10)&amp;IF(H3&lt;&gt;"",F3&amp;"--&gt;&gt;"&amp;E3&amp;":"&amp;H3&amp;CHAR(10),"")&amp;"```"&amp;CHAR(10)</f>
        <v xml:space="preserve">
---
```mermaid
sequenceDiagram
title Data Pipline 2: 
Win Taskscheduler--&gt;&gt;SQLLDR on SourceDB:Daily
CRM-&gt;&gt;SQLLDR on SourceDB:SFTP
SQLLDR on SourceDB-&gt;&gt;Compliance SQLServer:SFTP
```
</v>
      </c>
    </row>
    <row r="4" spans="1:19" ht="21" customHeight="1" x14ac:dyDescent="0.25">
      <c r="A4">
        <f t="shared" ref="A4:A11" si="1">A3+1</f>
        <v>3</v>
      </c>
      <c r="B4" t="s">
        <v>343</v>
      </c>
      <c r="C4" t="s">
        <v>338</v>
      </c>
      <c r="D4" t="s">
        <v>341</v>
      </c>
      <c r="E4" t="s">
        <v>335</v>
      </c>
      <c r="F4" t="s">
        <v>198</v>
      </c>
      <c r="G4" t="s">
        <v>339</v>
      </c>
      <c r="H4" t="s">
        <v>341</v>
      </c>
      <c r="I4" t="s">
        <v>335</v>
      </c>
      <c r="L4" t="s">
        <v>332</v>
      </c>
      <c r="M4" t="s">
        <v>323</v>
      </c>
      <c r="P4" s="31" t="str">
        <f t="shared" si="0"/>
        <v xml:space="preserve">
---
```mermaid
sequenceDiagram
title Data Pipline 3: 
Win Taskscheduler--&gt;&gt;Azure Bespoke Proxy:Daily
Salesforce-&gt;&gt;Azure Bespoke Proxy:gRPC API
Azure Bespoke Proxy--&gt;&gt;Salesforce:EntityID
Azure Bespoke Proxy-&gt;&gt;CRM:ReST API
CRM--&gt;&gt;Azure Bespoke Proxy:EntityID
```
</v>
      </c>
    </row>
    <row r="5" spans="1:19" ht="21" customHeight="1" x14ac:dyDescent="0.25">
      <c r="A5">
        <f t="shared" si="1"/>
        <v>4</v>
      </c>
      <c r="B5" t="s">
        <v>198</v>
      </c>
      <c r="C5" t="s">
        <v>320</v>
      </c>
      <c r="E5" t="s">
        <v>335</v>
      </c>
      <c r="F5" t="s">
        <v>343</v>
      </c>
      <c r="G5" t="s">
        <v>295</v>
      </c>
      <c r="I5" t="s">
        <v>335</v>
      </c>
      <c r="L5" t="s">
        <v>332</v>
      </c>
      <c r="M5" t="s">
        <v>323</v>
      </c>
      <c r="P5" s="31" t="str">
        <f t="shared" si="0"/>
        <v xml:space="preserve">
---
```mermaid
sequenceDiagram
title Data Pipline 4: 
Win Taskscheduler--&gt;&gt;Azure Bespoke Proxy:Daily
CRM-&gt;&gt;Azure Bespoke Proxy:SFTP
Azure Bespoke Proxy-&gt;&gt;Salesforce:API
```
</v>
      </c>
    </row>
    <row r="6" spans="1:19" ht="21" customHeight="1" x14ac:dyDescent="0.25">
      <c r="A6">
        <f t="shared" si="1"/>
        <v>5</v>
      </c>
      <c r="B6" t="s">
        <v>343</v>
      </c>
      <c r="C6" t="s">
        <v>338</v>
      </c>
      <c r="E6" t="s">
        <v>335</v>
      </c>
      <c r="F6" t="s">
        <v>198</v>
      </c>
      <c r="G6" t="s">
        <v>339</v>
      </c>
      <c r="I6" t="s">
        <v>335</v>
      </c>
      <c r="L6" t="s">
        <v>332</v>
      </c>
      <c r="M6" t="s">
        <v>323</v>
      </c>
      <c r="P6" s="31" t="str">
        <f t="shared" si="0"/>
        <v xml:space="preserve">
---
```mermaid
sequenceDiagram
title Data Pipline 5: 
Win Taskscheduler--&gt;&gt;Azure Bespoke Proxy:Daily
Salesforce-&gt;&gt;Azure Bespoke Proxy:gRPC API
Azure Bespoke Proxy-&gt;&gt;CRM:ReST API
```
</v>
      </c>
    </row>
    <row r="7" spans="1:19" ht="21" customHeight="1" x14ac:dyDescent="0.25">
      <c r="A7">
        <f t="shared" si="1"/>
        <v>6</v>
      </c>
      <c r="B7" t="s">
        <v>343</v>
      </c>
      <c r="C7" t="s">
        <v>338</v>
      </c>
      <c r="E7" t="s">
        <v>335</v>
      </c>
      <c r="F7" t="s">
        <v>198</v>
      </c>
      <c r="G7" t="s">
        <v>339</v>
      </c>
      <c r="I7" t="s">
        <v>335</v>
      </c>
      <c r="L7" t="s">
        <v>332</v>
      </c>
      <c r="M7" t="s">
        <v>323</v>
      </c>
      <c r="P7" s="31" t="str">
        <f t="shared" si="0"/>
        <v xml:space="preserve">
---
```mermaid
sequenceDiagram
title Data Pipline 6: 
Win Taskscheduler--&gt;&gt;Azure Bespoke Proxy:Daily
Salesforce-&gt;&gt;Azure Bespoke Proxy:gRPC API
Azure Bespoke Proxy-&gt;&gt;CRM:ReST API
```
</v>
      </c>
    </row>
    <row r="8" spans="1:19" ht="21" customHeight="1" x14ac:dyDescent="0.25">
      <c r="A8">
        <f t="shared" si="1"/>
        <v>7</v>
      </c>
      <c r="B8" t="s">
        <v>198</v>
      </c>
      <c r="C8" t="s">
        <v>320</v>
      </c>
      <c r="E8" t="s">
        <v>335</v>
      </c>
      <c r="F8" t="s">
        <v>343</v>
      </c>
      <c r="G8" t="s">
        <v>320</v>
      </c>
      <c r="I8" t="s">
        <v>335</v>
      </c>
      <c r="L8" t="s">
        <v>332</v>
      </c>
      <c r="M8" t="s">
        <v>323</v>
      </c>
      <c r="P8" s="31" t="str">
        <f t="shared" si="0"/>
        <v xml:space="preserve">
---
```mermaid
sequenceDiagram
title Data Pipline 7: 
Win Taskscheduler--&gt;&gt;Azure Bespoke Proxy:Daily
CRM-&gt;&gt;Azure Bespoke Proxy:SFTP
Azure Bespoke Proxy-&gt;&gt;Salesforce:SFTP
```
</v>
      </c>
    </row>
    <row r="9" spans="1:19" ht="21" customHeight="1" x14ac:dyDescent="0.25">
      <c r="A9">
        <f t="shared" si="1"/>
        <v>8</v>
      </c>
      <c r="B9" t="s">
        <v>198</v>
      </c>
      <c r="C9" t="s">
        <v>320</v>
      </c>
      <c r="E9" t="s">
        <v>335</v>
      </c>
      <c r="F9" t="s">
        <v>198</v>
      </c>
      <c r="G9" t="s">
        <v>339</v>
      </c>
      <c r="I9" t="s">
        <v>335</v>
      </c>
      <c r="L9" t="s">
        <v>332</v>
      </c>
      <c r="M9" t="s">
        <v>323</v>
      </c>
      <c r="P9" s="31" t="str">
        <f t="shared" si="0"/>
        <v xml:space="preserve">
---
```mermaid
sequenceDiagram
title Data Pipline 8: 
Win Taskscheduler--&gt;&gt;Azure Bespoke Proxy:Daily
CRM-&gt;&gt;Azure Bespoke Proxy:SFTP
Azure Bespoke Proxy-&gt;&gt;CRM:ReST API
```
</v>
      </c>
    </row>
    <row r="10" spans="1:19" ht="21" customHeight="1" x14ac:dyDescent="0.25">
      <c r="A10">
        <f t="shared" si="1"/>
        <v>9</v>
      </c>
      <c r="B10" t="s">
        <v>198</v>
      </c>
      <c r="C10" t="s">
        <v>320</v>
      </c>
      <c r="E10" t="s">
        <v>335</v>
      </c>
      <c r="F10" t="s">
        <v>198</v>
      </c>
      <c r="G10" t="s">
        <v>339</v>
      </c>
      <c r="I10" t="s">
        <v>335</v>
      </c>
      <c r="L10" t="s">
        <v>332</v>
      </c>
      <c r="M10" t="s">
        <v>323</v>
      </c>
      <c r="P10" s="31" t="str">
        <f t="shared" si="0"/>
        <v xml:space="preserve">
---
```mermaid
sequenceDiagram
title Data Pipline 9: 
Win Taskscheduler--&gt;&gt;Azure Bespoke Proxy:Daily
CRM-&gt;&gt;Azure Bespoke Proxy:SFTP
Azure Bespoke Proxy-&gt;&gt;CRM:ReST API
```
</v>
      </c>
    </row>
    <row r="11" spans="1:19" ht="21" customHeight="1" x14ac:dyDescent="0.25">
      <c r="A11">
        <f t="shared" si="1"/>
        <v>10</v>
      </c>
      <c r="B11" t="s">
        <v>198</v>
      </c>
      <c r="C11" t="s">
        <v>320</v>
      </c>
      <c r="E11" t="s">
        <v>335</v>
      </c>
      <c r="F11" t="s">
        <v>198</v>
      </c>
      <c r="G11" t="s">
        <v>339</v>
      </c>
      <c r="I11" t="s">
        <v>335</v>
      </c>
      <c r="L11" t="s">
        <v>332</v>
      </c>
      <c r="M11" t="s">
        <v>323</v>
      </c>
      <c r="P11" s="31" t="str">
        <f t="shared" si="0"/>
        <v xml:space="preserve">
---
```mermaid
sequenceDiagram
title Data Pipline 10: 
Win Taskscheduler--&gt;&gt;Azure Bespoke Proxy:Daily
CRM-&gt;&gt;Azure Bespoke Proxy:SFTP
Azure Bespoke Proxy-&gt;&gt;CRM:ReST API
```
</v>
      </c>
    </row>
    <row r="14" spans="1:19" ht="21" customHeight="1" x14ac:dyDescent="0.25">
      <c r="S14" t="str">
        <f>IF(D3&lt;&gt;"","hhhh","")</f>
        <v/>
      </c>
    </row>
    <row r="16" spans="1:19" ht="21" customHeight="1" x14ac:dyDescent="0.25">
      <c r="S16" t="str">
        <f>IF(D5&lt;&gt;"","hhhh","")</f>
        <v/>
      </c>
    </row>
  </sheetData>
  <autoFilter ref="A1:N1" xr:uid="{3198CA8E-7DF4-4049-809F-58529CA29F84}"/>
  <pageMargins left="0.7" right="0.7" top="0.75" bottom="0.75" header="0.3" footer="0.3"/>
  <pageSetup paperSize="9" orientation="portrait" horizontalDpi="4294967292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1253D67-AF86-4A46-9119-6422C3E9C611}">
          <x14:formula1>
            <xm:f>picklists!$H$2:$H$4</xm:f>
          </x14:formula1>
          <xm:sqref>M2:M1048576</xm:sqref>
        </x14:dataValidation>
        <x14:dataValidation type="list" allowBlank="1" showInputMessage="1" showErrorMessage="1" xr:uid="{67A161C6-DFC3-4D41-BEBC-3BAE9C00257A}">
          <x14:formula1>
            <xm:f>picklists!$I$2:$I$7</xm:f>
          </x14:formula1>
          <xm:sqref>E2:E1048576 I2:I1048576</xm:sqref>
        </x14:dataValidation>
        <x14:dataValidation type="list" allowBlank="1" showInputMessage="1" showErrorMessage="1" xr:uid="{90EE4D97-0705-44EA-89A9-7DD197489140}">
          <x14:formula1>
            <xm:f>picklists!$J$2:$J$5</xm:f>
          </x14:formula1>
          <xm:sqref>L2:L1048576</xm:sqref>
        </x14:dataValidation>
        <x14:dataValidation type="list" allowBlank="1" showInputMessage="1" showErrorMessage="1" xr:uid="{050BD89F-D25D-47FD-B9BF-60EBB6FB0F79}">
          <x14:formula1>
            <xm:f>picklists!$F$2:$F$6</xm:f>
          </x14:formula1>
          <xm:sqref>C2:C1048576 G2:G1048576 H12:H1048576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FC601-A75F-4548-B791-208074BDD039}">
  <dimension ref="A1:H180"/>
  <sheetViews>
    <sheetView zoomScale="110" zoomScaleNormal="110" workbookViewId="0">
      <pane ySplit="1" topLeftCell="A23" activePane="bottomLeft" state="frozen"/>
      <selection pane="bottomLeft" activeCell="H23" sqref="H23"/>
    </sheetView>
  </sheetViews>
  <sheetFormatPr defaultColWidth="8.85546875" defaultRowHeight="15" x14ac:dyDescent="0.25"/>
  <cols>
    <col min="1" max="1" width="8.85546875" style="25"/>
    <col min="2" max="2" width="40.85546875" style="6" bestFit="1" customWidth="1"/>
    <col min="3" max="3" width="20.85546875" style="6" customWidth="1"/>
    <col min="4" max="4" width="50.42578125" style="6" customWidth="1"/>
    <col min="5" max="5" width="13.42578125" style="18" customWidth="1"/>
    <col min="6" max="6" width="10.85546875" style="5" customWidth="1"/>
    <col min="7" max="7" width="78" style="6" customWidth="1"/>
    <col min="8" max="16384" width="8.85546875" style="6"/>
  </cols>
  <sheetData>
    <row r="1" spans="1:7" ht="18" thickBot="1" x14ac:dyDescent="0.3">
      <c r="A1" s="1" t="s">
        <v>0</v>
      </c>
      <c r="B1" s="1" t="s">
        <v>1</v>
      </c>
      <c r="C1" s="1" t="s">
        <v>3</v>
      </c>
      <c r="D1" s="1" t="s">
        <v>4</v>
      </c>
      <c r="E1" s="2" t="s">
        <v>5</v>
      </c>
      <c r="F1" s="1" t="s">
        <v>7</v>
      </c>
      <c r="G1" s="1" t="s">
        <v>14</v>
      </c>
    </row>
    <row r="2" spans="1:7" ht="15.75" thickTop="1" x14ac:dyDescent="0.25">
      <c r="A2" s="25">
        <v>62</v>
      </c>
      <c r="B2" s="6" t="s">
        <v>15</v>
      </c>
      <c r="D2" s="6" t="s">
        <v>16</v>
      </c>
      <c r="F2" s="5" t="s">
        <v>18</v>
      </c>
      <c r="G2" s="6" t="s">
        <v>20</v>
      </c>
    </row>
    <row r="3" spans="1:7" x14ac:dyDescent="0.25">
      <c r="A3" s="25">
        <v>65</v>
      </c>
      <c r="B3" s="6" t="s">
        <v>21</v>
      </c>
      <c r="D3" s="6" t="s">
        <v>22</v>
      </c>
      <c r="E3" s="18">
        <v>126.7</v>
      </c>
      <c r="F3" s="5" t="s">
        <v>23</v>
      </c>
      <c r="G3" s="6" t="s">
        <v>25</v>
      </c>
    </row>
    <row r="4" spans="1:7" x14ac:dyDescent="0.25">
      <c r="A4" s="25">
        <v>56</v>
      </c>
      <c r="B4" s="6" t="s">
        <v>26</v>
      </c>
      <c r="D4" s="6" t="s">
        <v>27</v>
      </c>
      <c r="E4" s="18">
        <v>1474</v>
      </c>
      <c r="F4" s="5" t="s">
        <v>23</v>
      </c>
      <c r="G4" s="6" t="s">
        <v>28</v>
      </c>
    </row>
    <row r="5" spans="1:7" x14ac:dyDescent="0.25">
      <c r="A5" s="25">
        <v>34</v>
      </c>
      <c r="B5" s="6" t="s">
        <v>29</v>
      </c>
      <c r="D5" s="6" t="s">
        <v>30</v>
      </c>
      <c r="F5" s="5" t="s">
        <v>18</v>
      </c>
    </row>
    <row r="6" spans="1:7" x14ac:dyDescent="0.25">
      <c r="A6" s="25">
        <v>99</v>
      </c>
      <c r="B6" s="6" t="s">
        <v>31</v>
      </c>
      <c r="D6" s="6" t="s">
        <v>32</v>
      </c>
      <c r="E6" s="18">
        <f>SUM(E1:E3)</f>
        <v>126.7</v>
      </c>
      <c r="F6" s="5" t="s">
        <v>18</v>
      </c>
    </row>
    <row r="7" spans="1:7" x14ac:dyDescent="0.25">
      <c r="A7" s="25">
        <v>33</v>
      </c>
      <c r="B7" s="6" t="s">
        <v>34</v>
      </c>
      <c r="D7" s="6" t="s">
        <v>35</v>
      </c>
      <c r="E7" s="18">
        <v>30</v>
      </c>
      <c r="F7" s="5" t="s">
        <v>18</v>
      </c>
      <c r="G7" s="6" t="s">
        <v>36</v>
      </c>
    </row>
    <row r="8" spans="1:7" x14ac:dyDescent="0.25">
      <c r="A8" s="25">
        <v>79</v>
      </c>
      <c r="B8" s="6" t="s">
        <v>34</v>
      </c>
      <c r="D8" s="6" t="s">
        <v>35</v>
      </c>
      <c r="E8" s="18">
        <v>30</v>
      </c>
      <c r="F8" s="5" t="s">
        <v>18</v>
      </c>
      <c r="G8" s="6" t="s">
        <v>58</v>
      </c>
    </row>
    <row r="9" spans="1:7" x14ac:dyDescent="0.25">
      <c r="A9" s="25">
        <v>21</v>
      </c>
      <c r="B9" s="6" t="s">
        <v>37</v>
      </c>
      <c r="C9" s="6">
        <v>1000</v>
      </c>
      <c r="D9" s="6" t="s">
        <v>39</v>
      </c>
      <c r="E9" s="19">
        <v>380</v>
      </c>
      <c r="F9" s="5" t="s">
        <v>18</v>
      </c>
      <c r="G9" s="20" t="s">
        <v>41</v>
      </c>
    </row>
    <row r="10" spans="1:7" x14ac:dyDescent="0.25">
      <c r="A10" s="25">
        <v>42</v>
      </c>
      <c r="B10" s="6" t="s">
        <v>42</v>
      </c>
      <c r="D10" s="6" t="s">
        <v>43</v>
      </c>
      <c r="E10" s="18">
        <v>85.99</v>
      </c>
      <c r="F10" s="5" t="s">
        <v>23</v>
      </c>
      <c r="G10" s="6" t="s">
        <v>95</v>
      </c>
    </row>
    <row r="11" spans="1:7" x14ac:dyDescent="0.25">
      <c r="A11" s="25">
        <v>63</v>
      </c>
      <c r="B11" s="6" t="s">
        <v>42</v>
      </c>
      <c r="D11" s="6" t="s">
        <v>43</v>
      </c>
      <c r="E11" s="18">
        <v>200</v>
      </c>
      <c r="F11" s="5" t="s">
        <v>23</v>
      </c>
      <c r="G11" s="6" t="s">
        <v>25</v>
      </c>
    </row>
    <row r="12" spans="1:7" x14ac:dyDescent="0.25">
      <c r="A12" s="25">
        <v>83</v>
      </c>
      <c r="B12" s="6" t="s">
        <v>42</v>
      </c>
      <c r="D12" s="6" t="s">
        <v>43</v>
      </c>
      <c r="E12" s="18">
        <v>71</v>
      </c>
      <c r="F12" s="5" t="s">
        <v>23</v>
      </c>
      <c r="G12" s="6" t="s">
        <v>58</v>
      </c>
    </row>
    <row r="13" spans="1:7" x14ac:dyDescent="0.25">
      <c r="A13" s="25">
        <v>30</v>
      </c>
      <c r="B13" s="6" t="s">
        <v>44</v>
      </c>
      <c r="D13" s="6" t="s">
        <v>45</v>
      </c>
      <c r="E13" s="21">
        <v>2000</v>
      </c>
      <c r="F13" s="5" t="s">
        <v>18</v>
      </c>
      <c r="G13" s="6" t="s">
        <v>46</v>
      </c>
    </row>
    <row r="14" spans="1:7" x14ac:dyDescent="0.25">
      <c r="A14" s="25">
        <v>4</v>
      </c>
      <c r="B14" s="6" t="s">
        <v>47</v>
      </c>
      <c r="C14" s="6" t="s">
        <v>48</v>
      </c>
      <c r="D14" s="6" t="s">
        <v>49</v>
      </c>
      <c r="E14" s="19">
        <v>420</v>
      </c>
      <c r="F14" s="5" t="s">
        <v>50</v>
      </c>
      <c r="G14" s="6" t="s">
        <v>140</v>
      </c>
    </row>
    <row r="15" spans="1:7" x14ac:dyDescent="0.25">
      <c r="A15" s="25">
        <v>20</v>
      </c>
      <c r="B15" s="6" t="s">
        <v>51</v>
      </c>
      <c r="C15" s="6" t="s">
        <v>52</v>
      </c>
      <c r="D15" s="6" t="s">
        <v>141</v>
      </c>
      <c r="E15" s="19">
        <v>89</v>
      </c>
      <c r="F15" s="5" t="s">
        <v>50</v>
      </c>
    </row>
    <row r="16" spans="1:7" x14ac:dyDescent="0.25">
      <c r="A16" s="25">
        <v>81</v>
      </c>
      <c r="B16" s="6" t="s">
        <v>142</v>
      </c>
      <c r="D16" s="6" t="s">
        <v>56</v>
      </c>
      <c r="E16" s="18">
        <v>195</v>
      </c>
      <c r="F16" s="5" t="s">
        <v>50</v>
      </c>
      <c r="G16" s="6" t="s">
        <v>58</v>
      </c>
    </row>
    <row r="17" spans="1:7" x14ac:dyDescent="0.25">
      <c r="A17" s="25">
        <v>77</v>
      </c>
      <c r="B17" s="6" t="s">
        <v>143</v>
      </c>
      <c r="D17" s="6" t="s">
        <v>56</v>
      </c>
      <c r="E17" s="18">
        <v>119</v>
      </c>
      <c r="F17" s="5" t="s">
        <v>50</v>
      </c>
      <c r="G17" s="6" t="s">
        <v>58</v>
      </c>
    </row>
    <row r="18" spans="1:7" x14ac:dyDescent="0.25">
      <c r="A18" s="25">
        <v>41</v>
      </c>
      <c r="B18" s="6" t="s">
        <v>144</v>
      </c>
      <c r="D18" s="6" t="s">
        <v>56</v>
      </c>
      <c r="E18" s="18">
        <v>177.9</v>
      </c>
      <c r="F18" s="5" t="s">
        <v>50</v>
      </c>
      <c r="G18" s="6" t="s">
        <v>95</v>
      </c>
    </row>
    <row r="19" spans="1:7" x14ac:dyDescent="0.25">
      <c r="A19" s="25">
        <v>47</v>
      </c>
      <c r="B19" s="6" t="s">
        <v>144</v>
      </c>
      <c r="D19" s="6" t="s">
        <v>56</v>
      </c>
      <c r="E19" s="18">
        <v>200</v>
      </c>
      <c r="F19" s="5" t="s">
        <v>50</v>
      </c>
      <c r="G19" s="6" t="s">
        <v>113</v>
      </c>
    </row>
    <row r="20" spans="1:7" x14ac:dyDescent="0.25">
      <c r="A20" s="25">
        <v>88</v>
      </c>
      <c r="B20" s="6" t="s">
        <v>145</v>
      </c>
      <c r="D20" s="6" t="s">
        <v>57</v>
      </c>
      <c r="E20" s="18">
        <v>49</v>
      </c>
      <c r="F20" s="5" t="s">
        <v>23</v>
      </c>
      <c r="G20" s="6" t="s">
        <v>58</v>
      </c>
    </row>
    <row r="21" spans="1:7" x14ac:dyDescent="0.25">
      <c r="A21" s="25">
        <v>48</v>
      </c>
      <c r="B21" s="6" t="s">
        <v>144</v>
      </c>
      <c r="D21" s="6" t="s">
        <v>56</v>
      </c>
      <c r="E21" s="18">
        <v>197</v>
      </c>
      <c r="F21" s="5" t="s">
        <v>50</v>
      </c>
      <c r="G21" s="6" t="s">
        <v>113</v>
      </c>
    </row>
    <row r="22" spans="1:7" x14ac:dyDescent="0.25">
      <c r="A22" s="25">
        <v>73</v>
      </c>
      <c r="B22" s="6" t="s">
        <v>144</v>
      </c>
      <c r="D22" s="6" t="s">
        <v>56</v>
      </c>
      <c r="E22" s="18">
        <v>615</v>
      </c>
      <c r="F22" s="5" t="s">
        <v>50</v>
      </c>
      <c r="G22" s="6" t="s">
        <v>25</v>
      </c>
    </row>
    <row r="23" spans="1:7" x14ac:dyDescent="0.25">
      <c r="A23" s="25">
        <v>76</v>
      </c>
      <c r="B23" s="6" t="s">
        <v>144</v>
      </c>
      <c r="D23" s="6" t="s">
        <v>56</v>
      </c>
      <c r="E23" s="18">
        <v>102</v>
      </c>
      <c r="F23" s="5" t="s">
        <v>50</v>
      </c>
      <c r="G23" s="6" t="s">
        <v>58</v>
      </c>
    </row>
    <row r="24" spans="1:7" x14ac:dyDescent="0.25">
      <c r="A24" s="25">
        <v>95</v>
      </c>
      <c r="B24" s="6" t="s">
        <v>144</v>
      </c>
      <c r="D24" s="6" t="s">
        <v>56</v>
      </c>
      <c r="E24" s="18">
        <v>11800</v>
      </c>
      <c r="F24" s="5" t="s">
        <v>50</v>
      </c>
    </row>
    <row r="25" spans="1:7" x14ac:dyDescent="0.25">
      <c r="A25" s="25">
        <v>2</v>
      </c>
      <c r="B25" s="6" t="s">
        <v>54</v>
      </c>
      <c r="C25" s="6" t="s">
        <v>55</v>
      </c>
      <c r="D25" s="6" t="s">
        <v>56</v>
      </c>
      <c r="E25" s="19">
        <v>24500</v>
      </c>
      <c r="F25" s="5" t="s">
        <v>18</v>
      </c>
      <c r="G25" s="6" t="s">
        <v>146</v>
      </c>
    </row>
    <row r="26" spans="1:7" x14ac:dyDescent="0.25">
      <c r="A26" s="25">
        <v>74</v>
      </c>
      <c r="B26" s="6" t="s">
        <v>147</v>
      </c>
      <c r="D26" s="6" t="s">
        <v>148</v>
      </c>
      <c r="E26" s="18">
        <v>96</v>
      </c>
      <c r="F26" s="5" t="s">
        <v>50</v>
      </c>
      <c r="G26" s="6" t="s">
        <v>149</v>
      </c>
    </row>
    <row r="27" spans="1:7" x14ac:dyDescent="0.25">
      <c r="A27" s="25">
        <v>78</v>
      </c>
      <c r="B27" s="6" t="s">
        <v>150</v>
      </c>
      <c r="D27" s="6" t="s">
        <v>56</v>
      </c>
      <c r="E27" s="18">
        <v>400</v>
      </c>
      <c r="F27" s="5" t="s">
        <v>50</v>
      </c>
      <c r="G27" s="6" t="s">
        <v>58</v>
      </c>
    </row>
    <row r="28" spans="1:7" x14ac:dyDescent="0.25">
      <c r="B28" s="6" t="s">
        <v>59</v>
      </c>
      <c r="D28" s="6" t="s">
        <v>60</v>
      </c>
      <c r="F28" s="5" t="s">
        <v>61</v>
      </c>
      <c r="G28" s="6" t="s">
        <v>62</v>
      </c>
    </row>
    <row r="29" spans="1:7" x14ac:dyDescent="0.25">
      <c r="A29" s="25">
        <v>3</v>
      </c>
      <c r="B29" s="6" t="s">
        <v>64</v>
      </c>
      <c r="C29" s="6" t="s">
        <v>151</v>
      </c>
      <c r="D29" s="6" t="s">
        <v>65</v>
      </c>
      <c r="E29" s="19">
        <v>8000</v>
      </c>
      <c r="F29" s="5" t="s">
        <v>50</v>
      </c>
      <c r="G29" s="22" t="s">
        <v>152</v>
      </c>
    </row>
    <row r="30" spans="1:7" x14ac:dyDescent="0.25">
      <c r="A30" s="25">
        <v>35</v>
      </c>
      <c r="B30" s="6" t="s">
        <v>64</v>
      </c>
      <c r="D30" s="6" t="s">
        <v>65</v>
      </c>
      <c r="E30" s="18">
        <v>637</v>
      </c>
      <c r="F30" s="5" t="s">
        <v>50</v>
      </c>
      <c r="G30" s="6" t="s">
        <v>113</v>
      </c>
    </row>
    <row r="31" spans="1:7" x14ac:dyDescent="0.25">
      <c r="A31" s="25">
        <v>97</v>
      </c>
      <c r="B31" s="6" t="s">
        <v>63</v>
      </c>
      <c r="D31" s="6" t="s">
        <v>153</v>
      </c>
      <c r="F31" s="5" t="s">
        <v>23</v>
      </c>
    </row>
    <row r="32" spans="1:7" x14ac:dyDescent="0.25">
      <c r="A32" s="25">
        <v>37</v>
      </c>
      <c r="B32" s="6" t="s">
        <v>64</v>
      </c>
      <c r="D32" s="6" t="s">
        <v>65</v>
      </c>
      <c r="E32" s="18">
        <v>681</v>
      </c>
      <c r="F32" s="5" t="s">
        <v>50</v>
      </c>
      <c r="G32" s="6" t="s">
        <v>95</v>
      </c>
    </row>
    <row r="33" spans="1:8" x14ac:dyDescent="0.25">
      <c r="A33" s="25">
        <v>80</v>
      </c>
      <c r="B33" s="6" t="s">
        <v>66</v>
      </c>
      <c r="D33" s="6" t="s">
        <v>67</v>
      </c>
      <c r="E33" s="18">
        <v>34</v>
      </c>
      <c r="F33" s="5" t="s">
        <v>23</v>
      </c>
      <c r="G33" s="6" t="s">
        <v>58</v>
      </c>
    </row>
    <row r="34" spans="1:8" x14ac:dyDescent="0.25">
      <c r="A34" s="25">
        <v>43</v>
      </c>
      <c r="B34" s="6" t="s">
        <v>68</v>
      </c>
      <c r="D34" s="6" t="s">
        <v>69</v>
      </c>
      <c r="E34" s="18">
        <v>55</v>
      </c>
      <c r="F34" s="5" t="s">
        <v>23</v>
      </c>
      <c r="G34" s="6" t="s">
        <v>113</v>
      </c>
    </row>
    <row r="35" spans="1:8" x14ac:dyDescent="0.25">
      <c r="A35" s="25">
        <v>61</v>
      </c>
      <c r="B35" s="6" t="s">
        <v>68</v>
      </c>
      <c r="D35" s="6" t="s">
        <v>69</v>
      </c>
      <c r="E35" s="18">
        <v>54</v>
      </c>
      <c r="F35" s="5" t="s">
        <v>23</v>
      </c>
      <c r="G35" s="6" t="s">
        <v>28</v>
      </c>
    </row>
    <row r="36" spans="1:8" x14ac:dyDescent="0.25">
      <c r="A36" s="25">
        <v>86</v>
      </c>
      <c r="B36" s="6" t="s">
        <v>68</v>
      </c>
      <c r="D36" s="6" t="s">
        <v>69</v>
      </c>
      <c r="E36" s="18">
        <v>125</v>
      </c>
      <c r="F36" s="5" t="s">
        <v>23</v>
      </c>
      <c r="G36" s="6" t="s">
        <v>58</v>
      </c>
    </row>
    <row r="37" spans="1:8" x14ac:dyDescent="0.25">
      <c r="A37" s="25">
        <v>55</v>
      </c>
      <c r="B37" s="6" t="s">
        <v>71</v>
      </c>
      <c r="D37" s="6" t="s">
        <v>69</v>
      </c>
      <c r="E37" s="18">
        <v>102</v>
      </c>
      <c r="F37" s="5" t="s">
        <v>23</v>
      </c>
      <c r="G37" s="6" t="s">
        <v>28</v>
      </c>
    </row>
    <row r="38" spans="1:8" x14ac:dyDescent="0.25">
      <c r="B38" s="6" t="s">
        <v>72</v>
      </c>
      <c r="D38" s="6" t="s">
        <v>73</v>
      </c>
      <c r="E38" s="24">
        <v>4.166666666666667</v>
      </c>
      <c r="F38" s="5" t="s">
        <v>23</v>
      </c>
      <c r="G38" s="6" t="s">
        <v>154</v>
      </c>
    </row>
    <row r="39" spans="1:8" x14ac:dyDescent="0.25">
      <c r="A39" s="25">
        <v>24</v>
      </c>
      <c r="B39" s="6" t="s">
        <v>74</v>
      </c>
      <c r="C39" s="6">
        <v>1</v>
      </c>
      <c r="D39" s="6" t="s">
        <v>76</v>
      </c>
      <c r="E39" s="19">
        <v>140</v>
      </c>
      <c r="F39" s="5" t="s">
        <v>23</v>
      </c>
      <c r="G39" s="6" t="s">
        <v>77</v>
      </c>
    </row>
    <row r="40" spans="1:8" x14ac:dyDescent="0.25">
      <c r="A40" s="25">
        <v>85</v>
      </c>
      <c r="B40" s="6" t="s">
        <v>155</v>
      </c>
      <c r="D40" s="6" t="s">
        <v>65</v>
      </c>
      <c r="E40" s="18">
        <v>6080</v>
      </c>
      <c r="F40" s="5" t="s">
        <v>23</v>
      </c>
      <c r="G40" s="6" t="s">
        <v>58</v>
      </c>
      <c r="H40" s="6" t="s">
        <v>70</v>
      </c>
    </row>
    <row r="41" spans="1:8" x14ac:dyDescent="0.25">
      <c r="A41" s="25">
        <v>84</v>
      </c>
      <c r="B41" s="6" t="s">
        <v>78</v>
      </c>
      <c r="D41" s="6" t="s">
        <v>156</v>
      </c>
      <c r="E41" s="18">
        <v>14</v>
      </c>
      <c r="F41" s="5" t="s">
        <v>50</v>
      </c>
      <c r="G41" s="6" t="s">
        <v>58</v>
      </c>
      <c r="H41" s="6" t="s">
        <v>70</v>
      </c>
    </row>
    <row r="42" spans="1:8" x14ac:dyDescent="0.25">
      <c r="A42" s="25">
        <v>6</v>
      </c>
      <c r="B42" s="6" t="s">
        <v>78</v>
      </c>
      <c r="C42" s="6">
        <v>200</v>
      </c>
      <c r="D42" s="6" t="s">
        <v>156</v>
      </c>
      <c r="E42" s="19">
        <v>2000</v>
      </c>
      <c r="F42" s="5" t="s">
        <v>18</v>
      </c>
      <c r="H42" s="6" t="s">
        <v>70</v>
      </c>
    </row>
    <row r="43" spans="1:8" x14ac:dyDescent="0.25">
      <c r="A43" s="25">
        <v>50</v>
      </c>
      <c r="B43" s="6" t="s">
        <v>157</v>
      </c>
      <c r="D43" s="6" t="s">
        <v>156</v>
      </c>
      <c r="E43" s="18">
        <v>14</v>
      </c>
      <c r="F43" s="5" t="s">
        <v>50</v>
      </c>
      <c r="G43" s="6" t="s">
        <v>113</v>
      </c>
    </row>
    <row r="44" spans="1:8" x14ac:dyDescent="0.25">
      <c r="A44" s="25">
        <v>60</v>
      </c>
      <c r="B44" s="6" t="s">
        <v>78</v>
      </c>
      <c r="D44" s="6" t="s">
        <v>156</v>
      </c>
      <c r="E44" s="18">
        <v>30</v>
      </c>
      <c r="F44" s="5" t="s">
        <v>50</v>
      </c>
      <c r="G44" s="6" t="s">
        <v>28</v>
      </c>
      <c r="H44" s="6" t="s">
        <v>70</v>
      </c>
    </row>
    <row r="45" spans="1:8" x14ac:dyDescent="0.25">
      <c r="A45" s="25">
        <v>54</v>
      </c>
      <c r="B45" s="6" t="s">
        <v>158</v>
      </c>
      <c r="D45" s="6" t="s">
        <v>156</v>
      </c>
      <c r="E45" s="18">
        <v>30</v>
      </c>
      <c r="F45" s="5" t="s">
        <v>50</v>
      </c>
      <c r="G45" s="6" t="s">
        <v>28</v>
      </c>
      <c r="H45" s="6" t="s">
        <v>70</v>
      </c>
    </row>
    <row r="46" spans="1:8" x14ac:dyDescent="0.25">
      <c r="A46" s="25">
        <v>67</v>
      </c>
      <c r="B46" s="6" t="s">
        <v>159</v>
      </c>
      <c r="D46" s="6" t="s">
        <v>156</v>
      </c>
      <c r="E46" s="18">
        <v>94.8</v>
      </c>
      <c r="F46" s="5" t="s">
        <v>50</v>
      </c>
      <c r="G46" s="6" t="s">
        <v>25</v>
      </c>
      <c r="H46" s="6" t="s">
        <v>70</v>
      </c>
    </row>
    <row r="47" spans="1:8" x14ac:dyDescent="0.25">
      <c r="A47" s="25">
        <v>68</v>
      </c>
      <c r="B47" s="6" t="s">
        <v>160</v>
      </c>
      <c r="D47" s="6" t="s">
        <v>156</v>
      </c>
      <c r="E47" s="18">
        <v>75.599999999999994</v>
      </c>
      <c r="F47" s="5" t="s">
        <v>50</v>
      </c>
      <c r="G47" s="6" t="s">
        <v>25</v>
      </c>
    </row>
    <row r="48" spans="1:8" x14ac:dyDescent="0.25">
      <c r="A48" s="25">
        <v>58</v>
      </c>
      <c r="B48" s="6" t="s">
        <v>161</v>
      </c>
      <c r="D48" s="6" t="s">
        <v>156</v>
      </c>
      <c r="E48" s="18">
        <v>15.12</v>
      </c>
      <c r="F48" s="5" t="s">
        <v>50</v>
      </c>
      <c r="G48" s="6" t="s">
        <v>28</v>
      </c>
    </row>
    <row r="49" spans="1:8" x14ac:dyDescent="0.25">
      <c r="A49" s="25">
        <v>1</v>
      </c>
      <c r="B49" s="6" t="s">
        <v>162</v>
      </c>
      <c r="C49" s="6" t="s">
        <v>163</v>
      </c>
      <c r="D49" s="6" t="s">
        <v>94</v>
      </c>
      <c r="E49" s="19">
        <v>110000</v>
      </c>
      <c r="F49" s="5" t="s">
        <v>18</v>
      </c>
      <c r="G49" s="6" t="s">
        <v>164</v>
      </c>
      <c r="H49" s="6" t="s">
        <v>70</v>
      </c>
    </row>
    <row r="50" spans="1:8" x14ac:dyDescent="0.25">
      <c r="A50" s="25">
        <v>5</v>
      </c>
      <c r="B50" s="6" t="s">
        <v>165</v>
      </c>
      <c r="C50" s="6">
        <v>18</v>
      </c>
      <c r="D50" s="6" t="s">
        <v>166</v>
      </c>
      <c r="E50" s="19">
        <v>570</v>
      </c>
      <c r="F50" s="5" t="s">
        <v>18</v>
      </c>
    </row>
    <row r="51" spans="1:8" x14ac:dyDescent="0.25">
      <c r="A51" s="25">
        <v>90</v>
      </c>
      <c r="B51" s="6" t="s">
        <v>79</v>
      </c>
      <c r="D51" s="6" t="s">
        <v>80</v>
      </c>
      <c r="E51" s="18">
        <v>762</v>
      </c>
      <c r="F51" s="5" t="s">
        <v>18</v>
      </c>
      <c r="G51" s="6" t="s">
        <v>58</v>
      </c>
    </row>
    <row r="52" spans="1:8" x14ac:dyDescent="0.25">
      <c r="A52" s="25">
        <v>31</v>
      </c>
      <c r="B52" s="6" t="s">
        <v>81</v>
      </c>
      <c r="D52" s="6" t="s">
        <v>82</v>
      </c>
      <c r="E52" s="21">
        <v>228</v>
      </c>
      <c r="F52" s="5" t="s">
        <v>18</v>
      </c>
      <c r="G52" s="6" t="s">
        <v>83</v>
      </c>
    </row>
    <row r="53" spans="1:8" x14ac:dyDescent="0.25">
      <c r="A53" s="25">
        <v>72</v>
      </c>
      <c r="B53" s="6" t="s">
        <v>84</v>
      </c>
      <c r="D53" s="6" t="s">
        <v>85</v>
      </c>
      <c r="E53" s="18">
        <v>1560</v>
      </c>
      <c r="F53" s="5" t="s">
        <v>50</v>
      </c>
      <c r="G53" s="6" t="s">
        <v>25</v>
      </c>
      <c r="H53" s="6" t="s">
        <v>70</v>
      </c>
    </row>
    <row r="54" spans="1:8" x14ac:dyDescent="0.25">
      <c r="A54" s="25">
        <v>23</v>
      </c>
      <c r="B54" s="6" t="s">
        <v>86</v>
      </c>
      <c r="C54" s="6">
        <v>1</v>
      </c>
      <c r="D54" s="6" t="s">
        <v>87</v>
      </c>
      <c r="E54" s="19">
        <v>800</v>
      </c>
      <c r="F54" s="5" t="s">
        <v>18</v>
      </c>
      <c r="G54" s="6" t="s">
        <v>167</v>
      </c>
      <c r="H54" s="6" t="s">
        <v>70</v>
      </c>
    </row>
    <row r="55" spans="1:8" x14ac:dyDescent="0.25">
      <c r="A55" s="25">
        <v>49</v>
      </c>
      <c r="B55" s="6" t="s">
        <v>86</v>
      </c>
      <c r="D55" s="6" t="s">
        <v>87</v>
      </c>
      <c r="E55" s="18">
        <v>30</v>
      </c>
      <c r="F55" s="5" t="s">
        <v>50</v>
      </c>
      <c r="G55" s="6" t="s">
        <v>113</v>
      </c>
      <c r="H55" s="6" t="s">
        <v>70</v>
      </c>
    </row>
    <row r="56" spans="1:8" x14ac:dyDescent="0.25">
      <c r="A56" s="25">
        <v>69</v>
      </c>
      <c r="B56" s="6" t="s">
        <v>86</v>
      </c>
      <c r="D56" s="6" t="s">
        <v>87</v>
      </c>
      <c r="E56" s="18">
        <v>36</v>
      </c>
      <c r="F56" s="5" t="s">
        <v>50</v>
      </c>
      <c r="G56" s="6" t="s">
        <v>25</v>
      </c>
    </row>
    <row r="57" spans="1:8" x14ac:dyDescent="0.25">
      <c r="A57" s="25">
        <v>89</v>
      </c>
      <c r="B57" s="6" t="s">
        <v>86</v>
      </c>
      <c r="D57" s="6" t="s">
        <v>87</v>
      </c>
      <c r="E57" s="18">
        <v>260</v>
      </c>
      <c r="F57" s="5" t="s">
        <v>50</v>
      </c>
      <c r="G57" s="6" t="s">
        <v>58</v>
      </c>
    </row>
    <row r="58" spans="1:8" x14ac:dyDescent="0.25">
      <c r="A58" s="25">
        <v>29</v>
      </c>
      <c r="B58" s="6" t="s">
        <v>88</v>
      </c>
      <c r="D58" s="6" t="s">
        <v>89</v>
      </c>
      <c r="E58" s="19">
        <v>1357.5</v>
      </c>
      <c r="F58" s="5" t="s">
        <v>18</v>
      </c>
      <c r="G58" s="6" t="s">
        <v>168</v>
      </c>
    </row>
    <row r="59" spans="1:8" x14ac:dyDescent="0.25">
      <c r="A59" s="25">
        <v>32</v>
      </c>
      <c r="B59" s="6" t="s">
        <v>88</v>
      </c>
      <c r="D59" s="6" t="s">
        <v>89</v>
      </c>
      <c r="E59" s="21">
        <v>3360</v>
      </c>
      <c r="F59" s="5" t="s">
        <v>18</v>
      </c>
      <c r="G59" s="6" t="s">
        <v>90</v>
      </c>
    </row>
    <row r="60" spans="1:8" x14ac:dyDescent="0.25">
      <c r="A60" s="25">
        <v>7</v>
      </c>
      <c r="B60" s="6" t="s">
        <v>91</v>
      </c>
      <c r="C60" s="6">
        <v>30</v>
      </c>
      <c r="D60" s="6" t="s">
        <v>92</v>
      </c>
      <c r="E60" s="19">
        <v>3300</v>
      </c>
      <c r="F60" s="5" t="s">
        <v>18</v>
      </c>
    </row>
    <row r="61" spans="1:8" x14ac:dyDescent="0.25">
      <c r="A61" s="25">
        <v>38</v>
      </c>
      <c r="B61" s="6" t="s">
        <v>93</v>
      </c>
      <c r="D61" s="6" t="s">
        <v>94</v>
      </c>
      <c r="E61" s="18">
        <v>43</v>
      </c>
      <c r="F61" s="5" t="s">
        <v>23</v>
      </c>
      <c r="G61" s="6" t="s">
        <v>95</v>
      </c>
    </row>
    <row r="62" spans="1:8" x14ac:dyDescent="0.25">
      <c r="A62" s="25">
        <v>39</v>
      </c>
      <c r="B62" s="6" t="s">
        <v>93</v>
      </c>
      <c r="D62" s="6" t="s">
        <v>94</v>
      </c>
      <c r="E62" s="18">
        <v>24</v>
      </c>
      <c r="F62" s="5" t="s">
        <v>23</v>
      </c>
      <c r="G62" s="6" t="s">
        <v>95</v>
      </c>
    </row>
    <row r="63" spans="1:8" x14ac:dyDescent="0.25">
      <c r="A63" s="25">
        <v>26</v>
      </c>
      <c r="B63" s="6" t="s">
        <v>96</v>
      </c>
      <c r="C63" s="6">
        <v>1</v>
      </c>
      <c r="D63" s="6" t="s">
        <v>87</v>
      </c>
      <c r="E63" s="19">
        <v>2500</v>
      </c>
      <c r="F63" s="5" t="s">
        <v>18</v>
      </c>
      <c r="G63" s="6" t="s">
        <v>139</v>
      </c>
      <c r="H63" s="6" t="s">
        <v>169</v>
      </c>
    </row>
    <row r="64" spans="1:8" x14ac:dyDescent="0.25">
      <c r="A64" s="25">
        <v>87</v>
      </c>
      <c r="B64" s="6" t="s">
        <v>100</v>
      </c>
      <c r="D64" s="6" t="s">
        <v>170</v>
      </c>
      <c r="E64" s="18">
        <v>144</v>
      </c>
      <c r="F64" s="5" t="s">
        <v>18</v>
      </c>
      <c r="G64" s="6" t="s">
        <v>58</v>
      </c>
      <c r="H64" s="6" t="s">
        <v>70</v>
      </c>
    </row>
    <row r="65" spans="1:8" x14ac:dyDescent="0.25">
      <c r="A65" s="25">
        <v>75</v>
      </c>
      <c r="B65" s="6" t="s">
        <v>171</v>
      </c>
      <c r="D65" s="6" t="s">
        <v>97</v>
      </c>
      <c r="E65" s="18">
        <v>22000</v>
      </c>
      <c r="F65" s="5" t="s">
        <v>23</v>
      </c>
      <c r="G65" s="6" t="s">
        <v>149</v>
      </c>
      <c r="H65" s="6" t="s">
        <v>70</v>
      </c>
    </row>
    <row r="66" spans="1:8" x14ac:dyDescent="0.25">
      <c r="A66" s="25">
        <v>8</v>
      </c>
      <c r="B66" s="6" t="s">
        <v>100</v>
      </c>
      <c r="C66" s="6">
        <v>1</v>
      </c>
      <c r="D66" s="6" t="s">
        <v>170</v>
      </c>
      <c r="E66" s="19">
        <v>18</v>
      </c>
      <c r="F66" s="5" t="s">
        <v>18</v>
      </c>
      <c r="H66" s="6" t="s">
        <v>70</v>
      </c>
    </row>
    <row r="67" spans="1:8" x14ac:dyDescent="0.25">
      <c r="A67" s="25">
        <v>40</v>
      </c>
      <c r="B67" s="6" t="s">
        <v>100</v>
      </c>
      <c r="D67" s="6" t="s">
        <v>170</v>
      </c>
      <c r="E67" s="18">
        <v>54</v>
      </c>
      <c r="F67" s="5" t="s">
        <v>18</v>
      </c>
      <c r="G67" s="6" t="s">
        <v>95</v>
      </c>
      <c r="H67" s="6" t="s">
        <v>70</v>
      </c>
    </row>
    <row r="68" spans="1:8" x14ac:dyDescent="0.25">
      <c r="A68" s="25">
        <v>66</v>
      </c>
      <c r="B68" s="6" t="s">
        <v>100</v>
      </c>
      <c r="D68" s="6" t="s">
        <v>170</v>
      </c>
      <c r="E68" s="18">
        <v>138</v>
      </c>
      <c r="F68" s="5" t="s">
        <v>18</v>
      </c>
      <c r="G68" s="6" t="s">
        <v>25</v>
      </c>
    </row>
    <row r="69" spans="1:8" x14ac:dyDescent="0.25">
      <c r="A69" s="25">
        <v>36</v>
      </c>
      <c r="B69" s="6" t="s">
        <v>102</v>
      </c>
      <c r="D69" s="6" t="s">
        <v>102</v>
      </c>
      <c r="E69" s="18">
        <v>109</v>
      </c>
      <c r="F69" s="5" t="s">
        <v>18</v>
      </c>
      <c r="G69" s="6" t="s">
        <v>113</v>
      </c>
    </row>
    <row r="70" spans="1:8" x14ac:dyDescent="0.25">
      <c r="B70" s="6" t="s">
        <v>172</v>
      </c>
      <c r="D70" s="6" t="s">
        <v>173</v>
      </c>
      <c r="E70" s="6"/>
      <c r="F70" s="47" t="s">
        <v>18</v>
      </c>
      <c r="G70" s="6" t="s">
        <v>174</v>
      </c>
      <c r="H70" s="6" t="s">
        <v>70</v>
      </c>
    </row>
    <row r="71" spans="1:8" x14ac:dyDescent="0.25">
      <c r="A71" s="25">
        <v>15</v>
      </c>
      <c r="B71" s="6" t="s">
        <v>103</v>
      </c>
      <c r="C71" s="6">
        <v>20</v>
      </c>
      <c r="D71" s="6" t="s">
        <v>104</v>
      </c>
      <c r="E71" s="19">
        <v>336</v>
      </c>
      <c r="F71" s="5" t="s">
        <v>18</v>
      </c>
      <c r="G71" s="6" t="s">
        <v>175</v>
      </c>
    </row>
    <row r="72" spans="1:8" x14ac:dyDescent="0.25">
      <c r="A72" s="25">
        <v>10</v>
      </c>
      <c r="B72" s="6" t="s">
        <v>106</v>
      </c>
      <c r="C72" s="6">
        <v>8</v>
      </c>
      <c r="D72" s="6" t="s">
        <v>107</v>
      </c>
      <c r="E72" s="19">
        <v>943.2</v>
      </c>
      <c r="F72" s="5" t="s">
        <v>50</v>
      </c>
      <c r="G72" s="6" t="s">
        <v>108</v>
      </c>
      <c r="H72" s="6" t="s">
        <v>70</v>
      </c>
    </row>
    <row r="73" spans="1:8" x14ac:dyDescent="0.25">
      <c r="A73" s="25">
        <v>53</v>
      </c>
      <c r="B73" s="6" t="s">
        <v>176</v>
      </c>
      <c r="E73" s="18">
        <v>35</v>
      </c>
      <c r="F73" s="5" t="s">
        <v>23</v>
      </c>
      <c r="G73" s="6" t="s">
        <v>28</v>
      </c>
    </row>
    <row r="74" spans="1:8" x14ac:dyDescent="0.25">
      <c r="A74" s="25">
        <v>18</v>
      </c>
      <c r="B74" s="6" t="s">
        <v>109</v>
      </c>
      <c r="C74" s="6" t="s">
        <v>110</v>
      </c>
      <c r="D74" s="6" t="s">
        <v>111</v>
      </c>
      <c r="E74" s="19">
        <v>1416.6666666666667</v>
      </c>
      <c r="F74" s="5" t="s">
        <v>18</v>
      </c>
      <c r="G74" s="6" t="s">
        <v>177</v>
      </c>
    </row>
    <row r="75" spans="1:8" x14ac:dyDescent="0.25">
      <c r="A75" s="25">
        <v>46</v>
      </c>
      <c r="B75" s="6" t="s">
        <v>112</v>
      </c>
      <c r="D75" s="6" t="s">
        <v>98</v>
      </c>
      <c r="E75" s="18">
        <v>31</v>
      </c>
      <c r="F75" s="5" t="s">
        <v>50</v>
      </c>
      <c r="G75" s="6" t="s">
        <v>113</v>
      </c>
    </row>
    <row r="76" spans="1:8" x14ac:dyDescent="0.25">
      <c r="A76" s="25">
        <v>17</v>
      </c>
      <c r="B76" s="6" t="s">
        <v>178</v>
      </c>
      <c r="C76" s="6">
        <v>100</v>
      </c>
      <c r="D76" s="6" t="s">
        <v>114</v>
      </c>
      <c r="E76" s="19">
        <v>932</v>
      </c>
      <c r="F76" s="5" t="s">
        <v>18</v>
      </c>
      <c r="G76" s="20"/>
    </row>
    <row r="77" spans="1:8" x14ac:dyDescent="0.25">
      <c r="A77" s="25">
        <v>11</v>
      </c>
      <c r="B77" s="6" t="s">
        <v>115</v>
      </c>
      <c r="C77" s="6">
        <v>200</v>
      </c>
      <c r="D77" s="6" t="s">
        <v>104</v>
      </c>
      <c r="E77" s="19">
        <v>3300</v>
      </c>
      <c r="F77" s="5" t="s">
        <v>18</v>
      </c>
      <c r="G77" s="6" t="s">
        <v>105</v>
      </c>
    </row>
    <row r="78" spans="1:8" x14ac:dyDescent="0.25">
      <c r="A78" s="25">
        <v>93</v>
      </c>
      <c r="B78" s="6" t="s">
        <v>179</v>
      </c>
      <c r="D78" s="6" t="s">
        <v>180</v>
      </c>
      <c r="E78" s="18">
        <v>1800</v>
      </c>
      <c r="F78" s="5" t="s">
        <v>50</v>
      </c>
      <c r="G78" s="6" t="s">
        <v>181</v>
      </c>
      <c r="H78" s="6" t="s">
        <v>70</v>
      </c>
    </row>
    <row r="79" spans="1:8" x14ac:dyDescent="0.25">
      <c r="A79" s="25">
        <v>96</v>
      </c>
      <c r="B79" s="6" t="s">
        <v>182</v>
      </c>
      <c r="D79" s="6" t="s">
        <v>180</v>
      </c>
      <c r="E79" s="18">
        <v>1140</v>
      </c>
      <c r="F79" s="5" t="s">
        <v>50</v>
      </c>
      <c r="G79" s="6" t="s">
        <v>183</v>
      </c>
      <c r="H79" s="6" t="s">
        <v>70</v>
      </c>
    </row>
    <row r="80" spans="1:8" x14ac:dyDescent="0.25">
      <c r="A80" s="25">
        <v>25</v>
      </c>
      <c r="B80" s="6" t="s">
        <v>184</v>
      </c>
      <c r="C80" s="6">
        <v>500</v>
      </c>
      <c r="D80" s="6" t="s">
        <v>116</v>
      </c>
      <c r="E80" s="19">
        <v>3502.75</v>
      </c>
      <c r="F80" s="5" t="s">
        <v>18</v>
      </c>
      <c r="H80" s="6" t="s">
        <v>70</v>
      </c>
    </row>
    <row r="81" spans="1:7" x14ac:dyDescent="0.25">
      <c r="A81" s="25">
        <v>51</v>
      </c>
      <c r="B81" s="6" t="s">
        <v>185</v>
      </c>
      <c r="E81" s="18">
        <v>12</v>
      </c>
      <c r="F81" s="5" t="s">
        <v>23</v>
      </c>
      <c r="G81" s="6" t="s">
        <v>28</v>
      </c>
    </row>
    <row r="82" spans="1:7" x14ac:dyDescent="0.25">
      <c r="A82" s="25">
        <v>70</v>
      </c>
      <c r="B82" s="6" t="s">
        <v>186</v>
      </c>
      <c r="D82" s="6" t="s">
        <v>117</v>
      </c>
      <c r="E82" s="18">
        <v>343.52</v>
      </c>
      <c r="F82" s="5" t="s">
        <v>23</v>
      </c>
      <c r="G82" s="6" t="s">
        <v>25</v>
      </c>
    </row>
    <row r="83" spans="1:7" x14ac:dyDescent="0.25">
      <c r="A83" s="25">
        <v>64</v>
      </c>
      <c r="B83" s="6" t="s">
        <v>118</v>
      </c>
      <c r="D83" s="6" t="s">
        <v>119</v>
      </c>
      <c r="E83" s="18">
        <v>68.38</v>
      </c>
      <c r="F83" s="5" t="s">
        <v>23</v>
      </c>
      <c r="G83" s="6" t="s">
        <v>25</v>
      </c>
    </row>
    <row r="84" spans="1:7" x14ac:dyDescent="0.25">
      <c r="B84" s="6" t="s">
        <v>120</v>
      </c>
      <c r="F84" s="5" t="s">
        <v>18</v>
      </c>
    </row>
    <row r="85" spans="1:7" x14ac:dyDescent="0.25">
      <c r="A85" s="25">
        <v>13</v>
      </c>
      <c r="B85" s="6" t="s">
        <v>187</v>
      </c>
      <c r="C85" s="6">
        <v>5</v>
      </c>
      <c r="D85" s="6" t="s">
        <v>104</v>
      </c>
      <c r="E85" s="19">
        <v>285</v>
      </c>
      <c r="F85" s="5" t="s">
        <v>18</v>
      </c>
      <c r="G85" s="6" t="s">
        <v>188</v>
      </c>
    </row>
    <row r="86" spans="1:7" x14ac:dyDescent="0.25">
      <c r="A86" s="25">
        <v>9</v>
      </c>
      <c r="B86" s="6" t="s">
        <v>121</v>
      </c>
      <c r="C86" s="6">
        <v>5</v>
      </c>
      <c r="D86" s="6" t="s">
        <v>104</v>
      </c>
      <c r="E86" s="19">
        <v>200</v>
      </c>
      <c r="F86" s="5" t="s">
        <v>18</v>
      </c>
      <c r="G86" s="6" t="s">
        <v>105</v>
      </c>
    </row>
    <row r="87" spans="1:7" x14ac:dyDescent="0.25">
      <c r="A87" s="25">
        <v>19</v>
      </c>
      <c r="B87" s="6" t="s">
        <v>122</v>
      </c>
      <c r="C87" s="6">
        <v>12</v>
      </c>
      <c r="D87" s="6" t="s">
        <v>123</v>
      </c>
      <c r="E87" s="19">
        <v>983</v>
      </c>
      <c r="F87" s="5" t="s">
        <v>50</v>
      </c>
      <c r="G87" s="6" t="s">
        <v>124</v>
      </c>
    </row>
    <row r="88" spans="1:7" x14ac:dyDescent="0.25">
      <c r="A88" s="25">
        <v>22</v>
      </c>
      <c r="B88" s="6" t="s">
        <v>125</v>
      </c>
      <c r="C88" s="6" t="s">
        <v>110</v>
      </c>
      <c r="D88" s="6" t="s">
        <v>126</v>
      </c>
      <c r="E88" s="19">
        <v>9000</v>
      </c>
      <c r="F88" s="5" t="s">
        <v>18</v>
      </c>
      <c r="G88" s="6" t="s">
        <v>127</v>
      </c>
    </row>
    <row r="89" spans="1:7" ht="15.75" thickBot="1" x14ac:dyDescent="0.3">
      <c r="A89" s="25">
        <v>27</v>
      </c>
      <c r="B89" s="6" t="s">
        <v>128</v>
      </c>
      <c r="C89" s="6" t="s">
        <v>110</v>
      </c>
      <c r="D89" s="6" t="s">
        <v>129</v>
      </c>
      <c r="E89" s="19">
        <v>2500</v>
      </c>
      <c r="F89" s="5" t="s">
        <v>61</v>
      </c>
      <c r="G89" s="6" t="s">
        <v>130</v>
      </c>
    </row>
    <row r="90" spans="1:7" ht="16.5" thickTop="1" thickBot="1" x14ac:dyDescent="0.3">
      <c r="A90" s="25">
        <v>16</v>
      </c>
      <c r="B90" s="6" t="s">
        <v>131</v>
      </c>
      <c r="C90" s="6">
        <v>5</v>
      </c>
      <c r="D90" s="6" t="s">
        <v>132</v>
      </c>
      <c r="E90" s="19">
        <v>540</v>
      </c>
      <c r="F90" s="27" t="s">
        <v>50</v>
      </c>
      <c r="G90" s="6" t="s">
        <v>133</v>
      </c>
    </row>
    <row r="91" spans="1:7" ht="16.5" thickTop="1" thickBot="1" x14ac:dyDescent="0.3">
      <c r="A91" s="25">
        <v>82</v>
      </c>
      <c r="B91" s="6" t="s">
        <v>189</v>
      </c>
      <c r="D91" s="6" t="s">
        <v>135</v>
      </c>
      <c r="E91" s="18">
        <v>850</v>
      </c>
      <c r="F91" s="27" t="s">
        <v>50</v>
      </c>
      <c r="G91" s="6" t="s">
        <v>58</v>
      </c>
    </row>
    <row r="92" spans="1:7" ht="15.75" thickTop="1" x14ac:dyDescent="0.25">
      <c r="A92" s="25">
        <v>92</v>
      </c>
      <c r="B92" s="6" t="s">
        <v>189</v>
      </c>
      <c r="D92" s="6" t="s">
        <v>135</v>
      </c>
      <c r="E92" s="18">
        <v>150</v>
      </c>
      <c r="F92" s="5" t="s">
        <v>50</v>
      </c>
      <c r="G92" s="6" t="s">
        <v>181</v>
      </c>
    </row>
    <row r="93" spans="1:7" x14ac:dyDescent="0.25">
      <c r="A93" s="25">
        <v>14</v>
      </c>
      <c r="B93" s="6" t="s">
        <v>190</v>
      </c>
      <c r="C93" s="6">
        <v>5</v>
      </c>
      <c r="D93" s="6" t="s">
        <v>107</v>
      </c>
      <c r="E93" s="19">
        <v>1240</v>
      </c>
      <c r="F93" s="5" t="s">
        <v>50</v>
      </c>
      <c r="G93" s="6" t="s">
        <v>191</v>
      </c>
    </row>
    <row r="94" spans="1:7" x14ac:dyDescent="0.25">
      <c r="A94" s="25">
        <v>44</v>
      </c>
      <c r="B94" s="6" t="s">
        <v>134</v>
      </c>
      <c r="D94" s="6" t="s">
        <v>27</v>
      </c>
      <c r="E94" s="18">
        <v>135</v>
      </c>
      <c r="F94" s="5" t="s">
        <v>50</v>
      </c>
      <c r="G94" s="6" t="s">
        <v>113</v>
      </c>
    </row>
    <row r="95" spans="1:7" x14ac:dyDescent="0.25">
      <c r="A95" s="25">
        <v>52</v>
      </c>
      <c r="B95" s="6" t="s">
        <v>134</v>
      </c>
      <c r="D95" s="6" t="s">
        <v>27</v>
      </c>
      <c r="E95" s="18">
        <v>400</v>
      </c>
      <c r="F95" s="5" t="s">
        <v>50</v>
      </c>
      <c r="G95" s="6" t="s">
        <v>28</v>
      </c>
    </row>
    <row r="96" spans="1:7" x14ac:dyDescent="0.25">
      <c r="A96" s="25">
        <v>91</v>
      </c>
      <c r="B96" s="6" t="s">
        <v>192</v>
      </c>
      <c r="D96" s="6" t="s">
        <v>193</v>
      </c>
      <c r="E96" s="18">
        <v>500</v>
      </c>
      <c r="F96" s="5" t="s">
        <v>50</v>
      </c>
      <c r="G96" s="23" t="s">
        <v>194</v>
      </c>
    </row>
    <row r="97" spans="1:7" x14ac:dyDescent="0.25">
      <c r="A97" s="25">
        <v>94</v>
      </c>
      <c r="B97" s="6" t="s">
        <v>192</v>
      </c>
      <c r="D97" s="6" t="s">
        <v>193</v>
      </c>
      <c r="E97" s="18">
        <v>190</v>
      </c>
      <c r="F97" s="5" t="s">
        <v>50</v>
      </c>
      <c r="G97" s="6" t="s">
        <v>181</v>
      </c>
    </row>
    <row r="98" spans="1:7" x14ac:dyDescent="0.25">
      <c r="A98" s="25">
        <v>12</v>
      </c>
      <c r="B98" s="6" t="s">
        <v>195</v>
      </c>
      <c r="C98" s="6">
        <v>4</v>
      </c>
      <c r="D98" s="6" t="s">
        <v>132</v>
      </c>
      <c r="E98" s="19">
        <v>400</v>
      </c>
      <c r="F98" s="5" t="s">
        <v>50</v>
      </c>
    </row>
    <row r="99" spans="1:7" x14ac:dyDescent="0.25">
      <c r="A99" s="25">
        <v>45</v>
      </c>
      <c r="B99" s="6" t="s">
        <v>196</v>
      </c>
      <c r="D99" s="6" t="s">
        <v>193</v>
      </c>
      <c r="E99" s="18">
        <v>150</v>
      </c>
      <c r="F99" s="5" t="s">
        <v>50</v>
      </c>
      <c r="G99" s="6" t="s">
        <v>113</v>
      </c>
    </row>
    <row r="100" spans="1:7" x14ac:dyDescent="0.25">
      <c r="A100" s="25">
        <v>57</v>
      </c>
      <c r="B100" s="6" t="s">
        <v>197</v>
      </c>
      <c r="D100" s="6" t="s">
        <v>102</v>
      </c>
      <c r="E100" s="18">
        <v>827</v>
      </c>
      <c r="F100" s="5" t="s">
        <v>50</v>
      </c>
      <c r="G100" s="6" t="s">
        <v>28</v>
      </c>
    </row>
    <row r="101" spans="1:7" x14ac:dyDescent="0.25">
      <c r="A101" s="25">
        <v>71</v>
      </c>
      <c r="B101" s="6" t="s">
        <v>136</v>
      </c>
      <c r="D101" s="6" t="s">
        <v>198</v>
      </c>
      <c r="E101" s="18">
        <v>3645</v>
      </c>
      <c r="F101" s="5" t="s">
        <v>18</v>
      </c>
      <c r="G101" s="6" t="s">
        <v>25</v>
      </c>
    </row>
    <row r="102" spans="1:7" x14ac:dyDescent="0.25">
      <c r="B102" s="6" t="s">
        <v>136</v>
      </c>
      <c r="D102" s="6" t="s">
        <v>199</v>
      </c>
      <c r="F102" s="5" t="s">
        <v>50</v>
      </c>
      <c r="G102" s="6" t="s">
        <v>200</v>
      </c>
    </row>
    <row r="103" spans="1:7" x14ac:dyDescent="0.25">
      <c r="A103" s="25">
        <v>98</v>
      </c>
      <c r="B103" s="26" t="s">
        <v>201</v>
      </c>
      <c r="D103" s="6" t="s">
        <v>32</v>
      </c>
      <c r="F103" s="5" t="s">
        <v>202</v>
      </c>
    </row>
    <row r="104" spans="1:7" x14ac:dyDescent="0.25">
      <c r="A104" s="25">
        <v>59</v>
      </c>
      <c r="B104" s="6" t="s">
        <v>203</v>
      </c>
      <c r="D104" s="6" t="s">
        <v>198</v>
      </c>
      <c r="E104" s="18">
        <v>1261</v>
      </c>
      <c r="F104" s="5" t="s">
        <v>50</v>
      </c>
      <c r="G104" s="6" t="s">
        <v>28</v>
      </c>
    </row>
    <row r="105" spans="1:7" x14ac:dyDescent="0.25">
      <c r="A105" s="25">
        <v>28</v>
      </c>
      <c r="B105" s="6" t="s">
        <v>204</v>
      </c>
      <c r="C105" s="6" t="s">
        <v>52</v>
      </c>
      <c r="D105" s="6" t="s">
        <v>138</v>
      </c>
      <c r="E105" s="19">
        <v>1700</v>
      </c>
      <c r="F105" s="5" t="s">
        <v>18</v>
      </c>
      <c r="G105" s="6" t="s">
        <v>139</v>
      </c>
    </row>
    <row r="111" spans="1:7" ht="18" thickBot="1" x14ac:dyDescent="0.3">
      <c r="B111" s="1" t="s">
        <v>205</v>
      </c>
      <c r="C111" s="1"/>
      <c r="D111" s="1"/>
      <c r="E111" s="2" t="s">
        <v>206</v>
      </c>
    </row>
    <row r="112" spans="1:7" ht="15.75" thickTop="1" x14ac:dyDescent="0.25">
      <c r="B112" s="6" t="s">
        <v>21</v>
      </c>
      <c r="D112" s="6" t="s">
        <v>22</v>
      </c>
      <c r="E112" s="18">
        <v>126.7</v>
      </c>
    </row>
    <row r="113" spans="2:5" x14ac:dyDescent="0.25">
      <c r="B113" s="6" t="s">
        <v>26</v>
      </c>
      <c r="D113" s="6" t="s">
        <v>27</v>
      </c>
      <c r="E113" s="18">
        <v>1474</v>
      </c>
    </row>
    <row r="114" spans="2:5" x14ac:dyDescent="0.25">
      <c r="B114" s="6" t="s">
        <v>42</v>
      </c>
      <c r="D114" s="6" t="s">
        <v>43</v>
      </c>
      <c r="E114" s="18">
        <v>85.99</v>
      </c>
    </row>
    <row r="115" spans="2:5" x14ac:dyDescent="0.25">
      <c r="B115" s="6" t="s">
        <v>42</v>
      </c>
      <c r="D115" s="6" t="s">
        <v>43</v>
      </c>
      <c r="E115" s="18">
        <v>200</v>
      </c>
    </row>
    <row r="116" spans="2:5" x14ac:dyDescent="0.25">
      <c r="B116" s="6" t="s">
        <v>42</v>
      </c>
      <c r="D116" s="6" t="s">
        <v>43</v>
      </c>
      <c r="E116" s="18">
        <v>71</v>
      </c>
    </row>
    <row r="117" spans="2:5" x14ac:dyDescent="0.25">
      <c r="B117" s="6" t="s">
        <v>145</v>
      </c>
      <c r="D117" s="6" t="s">
        <v>57</v>
      </c>
      <c r="E117" s="18">
        <v>49</v>
      </c>
    </row>
    <row r="118" spans="2:5" x14ac:dyDescent="0.25">
      <c r="B118" s="6" t="s">
        <v>66</v>
      </c>
      <c r="D118" s="6" t="s">
        <v>67</v>
      </c>
      <c r="E118" s="18">
        <v>34</v>
      </c>
    </row>
    <row r="119" spans="2:5" x14ac:dyDescent="0.25">
      <c r="B119" s="6" t="s">
        <v>68</v>
      </c>
      <c r="D119" s="6" t="s">
        <v>69</v>
      </c>
      <c r="E119" s="18">
        <v>55</v>
      </c>
    </row>
    <row r="120" spans="2:5" x14ac:dyDescent="0.25">
      <c r="B120" s="6" t="s">
        <v>68</v>
      </c>
      <c r="D120" s="6" t="s">
        <v>69</v>
      </c>
      <c r="E120" s="18">
        <v>54</v>
      </c>
    </row>
    <row r="121" spans="2:5" x14ac:dyDescent="0.25">
      <c r="B121" s="6" t="s">
        <v>68</v>
      </c>
      <c r="D121" s="6" t="s">
        <v>69</v>
      </c>
      <c r="E121" s="18">
        <v>125</v>
      </c>
    </row>
    <row r="122" spans="2:5" x14ac:dyDescent="0.25">
      <c r="B122" s="6" t="s">
        <v>71</v>
      </c>
      <c r="D122" s="6" t="s">
        <v>69</v>
      </c>
      <c r="E122" s="18">
        <v>102</v>
      </c>
    </row>
    <row r="123" spans="2:5" x14ac:dyDescent="0.25">
      <c r="B123" s="6" t="s">
        <v>72</v>
      </c>
      <c r="D123" s="6" t="s">
        <v>73</v>
      </c>
      <c r="E123" s="18">
        <v>4.166666666666667</v>
      </c>
    </row>
    <row r="124" spans="2:5" x14ac:dyDescent="0.25">
      <c r="B124" s="6" t="s">
        <v>74</v>
      </c>
      <c r="C124" s="6">
        <v>1</v>
      </c>
      <c r="D124" s="6" t="s">
        <v>76</v>
      </c>
      <c r="E124" s="48">
        <v>140</v>
      </c>
    </row>
    <row r="125" spans="2:5" x14ac:dyDescent="0.25">
      <c r="B125" s="6" t="s">
        <v>155</v>
      </c>
      <c r="D125" s="6" t="s">
        <v>65</v>
      </c>
      <c r="E125" s="18">
        <v>6080</v>
      </c>
    </row>
    <row r="126" spans="2:5" x14ac:dyDescent="0.25">
      <c r="B126" s="6" t="s">
        <v>93</v>
      </c>
      <c r="D126" s="6" t="s">
        <v>94</v>
      </c>
      <c r="E126" s="18">
        <v>43</v>
      </c>
    </row>
    <row r="127" spans="2:5" x14ac:dyDescent="0.25">
      <c r="B127" s="6" t="s">
        <v>93</v>
      </c>
      <c r="D127" s="6" t="s">
        <v>94</v>
      </c>
      <c r="E127" s="18">
        <v>24</v>
      </c>
    </row>
    <row r="128" spans="2:5" x14ac:dyDescent="0.25">
      <c r="B128" s="6" t="s">
        <v>171</v>
      </c>
      <c r="D128" s="6" t="s">
        <v>97</v>
      </c>
      <c r="E128" s="18">
        <v>22000</v>
      </c>
    </row>
    <row r="129" spans="2:5" x14ac:dyDescent="0.25">
      <c r="B129" s="6" t="s">
        <v>176</v>
      </c>
      <c r="E129" s="18">
        <v>35</v>
      </c>
    </row>
    <row r="130" spans="2:5" x14ac:dyDescent="0.25">
      <c r="B130" s="6" t="s">
        <v>185</v>
      </c>
      <c r="E130" s="18">
        <v>12</v>
      </c>
    </row>
    <row r="131" spans="2:5" x14ac:dyDescent="0.25">
      <c r="B131" s="6" t="s">
        <v>186</v>
      </c>
      <c r="D131" s="6" t="s">
        <v>117</v>
      </c>
      <c r="E131" s="18">
        <v>343.52</v>
      </c>
    </row>
    <row r="132" spans="2:5" x14ac:dyDescent="0.25">
      <c r="B132" s="6" t="s">
        <v>118</v>
      </c>
      <c r="D132" s="6" t="s">
        <v>119</v>
      </c>
      <c r="E132" s="18">
        <v>68.38</v>
      </c>
    </row>
    <row r="133" spans="2:5" ht="20.25" thickBot="1" x14ac:dyDescent="0.3">
      <c r="D133" s="50" t="s">
        <v>207</v>
      </c>
      <c r="E133" s="49">
        <f>SUM(E112:E132)</f>
        <v>31126.756666666668</v>
      </c>
    </row>
    <row r="136" spans="2:5" ht="18" thickBot="1" x14ac:dyDescent="0.3">
      <c r="B136" s="1" t="s">
        <v>208</v>
      </c>
      <c r="C136" s="1"/>
      <c r="D136" s="1"/>
      <c r="E136" s="2" t="s">
        <v>206</v>
      </c>
    </row>
    <row r="137" spans="2:5" ht="15.75" thickTop="1" x14ac:dyDescent="0.25">
      <c r="B137" s="6" t="s">
        <v>47</v>
      </c>
      <c r="C137" s="6" t="s">
        <v>48</v>
      </c>
      <c r="D137" s="6" t="s">
        <v>49</v>
      </c>
      <c r="E137" s="48">
        <v>420</v>
      </c>
    </row>
    <row r="138" spans="2:5" x14ac:dyDescent="0.25">
      <c r="B138" s="6" t="s">
        <v>51</v>
      </c>
      <c r="C138" s="6" t="s">
        <v>52</v>
      </c>
      <c r="D138" s="6" t="s">
        <v>141</v>
      </c>
      <c r="E138" s="48">
        <v>89</v>
      </c>
    </row>
    <row r="139" spans="2:5" x14ac:dyDescent="0.25">
      <c r="B139" s="6" t="s">
        <v>142</v>
      </c>
      <c r="D139" s="6" t="s">
        <v>56</v>
      </c>
      <c r="E139" s="18">
        <v>195</v>
      </c>
    </row>
    <row r="140" spans="2:5" x14ac:dyDescent="0.25">
      <c r="B140" s="6" t="s">
        <v>143</v>
      </c>
      <c r="D140" s="6" t="s">
        <v>56</v>
      </c>
      <c r="E140" s="18">
        <v>119</v>
      </c>
    </row>
    <row r="141" spans="2:5" x14ac:dyDescent="0.25">
      <c r="B141" s="6" t="s">
        <v>144</v>
      </c>
      <c r="D141" s="6" t="s">
        <v>56</v>
      </c>
      <c r="E141" s="18">
        <v>177.9</v>
      </c>
    </row>
    <row r="142" spans="2:5" x14ac:dyDescent="0.25">
      <c r="B142" s="6" t="s">
        <v>144</v>
      </c>
      <c r="D142" s="6" t="s">
        <v>56</v>
      </c>
      <c r="E142" s="18">
        <v>200</v>
      </c>
    </row>
    <row r="143" spans="2:5" x14ac:dyDescent="0.25">
      <c r="B143" s="6" t="s">
        <v>144</v>
      </c>
      <c r="D143" s="6" t="s">
        <v>56</v>
      </c>
      <c r="E143" s="18">
        <v>197</v>
      </c>
    </row>
    <row r="144" spans="2:5" x14ac:dyDescent="0.25">
      <c r="B144" s="6" t="s">
        <v>144</v>
      </c>
      <c r="D144" s="6" t="s">
        <v>56</v>
      </c>
      <c r="E144" s="18">
        <v>615</v>
      </c>
    </row>
    <row r="145" spans="2:5" x14ac:dyDescent="0.25">
      <c r="B145" s="6" t="s">
        <v>144</v>
      </c>
      <c r="D145" s="6" t="s">
        <v>56</v>
      </c>
      <c r="E145" s="18">
        <v>102</v>
      </c>
    </row>
    <row r="146" spans="2:5" x14ac:dyDescent="0.25">
      <c r="B146" s="6" t="s">
        <v>144</v>
      </c>
      <c r="D146" s="6" t="s">
        <v>56</v>
      </c>
      <c r="E146" s="18">
        <v>11800</v>
      </c>
    </row>
    <row r="147" spans="2:5" x14ac:dyDescent="0.25">
      <c r="B147" s="6" t="s">
        <v>147</v>
      </c>
      <c r="D147" s="6" t="s">
        <v>148</v>
      </c>
      <c r="E147" s="18">
        <v>96</v>
      </c>
    </row>
    <row r="148" spans="2:5" x14ac:dyDescent="0.25">
      <c r="B148" s="6" t="s">
        <v>150</v>
      </c>
      <c r="D148" s="6" t="s">
        <v>56</v>
      </c>
      <c r="E148" s="18">
        <v>400</v>
      </c>
    </row>
    <row r="149" spans="2:5" x14ac:dyDescent="0.25">
      <c r="B149" s="6" t="s">
        <v>64</v>
      </c>
      <c r="C149" s="6" t="s">
        <v>151</v>
      </c>
      <c r="D149" s="6" t="s">
        <v>65</v>
      </c>
      <c r="E149" s="48">
        <v>8000</v>
      </c>
    </row>
    <row r="150" spans="2:5" x14ac:dyDescent="0.25">
      <c r="B150" s="6" t="s">
        <v>64</v>
      </c>
      <c r="D150" s="6" t="s">
        <v>65</v>
      </c>
      <c r="E150" s="18">
        <v>637</v>
      </c>
    </row>
    <row r="151" spans="2:5" x14ac:dyDescent="0.25">
      <c r="B151" s="6" t="s">
        <v>64</v>
      </c>
      <c r="D151" s="6" t="s">
        <v>65</v>
      </c>
      <c r="E151" s="18">
        <v>681</v>
      </c>
    </row>
    <row r="152" spans="2:5" x14ac:dyDescent="0.25">
      <c r="B152" s="6" t="s">
        <v>78</v>
      </c>
      <c r="D152" s="6" t="s">
        <v>156</v>
      </c>
      <c r="E152" s="18">
        <v>14</v>
      </c>
    </row>
    <row r="153" spans="2:5" x14ac:dyDescent="0.25">
      <c r="B153" s="6" t="s">
        <v>157</v>
      </c>
      <c r="D153" s="6" t="s">
        <v>156</v>
      </c>
      <c r="E153" s="18">
        <v>14</v>
      </c>
    </row>
    <row r="154" spans="2:5" x14ac:dyDescent="0.25">
      <c r="B154" s="6" t="s">
        <v>78</v>
      </c>
      <c r="D154" s="6" t="s">
        <v>156</v>
      </c>
      <c r="E154" s="18">
        <v>30</v>
      </c>
    </row>
    <row r="155" spans="2:5" x14ac:dyDescent="0.25">
      <c r="B155" s="6" t="s">
        <v>158</v>
      </c>
      <c r="D155" s="6" t="s">
        <v>156</v>
      </c>
      <c r="E155" s="18">
        <v>30</v>
      </c>
    </row>
    <row r="156" spans="2:5" x14ac:dyDescent="0.25">
      <c r="B156" s="6" t="s">
        <v>159</v>
      </c>
      <c r="D156" s="6" t="s">
        <v>156</v>
      </c>
      <c r="E156" s="18">
        <v>94.8</v>
      </c>
    </row>
    <row r="157" spans="2:5" x14ac:dyDescent="0.25">
      <c r="B157" s="6" t="s">
        <v>160</v>
      </c>
      <c r="D157" s="6" t="s">
        <v>156</v>
      </c>
      <c r="E157" s="18">
        <v>75.599999999999994</v>
      </c>
    </row>
    <row r="158" spans="2:5" x14ac:dyDescent="0.25">
      <c r="B158" s="6" t="s">
        <v>161</v>
      </c>
      <c r="D158" s="6" t="s">
        <v>156</v>
      </c>
      <c r="E158" s="18">
        <v>15.12</v>
      </c>
    </row>
    <row r="159" spans="2:5" x14ac:dyDescent="0.25">
      <c r="B159" s="6" t="s">
        <v>84</v>
      </c>
      <c r="D159" s="6" t="s">
        <v>85</v>
      </c>
      <c r="E159" s="18">
        <v>1560</v>
      </c>
    </row>
    <row r="160" spans="2:5" x14ac:dyDescent="0.25">
      <c r="B160" s="6" t="s">
        <v>86</v>
      </c>
      <c r="D160" s="6" t="s">
        <v>87</v>
      </c>
      <c r="E160" s="18">
        <v>30</v>
      </c>
    </row>
    <row r="161" spans="2:5" x14ac:dyDescent="0.25">
      <c r="B161" s="6" t="s">
        <v>86</v>
      </c>
      <c r="D161" s="6" t="s">
        <v>87</v>
      </c>
      <c r="E161" s="18">
        <v>36</v>
      </c>
    </row>
    <row r="162" spans="2:5" x14ac:dyDescent="0.25">
      <c r="B162" s="6" t="s">
        <v>86</v>
      </c>
      <c r="D162" s="6" t="s">
        <v>87</v>
      </c>
      <c r="E162" s="18">
        <v>260</v>
      </c>
    </row>
    <row r="163" spans="2:5" x14ac:dyDescent="0.25">
      <c r="B163" s="6" t="s">
        <v>106</v>
      </c>
      <c r="C163" s="6">
        <v>8</v>
      </c>
      <c r="D163" s="6" t="s">
        <v>107</v>
      </c>
      <c r="E163" s="48">
        <v>943.2</v>
      </c>
    </row>
    <row r="164" spans="2:5" x14ac:dyDescent="0.25">
      <c r="B164" s="6" t="s">
        <v>112</v>
      </c>
      <c r="D164" s="6" t="s">
        <v>98</v>
      </c>
      <c r="E164" s="18">
        <v>31</v>
      </c>
    </row>
    <row r="165" spans="2:5" x14ac:dyDescent="0.25">
      <c r="B165" s="6" t="s">
        <v>179</v>
      </c>
      <c r="D165" s="6" t="s">
        <v>180</v>
      </c>
      <c r="E165" s="18">
        <v>1800</v>
      </c>
    </row>
    <row r="166" spans="2:5" x14ac:dyDescent="0.25">
      <c r="B166" s="6" t="s">
        <v>182</v>
      </c>
      <c r="D166" s="6" t="s">
        <v>180</v>
      </c>
      <c r="E166" s="18">
        <v>1140</v>
      </c>
    </row>
    <row r="167" spans="2:5" x14ac:dyDescent="0.25">
      <c r="B167" s="6" t="s">
        <v>122</v>
      </c>
      <c r="C167" s="6">
        <v>12</v>
      </c>
      <c r="D167" s="6" t="s">
        <v>123</v>
      </c>
      <c r="E167" s="48">
        <v>983</v>
      </c>
    </row>
    <row r="168" spans="2:5" x14ac:dyDescent="0.25">
      <c r="B168" s="6" t="s">
        <v>131</v>
      </c>
      <c r="C168" s="6">
        <v>5</v>
      </c>
      <c r="D168" s="6" t="s">
        <v>132</v>
      </c>
      <c r="E168" s="48">
        <v>540</v>
      </c>
    </row>
    <row r="169" spans="2:5" x14ac:dyDescent="0.25">
      <c r="B169" s="6" t="s">
        <v>189</v>
      </c>
      <c r="D169" s="6" t="s">
        <v>135</v>
      </c>
      <c r="E169" s="18">
        <v>850</v>
      </c>
    </row>
    <row r="170" spans="2:5" x14ac:dyDescent="0.25">
      <c r="B170" s="6" t="s">
        <v>189</v>
      </c>
      <c r="D170" s="6" t="s">
        <v>135</v>
      </c>
      <c r="E170" s="18">
        <v>150</v>
      </c>
    </row>
    <row r="171" spans="2:5" x14ac:dyDescent="0.25">
      <c r="B171" s="6" t="s">
        <v>190</v>
      </c>
      <c r="C171" s="6">
        <v>5</v>
      </c>
      <c r="D171" s="6" t="s">
        <v>107</v>
      </c>
      <c r="E171" s="48">
        <v>1240</v>
      </c>
    </row>
    <row r="172" spans="2:5" x14ac:dyDescent="0.25">
      <c r="B172" s="6" t="s">
        <v>134</v>
      </c>
      <c r="D172" s="6" t="s">
        <v>27</v>
      </c>
      <c r="E172" s="18">
        <v>135</v>
      </c>
    </row>
    <row r="173" spans="2:5" x14ac:dyDescent="0.25">
      <c r="B173" s="6" t="s">
        <v>134</v>
      </c>
      <c r="D173" s="6" t="s">
        <v>27</v>
      </c>
      <c r="E173" s="18">
        <v>400</v>
      </c>
    </row>
    <row r="174" spans="2:5" x14ac:dyDescent="0.25">
      <c r="B174" s="6" t="s">
        <v>192</v>
      </c>
      <c r="D174" s="6" t="s">
        <v>193</v>
      </c>
      <c r="E174" s="18">
        <v>500</v>
      </c>
    </row>
    <row r="175" spans="2:5" x14ac:dyDescent="0.25">
      <c r="B175" s="6" t="s">
        <v>192</v>
      </c>
      <c r="D175" s="6" t="s">
        <v>193</v>
      </c>
      <c r="E175" s="18">
        <v>190</v>
      </c>
    </row>
    <row r="176" spans="2:5" x14ac:dyDescent="0.25">
      <c r="B176" s="6" t="s">
        <v>195</v>
      </c>
      <c r="C176" s="6">
        <v>4</v>
      </c>
      <c r="D176" s="6" t="s">
        <v>132</v>
      </c>
      <c r="E176" s="48">
        <v>400</v>
      </c>
    </row>
    <row r="177" spans="2:5" x14ac:dyDescent="0.25">
      <c r="B177" s="6" t="s">
        <v>196</v>
      </c>
      <c r="D177" s="6" t="s">
        <v>193</v>
      </c>
      <c r="E177" s="18">
        <v>150</v>
      </c>
    </row>
    <row r="178" spans="2:5" x14ac:dyDescent="0.25">
      <c r="B178" s="6" t="s">
        <v>197</v>
      </c>
      <c r="D178" s="6" t="s">
        <v>102</v>
      </c>
      <c r="E178" s="18">
        <v>827</v>
      </c>
    </row>
    <row r="179" spans="2:5" x14ac:dyDescent="0.25">
      <c r="B179" s="6" t="s">
        <v>203</v>
      </c>
      <c r="D179" s="6" t="s">
        <v>198</v>
      </c>
      <c r="E179" s="18">
        <v>1261</v>
      </c>
    </row>
    <row r="180" spans="2:5" ht="20.25" thickBot="1" x14ac:dyDescent="0.3">
      <c r="D180" s="50" t="s">
        <v>207</v>
      </c>
      <c r="E180" s="49">
        <f>SUM(E137:E179)</f>
        <v>37428.619999999995</v>
      </c>
    </row>
  </sheetData>
  <autoFilter ref="A1:G105" xr:uid="{037D4942-3BB6-43CE-B4E4-C2E20F729BA2}">
    <sortState xmlns:xlrd2="http://schemas.microsoft.com/office/spreadsheetml/2017/richdata2" ref="A2:G105">
      <sortCondition ref="B1:B105"/>
    </sortState>
  </autoFilter>
  <conditionalFormatting sqref="F2:F1048576">
    <cfRule type="cellIs" dxfId="9" priority="5" operator="equal">
      <formula>"TBA"</formula>
    </cfRule>
    <cfRule type="cellIs" dxfId="8" priority="6" operator="equal">
      <formula>"Sundown"</formula>
    </cfRule>
    <cfRule type="cellIs" dxfId="7" priority="7" operator="equal">
      <formula>"Active"</formula>
    </cfRule>
    <cfRule type="cellIs" dxfId="6" priority="8" operator="equal">
      <formula>"Legacy"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D3" r:id="rId1" display="https://www.adviserasset.co.uk/what-we-do/platform-due-diligence-tool/" xr:uid="{32E4C16C-8934-4EBB-A4CB-8888E2F09361}"/>
    <hyperlink ref="D112" r:id="rId2" display="https://www.adviserasset.co.uk/what-we-do/platform-due-diligence-tool/" xr:uid="{1476BB5E-442F-47E7-88C6-90C59DAA62E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F4F4094-4D07-46AD-9D6E-82BAE04F98A0}">
          <x14:formula1>
            <xm:f>picklists!$A$2:$A$6</xm:f>
          </x14:formula1>
          <xm:sqref>F2:F1048576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8FBD1-9D4C-4C04-AC51-DADEDAE8568C}">
  <dimension ref="A1:O82"/>
  <sheetViews>
    <sheetView topLeftCell="A24" workbookViewId="0">
      <selection activeCell="A87" sqref="A87:XFD91"/>
    </sheetView>
  </sheetViews>
  <sheetFormatPr defaultRowHeight="15" x14ac:dyDescent="0.25"/>
  <cols>
    <col min="1" max="1" width="46.85546875" bestFit="1" customWidth="1"/>
    <col min="2" max="2" width="15.85546875" bestFit="1" customWidth="1"/>
    <col min="3" max="3" width="19.42578125" bestFit="1" customWidth="1"/>
    <col min="4" max="4" width="26.5703125" bestFit="1" customWidth="1"/>
    <col min="5" max="5" width="13.42578125" bestFit="1" customWidth="1"/>
    <col min="6" max="6" width="18.5703125" bestFit="1" customWidth="1"/>
    <col min="7" max="7" width="12.42578125" bestFit="1" customWidth="1"/>
    <col min="8" max="8" width="56.140625" bestFit="1" customWidth="1"/>
    <col min="9" max="9" width="24" bestFit="1" customWidth="1"/>
    <col min="10" max="10" width="31.140625" bestFit="1" customWidth="1"/>
    <col min="15" max="15" width="26.140625" bestFit="1" customWidth="1"/>
  </cols>
  <sheetData>
    <row r="1" spans="1:15" ht="18" thickBot="1" x14ac:dyDescent="0.35">
      <c r="A1" s="4" t="s">
        <v>209</v>
      </c>
      <c r="B1" s="4" t="s">
        <v>10</v>
      </c>
      <c r="C1" s="4" t="s">
        <v>210</v>
      </c>
      <c r="D1" s="4" t="s">
        <v>211</v>
      </c>
      <c r="E1" s="4" t="s">
        <v>212</v>
      </c>
      <c r="F1" s="4" t="s">
        <v>213</v>
      </c>
      <c r="G1" s="4" t="s">
        <v>214</v>
      </c>
      <c r="H1" s="4" t="s">
        <v>215</v>
      </c>
      <c r="I1" s="4" t="s">
        <v>216</v>
      </c>
      <c r="J1" s="4" t="s">
        <v>217</v>
      </c>
      <c r="K1" s="4" t="s">
        <v>218</v>
      </c>
      <c r="L1" s="4" t="s">
        <v>219</v>
      </c>
      <c r="M1" s="4" t="s">
        <v>220</v>
      </c>
      <c r="N1" s="4" t="s">
        <v>221</v>
      </c>
      <c r="O1" s="4" t="s">
        <v>222</v>
      </c>
    </row>
    <row r="2" spans="1:15" s="6" customFormat="1" ht="15.75" thickTop="1" x14ac:dyDescent="0.25"/>
    <row r="3" spans="1:15" s="6" customFormat="1" x14ac:dyDescent="0.25"/>
    <row r="4" spans="1:15" s="6" customFormat="1" x14ac:dyDescent="0.25"/>
    <row r="8" spans="1:15" x14ac:dyDescent="0.25">
      <c r="C8" s="6"/>
    </row>
    <row r="15" spans="1:15" x14ac:dyDescent="0.25">
      <c r="A15" s="6"/>
      <c r="C15" s="6"/>
    </row>
    <row r="16" spans="1:15" x14ac:dyDescent="0.25">
      <c r="A16" s="6"/>
      <c r="C16" s="6"/>
    </row>
    <row r="20" spans="3:3" x14ac:dyDescent="0.25">
      <c r="C20" s="6"/>
    </row>
    <row r="26" spans="3:3" x14ac:dyDescent="0.25">
      <c r="C26" s="6"/>
    </row>
    <row r="27" spans="3:3" x14ac:dyDescent="0.25">
      <c r="C27" s="6"/>
    </row>
    <row r="29" spans="3:3" x14ac:dyDescent="0.25">
      <c r="C29" s="6"/>
    </row>
    <row r="31" spans="3:3" x14ac:dyDescent="0.25">
      <c r="C31" s="6"/>
    </row>
    <row r="37" spans="3:3" x14ac:dyDescent="0.25">
      <c r="C37" s="6"/>
    </row>
    <row r="40" spans="3:3" x14ac:dyDescent="0.25">
      <c r="C40" s="6"/>
    </row>
    <row r="42" spans="3:3" x14ac:dyDescent="0.25">
      <c r="C42" s="6"/>
    </row>
    <row r="82" spans="3:3" x14ac:dyDescent="0.25">
      <c r="C82" s="6"/>
    </row>
  </sheetData>
  <autoFilter ref="A1:O1" xr:uid="{7598FBD1-9D4C-4C04-AC51-DADEDAE8568C}">
    <sortState xmlns:xlrd2="http://schemas.microsoft.com/office/spreadsheetml/2017/richdata2" ref="A2:O63">
      <sortCondition ref="A1"/>
    </sortState>
  </autoFilter>
  <conditionalFormatting sqref="C2:C1048576">
    <cfRule type="containsText" dxfId="5" priority="1" operator="containsText" text="Legacy">
      <formula>NOT(ISERROR(SEARCH("Legacy",C2)))</formula>
    </cfRule>
    <cfRule type="cellIs" dxfId="4" priority="2" operator="equal">
      <formula>"In Review"</formula>
    </cfRule>
    <cfRule type="cellIs" dxfId="3" priority="3" operator="equal">
      <formula>"Unapproved"</formula>
    </cfRule>
    <cfRule type="cellIs" dxfId="2" priority="4" operator="equal">
      <formula>"Approved"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78C5FC6-EBA9-41AE-B928-62C4C5A823E4}">
          <x14:formula1>
            <xm:f>picklists!$E$2:$E$8</xm:f>
          </x14:formula1>
          <xm:sqref>C2:C1048576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4F70E-86DE-4F09-8964-578D165CE17B}">
  <dimension ref="A1:W2"/>
  <sheetViews>
    <sheetView workbookViewId="0">
      <selection activeCell="A2" sqref="A2:XFD52"/>
    </sheetView>
  </sheetViews>
  <sheetFormatPr defaultRowHeight="15" x14ac:dyDescent="0.25"/>
  <cols>
    <col min="2" max="2" width="40.5703125" customWidth="1"/>
    <col min="3" max="3" width="22.42578125" customWidth="1"/>
    <col min="4" max="4" width="37.140625" customWidth="1"/>
    <col min="5" max="5" width="27.85546875" bestFit="1" customWidth="1"/>
    <col min="6" max="6" width="11.85546875" bestFit="1" customWidth="1"/>
    <col min="7" max="7" width="22.140625" style="31" customWidth="1"/>
    <col min="8" max="8" width="14.85546875" style="31" customWidth="1"/>
    <col min="9" max="9" width="11.42578125" customWidth="1"/>
    <col min="10" max="10" width="22.5703125" bestFit="1" customWidth="1"/>
    <col min="11" max="11" width="17.140625" bestFit="1" customWidth="1"/>
    <col min="12" max="12" width="16.42578125" bestFit="1" customWidth="1"/>
    <col min="13" max="13" width="11.140625" bestFit="1" customWidth="1"/>
    <col min="15" max="15" width="13.85546875" bestFit="1" customWidth="1"/>
    <col min="16" max="16" width="34.5703125" bestFit="1" customWidth="1"/>
    <col min="17" max="17" width="20.5703125" bestFit="1" customWidth="1"/>
    <col min="18" max="18" width="13.85546875" bestFit="1" customWidth="1"/>
    <col min="19" max="19" width="13" bestFit="1" customWidth="1"/>
    <col min="20" max="20" width="25" bestFit="1" customWidth="1"/>
    <col min="23" max="23" width="0" hidden="1" customWidth="1"/>
  </cols>
  <sheetData>
    <row r="1" spans="1:23" ht="18" thickBot="1" x14ac:dyDescent="0.35">
      <c r="A1" s="4" t="s">
        <v>229</v>
      </c>
      <c r="B1" s="4" t="s">
        <v>230</v>
      </c>
      <c r="C1" s="4" t="s">
        <v>231</v>
      </c>
      <c r="D1" s="4" t="s">
        <v>232</v>
      </c>
      <c r="E1" s="4" t="s">
        <v>233</v>
      </c>
      <c r="F1" s="4" t="s">
        <v>234</v>
      </c>
      <c r="G1" s="29" t="s">
        <v>14</v>
      </c>
      <c r="H1" s="29" t="s">
        <v>235</v>
      </c>
      <c r="I1" s="4" t="s">
        <v>236</v>
      </c>
      <c r="J1" s="4" t="s">
        <v>237</v>
      </c>
      <c r="K1" s="4" t="s">
        <v>238</v>
      </c>
      <c r="L1" s="4" t="s">
        <v>239</v>
      </c>
      <c r="M1" s="4" t="s">
        <v>240</v>
      </c>
      <c r="N1" s="4"/>
      <c r="O1" s="4" t="s">
        <v>241</v>
      </c>
      <c r="P1" s="4" t="s">
        <v>242</v>
      </c>
      <c r="Q1" s="4" t="s">
        <v>243</v>
      </c>
      <c r="R1" s="4" t="s">
        <v>241</v>
      </c>
      <c r="S1" s="4" t="s">
        <v>244</v>
      </c>
      <c r="T1" s="4" t="s">
        <v>245</v>
      </c>
      <c r="W1" t="str">
        <f>B1&amp;"|"&amp;D1&amp;"|"&amp;P1</f>
        <v>Server Name|Function|Network (VLAN)</v>
      </c>
    </row>
    <row r="2" spans="1:23" ht="15.75" thickTop="1" x14ac:dyDescent="0.25"/>
  </sheetData>
  <autoFilter ref="A1:T1" xr:uid="{3674F70E-86DE-4F09-8964-578D165CE17B}"/>
  <pageMargins left="0.7" right="0.7" top="0.75" bottom="0.75" header="0.3" footer="0.3"/>
  <pageSetup paperSize="9" orientation="portrait" horizontalDpi="4294967292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A1AD51D-4DE8-4182-8E3D-95712FFAD715}">
          <x14:formula1>
            <xm:f>picklists!$B$2:$B$3</xm:f>
          </x14:formula1>
          <xm:sqref>H2:H1048576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8D0E7-EA6B-4C7A-89D4-F137254B0296}">
  <dimension ref="A1:K19"/>
  <sheetViews>
    <sheetView zoomScale="115" zoomScaleNormal="115" workbookViewId="0">
      <selection activeCell="H26" sqref="H26"/>
    </sheetView>
  </sheetViews>
  <sheetFormatPr defaultRowHeight="15" x14ac:dyDescent="0.25"/>
  <cols>
    <col min="2" max="2" width="24.42578125" customWidth="1"/>
    <col min="3" max="3" width="18.42578125" bestFit="1" customWidth="1"/>
    <col min="4" max="4" width="14.85546875" customWidth="1"/>
    <col min="5" max="5" width="16.42578125" customWidth="1"/>
    <col min="6" max="6" width="14.42578125" customWidth="1"/>
    <col min="7" max="7" width="15.42578125" customWidth="1"/>
    <col min="8" max="8" width="23.85546875" customWidth="1"/>
    <col min="9" max="9" width="22.140625" customWidth="1"/>
    <col min="10" max="10" width="170.42578125" customWidth="1"/>
    <col min="11" max="11" width="38.85546875" customWidth="1"/>
  </cols>
  <sheetData>
    <row r="1" spans="1:11" ht="18" thickBot="1" x14ac:dyDescent="0.35">
      <c r="B1" s="4" t="s">
        <v>246</v>
      </c>
      <c r="C1" s="4" t="s">
        <v>1</v>
      </c>
      <c r="D1" s="4" t="s">
        <v>247</v>
      </c>
      <c r="E1" s="4" t="s">
        <v>248</v>
      </c>
      <c r="F1" s="4" t="s">
        <v>249</v>
      </c>
      <c r="G1" s="4" t="s">
        <v>250</v>
      </c>
      <c r="H1" s="32" t="s">
        <v>251</v>
      </c>
      <c r="I1" s="32" t="s">
        <v>252</v>
      </c>
      <c r="J1" s="32" t="s">
        <v>253</v>
      </c>
      <c r="K1" t="str">
        <f>B1&amp;"|"&amp;C1&amp;"|"&amp;D1</f>
        <v>Database Name|Application|Server / IP</v>
      </c>
    </row>
    <row r="2" spans="1:11" ht="15.75" thickTop="1" x14ac:dyDescent="0.25">
      <c r="A2">
        <v>1</v>
      </c>
      <c r="B2" t="s">
        <v>254</v>
      </c>
      <c r="C2" s="39" t="s">
        <v>255</v>
      </c>
      <c r="E2" t="s">
        <v>256</v>
      </c>
      <c r="F2" t="s">
        <v>257</v>
      </c>
      <c r="G2" t="s">
        <v>258</v>
      </c>
      <c r="H2" t="s">
        <v>259</v>
      </c>
      <c r="I2" t="s">
        <v>260</v>
      </c>
      <c r="J2" s="31" t="str">
        <f>"```graphviz"</f>
        <v>```graphviz</v>
      </c>
      <c r="K2" t="str">
        <f t="shared" ref="K2:K4" si="0">B2&amp;"|"&amp;C2&amp;"|"&amp;D2</f>
        <v>CCHBackup|CIVICA HR Database |</v>
      </c>
    </row>
    <row r="3" spans="1:11" x14ac:dyDescent="0.25">
      <c r="A3">
        <f t="shared" ref="A3:A4" si="1">A2+1</f>
        <v>2</v>
      </c>
      <c r="B3" t="s">
        <v>261</v>
      </c>
      <c r="C3" s="39" t="s">
        <v>255</v>
      </c>
      <c r="E3" t="s">
        <v>256</v>
      </c>
      <c r="F3" t="s">
        <v>257</v>
      </c>
      <c r="G3" t="s">
        <v>258</v>
      </c>
      <c r="H3" t="s">
        <v>259</v>
      </c>
      <c r="I3" t="s">
        <v>260</v>
      </c>
      <c r="J3" t="s">
        <v>262</v>
      </c>
      <c r="K3" t="str">
        <f t="shared" si="0"/>
        <v>Central|CIVICA HR Database |</v>
      </c>
    </row>
    <row r="4" spans="1:11" x14ac:dyDescent="0.25">
      <c r="A4">
        <f t="shared" si="1"/>
        <v>3</v>
      </c>
      <c r="B4" t="s">
        <v>263</v>
      </c>
      <c r="C4" s="39" t="s">
        <v>255</v>
      </c>
      <c r="E4" t="s">
        <v>256</v>
      </c>
      <c r="F4" t="s">
        <v>257</v>
      </c>
      <c r="G4" t="s">
        <v>258</v>
      </c>
      <c r="H4" t="s">
        <v>259</v>
      </c>
      <c r="I4" t="s">
        <v>260</v>
      </c>
      <c r="J4" s="35" t="str">
        <f t="shared" ref="J4:J6" si="2">"Data"&amp;A2&amp;" [style=filled;fillcolor=white;shape=cylinder, label=""Name: "&amp;B2&amp;"\nApplication: "&amp;C2&amp;"\nServer: "&amp;D2&amp;"\nVendor: "&amp;F2&amp;"\nData: "&amp;I2&amp;"\nSize (GB): "&amp;E2&amp;"""];"</f>
        <v>Data1 [style=filled;fillcolor=white;shape=cylinder, label="Name: CCHBackup\nApplication: CIVICA HR Database \nServer: \nVendor: SQLServer 2020\nData: HR Data\nSize (GB): Can't determine"];</v>
      </c>
      <c r="K4" t="str">
        <f t="shared" si="0"/>
        <v>Document|CIVICA HR Database |</v>
      </c>
    </row>
    <row r="5" spans="1:11" x14ac:dyDescent="0.25">
      <c r="J5" s="35" t="str">
        <f t="shared" si="2"/>
        <v>Data2 [style=filled;fillcolor=white;shape=cylinder, label="Name: Central\nApplication: CIVICA HR Database \nServer: \nVendor: SQLServer 2020\nData: HR Data\nSize (GB): Can't determine"];</v>
      </c>
    </row>
    <row r="6" spans="1:11" x14ac:dyDescent="0.25">
      <c r="J6" s="35" t="str">
        <f t="shared" si="2"/>
        <v>Data3 [style=filled;fillcolor=white;shape=cylinder, label="Name: Document\nApplication: CIVICA HR Database \nServer: \nVendor: SQLServer 2020\nData: HR Data\nSize (GB): Can't determine"];</v>
      </c>
    </row>
    <row r="7" spans="1:11" x14ac:dyDescent="0.25">
      <c r="J7" s="31" t="str">
        <f>"subgraph cluster_Cloud {label = ""&lt;b&gt;OnPrem Data Stores&lt;/b&gt;""; style=filled; color=lightyellow;"</f>
        <v>subgraph cluster_Cloud {label = "&lt;b&gt;OnPrem Data Stores&lt;/b&gt;"; style=filled; color=lightyellow;</v>
      </c>
    </row>
    <row r="8" spans="1:11" x14ac:dyDescent="0.25">
      <c r="J8" t="str">
        <f t="shared" ref="J8:J10" si="3">CONCATENATE("    Data",A2,";")</f>
        <v xml:space="preserve">    Data1;</v>
      </c>
    </row>
    <row r="9" spans="1:11" x14ac:dyDescent="0.25">
      <c r="J9" t="str">
        <f t="shared" si="3"/>
        <v xml:space="preserve">    Data2;</v>
      </c>
    </row>
    <row r="10" spans="1:11" x14ac:dyDescent="0.25">
      <c r="J10" t="str">
        <f t="shared" si="3"/>
        <v xml:space="preserve">    Data3;</v>
      </c>
    </row>
    <row r="11" spans="1:11" x14ac:dyDescent="0.25">
      <c r="J11" t="s">
        <v>264</v>
      </c>
    </row>
    <row r="12" spans="1:11" x14ac:dyDescent="0.25">
      <c r="J12" t="s">
        <v>265</v>
      </c>
    </row>
    <row r="13" spans="1:11" x14ac:dyDescent="0.25">
      <c r="J13" s="35" t="str">
        <f>CONCATENATE("```")</f>
        <v>```</v>
      </c>
    </row>
    <row r="18" spans="10:10" x14ac:dyDescent="0.25">
      <c r="J18" s="35"/>
    </row>
    <row r="19" spans="10:10" x14ac:dyDescent="0.25">
      <c r="J19" s="35"/>
    </row>
  </sheetData>
  <autoFilter ref="B1:G1" xr:uid="{FE88D0E7-EA6B-4C7A-89D4-F137254B0296}"/>
  <pageMargins left="0.7" right="0.7" top="0.75" bottom="0.75" header="0.3" footer="0.3"/>
  <pageSetup paperSize="9" orientation="portrait" horizontalDpi="4294967292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4CC1360-D619-4BDF-B9B7-26A981A31935}">
          <x14:formula1>
            <xm:f>'OnPrem Servers'!#REF!</xm:f>
          </x14:formula1>
          <xm:sqref>D2:D1048576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83625-4971-4921-90DE-2A74AE79C47B}">
  <dimension ref="A1:S50"/>
  <sheetViews>
    <sheetView workbookViewId="0">
      <selection activeCell="A2" sqref="A2:C6"/>
    </sheetView>
  </sheetViews>
  <sheetFormatPr defaultRowHeight="15" x14ac:dyDescent="0.25"/>
  <cols>
    <col min="1" max="1" width="40.5703125" customWidth="1"/>
    <col min="2" max="2" width="22.42578125" customWidth="1"/>
    <col min="3" max="3" width="33.42578125" customWidth="1"/>
    <col min="4" max="4" width="27.85546875" bestFit="1" customWidth="1"/>
    <col min="5" max="5" width="11.85546875" bestFit="1" customWidth="1"/>
    <col min="6" max="6" width="22.140625" style="31" customWidth="1"/>
    <col min="7" max="7" width="14.85546875" style="31" customWidth="1"/>
    <col min="8" max="8" width="11.42578125" customWidth="1"/>
    <col min="9" max="9" width="22.5703125" bestFit="1" customWidth="1"/>
    <col min="10" max="10" width="17.140625" bestFit="1" customWidth="1"/>
    <col min="11" max="11" width="16.42578125" bestFit="1" customWidth="1"/>
    <col min="12" max="12" width="11.140625" bestFit="1" customWidth="1"/>
    <col min="14" max="14" width="13.85546875" bestFit="1" customWidth="1"/>
    <col min="15" max="15" width="34.5703125" bestFit="1" customWidth="1"/>
    <col min="16" max="16" width="20.5703125" bestFit="1" customWidth="1"/>
    <col min="17" max="17" width="13.85546875" bestFit="1" customWidth="1"/>
    <col min="18" max="18" width="13" bestFit="1" customWidth="1"/>
    <col min="19" max="19" width="25" bestFit="1" customWidth="1"/>
  </cols>
  <sheetData>
    <row r="1" spans="1:19" ht="18" thickBot="1" x14ac:dyDescent="0.35">
      <c r="A1" s="4" t="s">
        <v>230</v>
      </c>
      <c r="B1" s="4" t="s">
        <v>231</v>
      </c>
      <c r="C1" s="4" t="s">
        <v>232</v>
      </c>
      <c r="D1" s="4" t="s">
        <v>233</v>
      </c>
      <c r="E1" s="4" t="s">
        <v>234</v>
      </c>
      <c r="F1" s="29" t="s">
        <v>14</v>
      </c>
      <c r="G1" s="29" t="s">
        <v>235</v>
      </c>
      <c r="H1" s="4" t="s">
        <v>236</v>
      </c>
      <c r="I1" s="4" t="s">
        <v>237</v>
      </c>
      <c r="J1" s="4" t="s">
        <v>238</v>
      </c>
      <c r="K1" s="4" t="s">
        <v>239</v>
      </c>
      <c r="L1" s="4" t="s">
        <v>240</v>
      </c>
      <c r="M1" s="4"/>
      <c r="N1" s="4" t="s">
        <v>241</v>
      </c>
      <c r="O1" s="4" t="s">
        <v>242</v>
      </c>
      <c r="P1" s="4" t="s">
        <v>243</v>
      </c>
      <c r="Q1" s="4" t="s">
        <v>241</v>
      </c>
      <c r="R1" s="4" t="s">
        <v>244</v>
      </c>
      <c r="S1" s="4" t="s">
        <v>245</v>
      </c>
    </row>
    <row r="2" spans="1:19" ht="15.75" thickTop="1" x14ac:dyDescent="0.25">
      <c r="A2" s="36"/>
      <c r="D2" s="3"/>
      <c r="E2" s="3"/>
      <c r="F2" s="30"/>
      <c r="G2" s="3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x14ac:dyDescent="0.25">
      <c r="A3" s="36"/>
      <c r="D3" s="3"/>
      <c r="E3" s="3"/>
      <c r="F3" s="30"/>
      <c r="G3" s="3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25">
      <c r="A4" s="36"/>
      <c r="D4" s="3"/>
      <c r="E4" s="3"/>
      <c r="F4" s="30"/>
      <c r="G4" s="3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x14ac:dyDescent="0.25">
      <c r="D5" s="3"/>
      <c r="E5" s="3"/>
      <c r="F5" s="30"/>
      <c r="G5" s="3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x14ac:dyDescent="0.25">
      <c r="D6" s="3"/>
      <c r="E6" s="3"/>
      <c r="F6" s="30"/>
      <c r="G6" s="3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x14ac:dyDescent="0.25">
      <c r="D7" s="3"/>
      <c r="E7" s="3"/>
      <c r="F7" s="30"/>
      <c r="G7" s="3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x14ac:dyDescent="0.25">
      <c r="D8" s="3"/>
      <c r="E8" s="3"/>
      <c r="F8" s="30"/>
      <c r="G8" s="3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x14ac:dyDescent="0.25">
      <c r="D9" s="3"/>
      <c r="E9" s="3"/>
      <c r="F9" s="30"/>
      <c r="G9" s="3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x14ac:dyDescent="0.25">
      <c r="D10" s="3"/>
      <c r="E10" s="3"/>
      <c r="F10" s="30"/>
      <c r="G10" s="3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25">
      <c r="D11" s="3"/>
      <c r="E11" s="3"/>
      <c r="F11" s="30"/>
      <c r="G11" s="3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25">
      <c r="D12" s="3"/>
      <c r="E12" s="3"/>
      <c r="F12" s="30"/>
      <c r="G12" s="3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25">
      <c r="D13" s="3"/>
      <c r="E13" s="3"/>
      <c r="F13" s="30"/>
      <c r="G13" s="3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25">
      <c r="D14" s="3"/>
      <c r="E14" s="3"/>
      <c r="F14" s="30"/>
      <c r="G14" s="3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25">
      <c r="D15" s="3"/>
      <c r="E15" s="3"/>
      <c r="F15" s="30"/>
      <c r="G15" s="3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25">
      <c r="D16" s="3"/>
      <c r="E16" s="3"/>
      <c r="F16" s="30"/>
      <c r="G16" s="3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4:19" x14ac:dyDescent="0.25">
      <c r="D17" s="3"/>
      <c r="E17" s="3"/>
      <c r="F17" s="30"/>
      <c r="G17" s="3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4:19" x14ac:dyDescent="0.25">
      <c r="D18" s="3"/>
      <c r="E18" s="3"/>
      <c r="F18" s="30"/>
      <c r="G18" s="3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4:19" x14ac:dyDescent="0.25">
      <c r="D19" s="3"/>
      <c r="E19" s="3"/>
      <c r="F19" s="30"/>
      <c r="G19" s="3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4:19" x14ac:dyDescent="0.25">
      <c r="D20" s="3"/>
      <c r="E20" s="3"/>
      <c r="F20" s="30"/>
      <c r="G20" s="3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4:19" x14ac:dyDescent="0.25">
      <c r="D21" s="3"/>
      <c r="E21" s="3"/>
      <c r="F21" s="30"/>
      <c r="G21" s="3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4:19" x14ac:dyDescent="0.25">
      <c r="D22" s="3"/>
      <c r="E22" s="3"/>
      <c r="F22" s="30"/>
      <c r="G22" s="3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4:19" x14ac:dyDescent="0.25">
      <c r="D23" s="3"/>
      <c r="E23" s="3"/>
      <c r="F23" s="30"/>
      <c r="G23" s="3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4:19" x14ac:dyDescent="0.25">
      <c r="D24" s="3"/>
      <c r="E24" s="3"/>
      <c r="F24" s="30"/>
      <c r="G24" s="3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4:19" x14ac:dyDescent="0.25">
      <c r="D25" s="3"/>
      <c r="E25" s="3"/>
      <c r="F25" s="30"/>
      <c r="G25" s="3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4:19" x14ac:dyDescent="0.25">
      <c r="D26" s="3"/>
      <c r="E26" s="3"/>
      <c r="F26" s="30"/>
      <c r="G26" s="3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4:19" x14ac:dyDescent="0.25">
      <c r="D27" s="3"/>
      <c r="E27" s="3"/>
      <c r="F27" s="30"/>
      <c r="G27" s="3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4:19" x14ac:dyDescent="0.25">
      <c r="D28" s="3"/>
      <c r="E28" s="3"/>
      <c r="F28" s="30"/>
      <c r="G28" s="3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4:19" x14ac:dyDescent="0.25">
      <c r="D29" s="3"/>
      <c r="E29" s="3"/>
      <c r="F29" s="30"/>
      <c r="G29" s="3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4:19" x14ac:dyDescent="0.25">
      <c r="D30" s="3"/>
      <c r="E30" s="3"/>
      <c r="F30" s="30"/>
      <c r="G30" s="3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4:19" x14ac:dyDescent="0.25">
      <c r="D31" s="3"/>
      <c r="E31" s="3"/>
      <c r="F31" s="30"/>
      <c r="G31" s="3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4:19" x14ac:dyDescent="0.25">
      <c r="D32" s="3"/>
      <c r="E32" s="3"/>
      <c r="F32" s="30"/>
      <c r="G32" s="3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4:19" x14ac:dyDescent="0.25">
      <c r="D33" s="3"/>
      <c r="E33" s="3"/>
      <c r="F33" s="30"/>
      <c r="G33" s="3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4:19" x14ac:dyDescent="0.25">
      <c r="D34" s="3"/>
      <c r="E34" s="3"/>
      <c r="F34" s="30"/>
      <c r="G34" s="3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4:19" x14ac:dyDescent="0.25">
      <c r="D35" s="3"/>
      <c r="E35" s="3"/>
      <c r="F35" s="30"/>
      <c r="G35" s="3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4:19" x14ac:dyDescent="0.25">
      <c r="D36" s="3"/>
      <c r="E36" s="3"/>
      <c r="F36" s="30"/>
      <c r="G36" s="3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4:19" x14ac:dyDescent="0.25">
      <c r="D37" s="3"/>
      <c r="E37" s="3"/>
      <c r="F37" s="30"/>
      <c r="G37" s="3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4:19" x14ac:dyDescent="0.25">
      <c r="D38" s="3"/>
      <c r="E38" s="3"/>
      <c r="F38" s="30"/>
      <c r="G38" s="3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4:19" x14ac:dyDescent="0.25">
      <c r="D39" s="3"/>
      <c r="E39" s="3"/>
      <c r="F39" s="30"/>
      <c r="G39" s="3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4:19" x14ac:dyDescent="0.25">
      <c r="D40" s="3"/>
      <c r="E40" s="3"/>
      <c r="F40" s="30"/>
      <c r="G40" s="3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4:19" x14ac:dyDescent="0.25">
      <c r="D41" s="3"/>
      <c r="E41" s="3"/>
      <c r="F41" s="30"/>
      <c r="G41" s="3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4:19" x14ac:dyDescent="0.25">
      <c r="D42" s="3"/>
      <c r="E42" s="3"/>
      <c r="F42" s="30"/>
      <c r="G42" s="3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4:19" x14ac:dyDescent="0.25">
      <c r="D43" s="3"/>
      <c r="E43" s="3"/>
      <c r="F43" s="30"/>
      <c r="G43" s="3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4:19" x14ac:dyDescent="0.25">
      <c r="D44" s="3"/>
      <c r="E44" s="3"/>
      <c r="F44" s="30"/>
      <c r="G44" s="3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4:19" x14ac:dyDescent="0.25">
      <c r="D45" s="3"/>
      <c r="E45" s="3"/>
      <c r="F45" s="30"/>
      <c r="G45" s="3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4:19" x14ac:dyDescent="0.25">
      <c r="D46" s="3"/>
      <c r="E46" s="3"/>
      <c r="F46" s="30"/>
      <c r="G46" s="3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4:19" x14ac:dyDescent="0.25">
      <c r="D47" s="3"/>
      <c r="E47" s="3"/>
      <c r="F47" s="30"/>
      <c r="G47" s="3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4:19" x14ac:dyDescent="0.25">
      <c r="D48" s="3"/>
      <c r="E48" s="3"/>
      <c r="F48" s="30"/>
      <c r="G48" s="3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4:19" x14ac:dyDescent="0.25">
      <c r="D49" s="3"/>
      <c r="E49" s="3"/>
      <c r="F49" s="30"/>
      <c r="G49" s="33"/>
      <c r="H49" s="3"/>
      <c r="I49" s="3"/>
      <c r="J49" s="3"/>
      <c r="K49" s="3"/>
      <c r="L49" s="3"/>
      <c r="M49" s="63"/>
      <c r="N49" s="63"/>
      <c r="O49" s="3"/>
      <c r="P49" s="3"/>
      <c r="Q49" s="3"/>
      <c r="R49" s="3"/>
      <c r="S49" s="3"/>
    </row>
    <row r="50" spans="4:19" x14ac:dyDescent="0.25">
      <c r="D50" s="3"/>
      <c r="E50" s="3"/>
      <c r="F50" s="30"/>
      <c r="G50" s="33"/>
      <c r="H50" s="3"/>
      <c r="I50" s="3"/>
      <c r="J50" s="3"/>
      <c r="K50" s="3"/>
      <c r="L50" s="3"/>
      <c r="M50" s="63"/>
      <c r="N50" s="63"/>
      <c r="O50" s="3"/>
      <c r="P50" s="3"/>
      <c r="Q50" s="3"/>
      <c r="R50" s="3"/>
      <c r="S50" s="3"/>
    </row>
  </sheetData>
  <autoFilter ref="A1:S1" xr:uid="{3674F70E-86DE-4F09-8964-578D165CE17B}"/>
  <mergeCells count="2">
    <mergeCell ref="M49:N49"/>
    <mergeCell ref="M50:N50"/>
  </mergeCells>
  <conditionalFormatting sqref="E2:E50">
    <cfRule type="cellIs" dxfId="1" priority="1" operator="equal">
      <formula>"Powered Off"</formula>
    </cfRule>
    <cfRule type="cellIs" dxfId="0" priority="2" operator="equal">
      <formula>"Powered On"</formula>
    </cfRule>
  </conditionalFormatting>
  <pageMargins left="0.7" right="0.7" top="0.75" bottom="0.75" header="0.3" footer="0.3"/>
  <pageSetup paperSize="9" orientation="portrait" horizontalDpi="4294967292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639740C-DC95-42CA-9F17-6A5BF9524FE8}">
          <x14:formula1>
            <xm:f>picklists!$B$2:$B$3</xm:f>
          </x14:formula1>
          <xm:sqref>G2:G1048576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68E84-AAFE-4259-8639-72D080333C10}">
  <dimension ref="A1:M21"/>
  <sheetViews>
    <sheetView workbookViewId="0">
      <selection activeCell="C30" sqref="C30"/>
    </sheetView>
  </sheetViews>
  <sheetFormatPr defaultRowHeight="15" x14ac:dyDescent="0.25"/>
  <cols>
    <col min="2" max="2" width="78.140625" customWidth="1"/>
    <col min="3" max="3" width="15" bestFit="1" customWidth="1"/>
    <col min="4" max="4" width="13.5703125" bestFit="1" customWidth="1"/>
    <col min="5" max="5" width="14.85546875" bestFit="1" customWidth="1"/>
    <col min="6" max="6" width="11" bestFit="1" customWidth="1"/>
    <col min="7" max="7" width="16.140625" bestFit="1" customWidth="1"/>
    <col min="8" max="8" width="69.42578125" bestFit="1" customWidth="1"/>
    <col min="9" max="9" width="24.42578125" customWidth="1"/>
    <col min="10" max="10" width="116" bestFit="1" customWidth="1"/>
    <col min="12" max="12" width="92.140625" customWidth="1"/>
    <col min="13" max="13" width="8.85546875" customWidth="1"/>
  </cols>
  <sheetData>
    <row r="1" spans="1:13" ht="18" thickBot="1" x14ac:dyDescent="0.35">
      <c r="B1" s="4" t="s">
        <v>246</v>
      </c>
      <c r="C1" s="4" t="s">
        <v>1</v>
      </c>
      <c r="D1" s="4" t="s">
        <v>247</v>
      </c>
      <c r="E1" s="4" t="s">
        <v>266</v>
      </c>
      <c r="F1" s="4" t="s">
        <v>249</v>
      </c>
      <c r="G1" s="4" t="s">
        <v>250</v>
      </c>
      <c r="H1" s="32" t="s">
        <v>251</v>
      </c>
      <c r="I1" s="32" t="s">
        <v>300</v>
      </c>
      <c r="J1" s="32" t="s">
        <v>252</v>
      </c>
      <c r="L1" s="32" t="s">
        <v>253</v>
      </c>
      <c r="M1" t="str">
        <f>B1&amp;"|"&amp;C1&amp;"|"&amp;G1</f>
        <v>Database Name|Application|Volume (GB)</v>
      </c>
    </row>
    <row r="2" spans="1:13" ht="16.5" thickTop="1" thickBot="1" x14ac:dyDescent="0.3">
      <c r="A2">
        <v>1</v>
      </c>
      <c r="B2" s="37" t="s">
        <v>344</v>
      </c>
      <c r="C2" t="s">
        <v>267</v>
      </c>
      <c r="D2" s="37"/>
      <c r="E2" t="s">
        <v>268</v>
      </c>
      <c r="F2" s="37"/>
      <c r="G2" s="37">
        <v>71</v>
      </c>
      <c r="H2" t="s">
        <v>349</v>
      </c>
      <c r="J2" s="38" t="s">
        <v>269</v>
      </c>
      <c r="L2" s="31" t="str">
        <f>"```graphviz"</f>
        <v>```graphviz</v>
      </c>
      <c r="M2" t="str">
        <f t="shared" ref="M2:M6" si="0">B2&amp;"|"&amp;C2&amp;"|"&amp;D2&amp;"|"&amp;G2</f>
        <v>db1|DWH||71</v>
      </c>
    </row>
    <row r="3" spans="1:13" ht="16.5" thickTop="1" thickBot="1" x14ac:dyDescent="0.3">
      <c r="A3">
        <f>A2+1</f>
        <v>2</v>
      </c>
      <c r="B3" s="37" t="s">
        <v>345</v>
      </c>
      <c r="C3" t="s">
        <v>267</v>
      </c>
      <c r="D3" s="37"/>
      <c r="E3" t="s">
        <v>268</v>
      </c>
      <c r="F3" s="37"/>
      <c r="G3" s="37">
        <v>284</v>
      </c>
      <c r="H3" t="s">
        <v>349</v>
      </c>
      <c r="J3" s="38" t="s">
        <v>269</v>
      </c>
      <c r="L3" t="s">
        <v>262</v>
      </c>
      <c r="M3" t="str">
        <f t="shared" si="0"/>
        <v>db2|DWH||284</v>
      </c>
    </row>
    <row r="4" spans="1:13" ht="15.75" thickTop="1" x14ac:dyDescent="0.25">
      <c r="A4">
        <f t="shared" ref="A4:A7" si="1">A3+1</f>
        <v>3</v>
      </c>
      <c r="B4" t="s">
        <v>346</v>
      </c>
      <c r="C4" t="s">
        <v>267</v>
      </c>
      <c r="E4" t="s">
        <v>268</v>
      </c>
      <c r="G4">
        <v>872</v>
      </c>
      <c r="H4" t="s">
        <v>349</v>
      </c>
      <c r="J4" t="s">
        <v>270</v>
      </c>
      <c r="L4" s="35" t="str">
        <f>"Data"&amp;A2&amp;" [style=filled;fillcolor=white;shape=cylinder, label=""Name: "&amp;B2&amp;"\nVendor: "&amp;E2&amp;"\n"&amp;"Data: "&amp;H2&amp;"\nSize (GB): "&amp;G2&amp;"\n"&amp;"Application:"&amp;C2&amp;"""];"</f>
        <v>Data1 [style=filled;fillcolor=white;shape=cylinder, label="Name: db1\nVendor: SQLServer 2022\nData: a,b,c,\nSize (GB): 71\nApplication:DWH"];</v>
      </c>
      <c r="M4" t="str">
        <f t="shared" ref="M4:M5" si="2">B4&amp;"|"&amp;C4&amp;"|"&amp;G4</f>
        <v>db3|DWH|872</v>
      </c>
    </row>
    <row r="5" spans="1:13" ht="15.75" thickBot="1" x14ac:dyDescent="0.3">
      <c r="A5">
        <f t="shared" si="1"/>
        <v>4</v>
      </c>
      <c r="B5" t="s">
        <v>347</v>
      </c>
      <c r="C5" t="s">
        <v>267</v>
      </c>
      <c r="E5" t="s">
        <v>268</v>
      </c>
      <c r="G5">
        <v>464</v>
      </c>
      <c r="H5" t="s">
        <v>349</v>
      </c>
      <c r="J5" t="s">
        <v>270</v>
      </c>
      <c r="L5" s="35" t="str">
        <f>"Data"&amp;A3&amp;" [style=filled;fillcolor=white;shape=cylinder, label=""Name: "&amp;B3&amp;"\nVendor: "&amp;E3&amp;"\n"&amp;"Data: "&amp;H3&amp;"\nSize (GB): "&amp;G3&amp;"\n"&amp;"Application:"&amp;C3&amp;"""];"</f>
        <v>Data2 [style=filled;fillcolor=white;shape=cylinder, label="Name: db2\nVendor: SQLServer 2022\nData: a,b,c,\nSize (GB): 284\nApplication:DWH"];</v>
      </c>
      <c r="M5" t="str">
        <f t="shared" si="2"/>
        <v>db4|DWH|464</v>
      </c>
    </row>
    <row r="6" spans="1:13" ht="16.5" thickTop="1" thickBot="1" x14ac:dyDescent="0.3">
      <c r="A6">
        <f t="shared" si="1"/>
        <v>5</v>
      </c>
      <c r="B6" s="37" t="s">
        <v>348</v>
      </c>
      <c r="C6" t="s">
        <v>267</v>
      </c>
      <c r="D6" s="37"/>
      <c r="E6" t="s">
        <v>268</v>
      </c>
      <c r="F6" s="37"/>
      <c r="G6" s="37">
        <v>485</v>
      </c>
      <c r="H6" t="s">
        <v>349</v>
      </c>
      <c r="J6" s="38" t="s">
        <v>269</v>
      </c>
      <c r="L6" s="35" t="str">
        <f>"Data"&amp;A4&amp;" [style=filled;fillcolor=white;shape=cylinder, label=""Name: "&amp;B4&amp;"\nVendor: "&amp;E4&amp;"\n"&amp;"Data: "&amp;H4&amp;"\nSize (GB): "&amp;G4&amp;"\n"&amp;"Application:"&amp;C4&amp;"""];"</f>
        <v>Data3 [style=filled;fillcolor=white;shape=cylinder, label="Name: db3\nVendor: SQLServer 2022\nData: a,b,c,\nSize (GB): 872\nApplication:DWH"];</v>
      </c>
      <c r="M6" t="str">
        <f t="shared" si="0"/>
        <v>db5|DWH||485</v>
      </c>
    </row>
    <row r="7" spans="1:13" ht="15.75" thickTop="1" x14ac:dyDescent="0.25">
      <c r="A7">
        <f t="shared" si="1"/>
        <v>6</v>
      </c>
      <c r="L7" s="35" t="str">
        <f>"Data"&amp;A5&amp;" [style=filled;fillcolor=white;shape=cylinder, label=""Name: "&amp;B5&amp;"\nVendor: "&amp;E5&amp;"\n"&amp;"Data: "&amp;H5&amp;"\nSize (GB): "&amp;G5&amp;"\n"&amp;"Application:"&amp;C5&amp;"""];"</f>
        <v>Data4 [style=filled;fillcolor=white;shape=cylinder, label="Name: db4\nVendor: SQLServer 2022\nData: a,b,c,\nSize (GB): 464\nApplication:DWH"];</v>
      </c>
    </row>
    <row r="8" spans="1:13" x14ac:dyDescent="0.25">
      <c r="L8" s="35" t="str">
        <f>"Data"&amp;A6&amp;" [style=filled;fillcolor=white;shape=cylinder, label=""Name: "&amp;B6&amp;"\nVendor: "&amp;E6&amp;"\n"&amp;"Data: "&amp;H6&amp;"\nSize (GB): "&amp;G6&amp;"\n"&amp;"Application:"&amp;C6&amp;"""];"</f>
        <v>Data5 [style=filled;fillcolor=white;shape=cylinder, label="Name: db5\nVendor: SQLServer 2022\nData: a,b,c,\nSize (GB): 485\nApplication:DWH"];</v>
      </c>
    </row>
    <row r="9" spans="1:13" ht="14.45" customHeight="1" x14ac:dyDescent="0.25">
      <c r="L9" s="35" t="str">
        <f>"Data"&amp;A7&amp;" [style=filled;fillcolor=white;shape=cylinder, label=""Name: "&amp;'SaaS Databases'!C21&amp;"\nVendor: "&amp;'SaaS Databases'!F21&amp;"\n"&amp;"Data: "&amp;'SaaS Databases'!I21&amp;"\nSize (GB): "&amp;'SaaS Databases'!H21&amp;"\n"&amp;"Application:"&amp;'SaaS Databases'!D21&amp;"""];"</f>
        <v>Data6 [style=filled;fillcolor=white;shape=cylinder, label="Name: app1\nVendor: Oracle\nData: Not Known\nSize (GB): Not Known\nApplication:"];</v>
      </c>
    </row>
    <row r="10" spans="1:13" x14ac:dyDescent="0.25">
      <c r="L10" s="35" t="str">
        <f>"Data"&amp;A8&amp;" [style=filled;fillcolor=white;shape=cylinder, label=""Name: "&amp;B8&amp;"\nVendor: "&amp;E7&amp;"\n"&amp;"Data: "&amp;H7&amp;"\nSize (GB): "&amp;G7&amp;"\n"&amp;"Application:"&amp;C8&amp;"""];"</f>
        <v>Data [style=filled;fillcolor=white;shape=cylinder, label="Name: \nVendor: \nData: \nSize (GB): \nApplication:"];</v>
      </c>
    </row>
    <row r="11" spans="1:13" x14ac:dyDescent="0.25">
      <c r="L11" s="31" t="str">
        <f>"subgraph cluster_Cloud {label = ""&lt;B&gt;Cloud Databases&lt;/B&gt;"";style=filled; color=lightblue;"</f>
        <v>subgraph cluster_Cloud {label = "&lt;B&gt;Cloud Databases&lt;/B&gt;";style=filled; color=lightblue;</v>
      </c>
    </row>
    <row r="12" spans="1:13" x14ac:dyDescent="0.25">
      <c r="L12" t="str">
        <f t="shared" ref="L12:L18" si="3">CONCATENATE("    Data",A2,";")</f>
        <v xml:space="preserve">    Data1;</v>
      </c>
    </row>
    <row r="13" spans="1:13" x14ac:dyDescent="0.25">
      <c r="L13" t="str">
        <f t="shared" si="3"/>
        <v xml:space="preserve">    Data2;</v>
      </c>
    </row>
    <row r="14" spans="1:13" x14ac:dyDescent="0.25">
      <c r="L14" t="str">
        <f t="shared" si="3"/>
        <v xml:space="preserve">    Data3;</v>
      </c>
    </row>
    <row r="15" spans="1:13" x14ac:dyDescent="0.25">
      <c r="L15" t="str">
        <f t="shared" si="3"/>
        <v xml:space="preserve">    Data4;</v>
      </c>
    </row>
    <row r="16" spans="1:13" x14ac:dyDescent="0.25">
      <c r="L16" t="str">
        <f t="shared" si="3"/>
        <v xml:space="preserve">    Data5;</v>
      </c>
    </row>
    <row r="17" spans="12:12" x14ac:dyDescent="0.25">
      <c r="L17" t="str">
        <f t="shared" si="3"/>
        <v xml:space="preserve">    Data6;</v>
      </c>
    </row>
    <row r="18" spans="12:12" x14ac:dyDescent="0.25">
      <c r="L18" t="str">
        <f t="shared" si="3"/>
        <v xml:space="preserve">    Data;</v>
      </c>
    </row>
    <row r="19" spans="12:12" x14ac:dyDescent="0.25">
      <c r="L19" t="s">
        <v>264</v>
      </c>
    </row>
    <row r="20" spans="12:12" x14ac:dyDescent="0.25">
      <c r="L20" t="s">
        <v>265</v>
      </c>
    </row>
    <row r="21" spans="12:12" x14ac:dyDescent="0.25">
      <c r="L21" s="35" t="str">
        <f>CONCATENATE("```")</f>
        <v>```</v>
      </c>
    </row>
  </sheetData>
  <autoFilter ref="A1:J1" xr:uid="{79E68E84-AAFE-4259-8639-72D080333C10}"/>
  <pageMargins left="0.7" right="0.7" top="0.75" bottom="0.75" header="0.3" footer="0.3"/>
  <pageSetup paperSize="9" orientation="portrait" horizontalDpi="4294967292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63F15-3441-425B-BEF9-EC5352CFAB98}">
  <dimension ref="A1:E4"/>
  <sheetViews>
    <sheetView workbookViewId="0">
      <selection activeCell="A4" sqref="A4"/>
    </sheetView>
  </sheetViews>
  <sheetFormatPr defaultRowHeight="15" x14ac:dyDescent="0.25"/>
  <cols>
    <col min="1" max="1" width="63.85546875" customWidth="1"/>
    <col min="3" max="3" width="10.85546875" bestFit="1" customWidth="1"/>
    <col min="5" max="5" width="0" hidden="1" customWidth="1"/>
  </cols>
  <sheetData>
    <row r="1" spans="1:5" ht="18" thickBot="1" x14ac:dyDescent="0.35">
      <c r="A1" s="4" t="s">
        <v>209</v>
      </c>
      <c r="B1" s="4" t="s">
        <v>271</v>
      </c>
      <c r="C1" s="4" t="s">
        <v>272</v>
      </c>
      <c r="E1" t="str">
        <f>A1&amp;"|"&amp;B1&amp;"|"&amp;C1</f>
        <v>Name|Type|Size GB</v>
      </c>
    </row>
    <row r="2" spans="1:5" ht="15.75" thickTop="1" x14ac:dyDescent="0.25">
      <c r="A2" t="s">
        <v>350</v>
      </c>
      <c r="B2" t="s">
        <v>273</v>
      </c>
      <c r="C2">
        <v>32</v>
      </c>
      <c r="E2" t="str">
        <f>A2&amp;"|"&amp;B2&amp;"|"&amp;C2</f>
        <v>sd1|SSD|32</v>
      </c>
    </row>
    <row r="3" spans="1:5" x14ac:dyDescent="0.25">
      <c r="A3" t="s">
        <v>351</v>
      </c>
      <c r="B3" t="s">
        <v>273</v>
      </c>
      <c r="C3">
        <v>127</v>
      </c>
      <c r="E3" t="str">
        <f>A3&amp;"|"&amp;B3&amp;"|"&amp;C3</f>
        <v>sd2|SSD|127</v>
      </c>
    </row>
    <row r="4" spans="1:5" x14ac:dyDescent="0.25">
      <c r="A4" t="s">
        <v>306</v>
      </c>
      <c r="C4" t="s">
        <v>307</v>
      </c>
      <c r="D4" t="s">
        <v>308</v>
      </c>
    </row>
  </sheetData>
  <autoFilter ref="A1:C1" xr:uid="{1F563F15-3441-425B-BEF9-EC5352CFAB9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Applications</vt:lpstr>
      <vt:lpstr>Data Pipelines</vt:lpstr>
      <vt:lpstr>Applications Instances</vt:lpstr>
      <vt:lpstr>App.Vendors</vt:lpstr>
      <vt:lpstr>OnPrem Servers</vt:lpstr>
      <vt:lpstr>OnPrem Databases</vt:lpstr>
      <vt:lpstr>Cloud Servers</vt:lpstr>
      <vt:lpstr>Cloud Databases</vt:lpstr>
      <vt:lpstr>Cloud Disk Storage</vt:lpstr>
      <vt:lpstr>SaaS Databases</vt:lpstr>
      <vt:lpstr>OnPrem Storage</vt:lpstr>
      <vt:lpstr>picklists</vt:lpstr>
    </vt:vector>
  </TitlesOfParts>
  <Manager/>
  <Company>Succession Wealth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Kolmann</dc:creator>
  <cp:keywords/>
  <dc:description/>
  <cp:lastModifiedBy>Gerrit Hoekstra</cp:lastModifiedBy>
  <cp:revision/>
  <dcterms:created xsi:type="dcterms:W3CDTF">2024-09-10T11:03:55Z</dcterms:created>
  <dcterms:modified xsi:type="dcterms:W3CDTF">2025-03-11T11:52:13Z</dcterms:modified>
  <cp:category/>
  <cp:contentStatus/>
</cp:coreProperties>
</file>