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020" windowHeight="7875" activeTab="1"/>
  </bookViews>
  <sheets>
    <sheet name="ざっくり抵抗値テスト" sheetId="1" r:id="rId1"/>
    <sheet name="本気のAD値テスト" sheetId="2" r:id="rId2"/>
  </sheets>
  <definedNames>
    <definedName name="_xlnm._FilterDatabase" localSheetId="1" hidden="1">本気のAD値テスト!$C$7:$D$38</definedName>
  </definedNames>
  <calcPr calcId="125725"/>
</workbook>
</file>

<file path=xl/calcChain.xml><?xml version="1.0" encoding="utf-8"?>
<calcChain xmlns="http://schemas.openxmlformats.org/spreadsheetml/2006/main">
  <c r="O34" i="2"/>
  <c r="O33"/>
  <c r="O32"/>
  <c r="G38"/>
  <c r="G37"/>
  <c r="G36"/>
  <c r="G35"/>
  <c r="G34"/>
  <c r="G33"/>
  <c r="L34"/>
  <c r="K34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L33"/>
  <c r="K33"/>
  <c r="G13"/>
  <c r="G12"/>
  <c r="G11"/>
  <c r="G10"/>
  <c r="G9"/>
  <c r="G8"/>
  <c r="L32"/>
  <c r="K32"/>
  <c r="M41" i="1"/>
  <c r="M38"/>
  <c r="M35"/>
  <c r="M32"/>
  <c r="J41"/>
  <c r="J38"/>
  <c r="J35"/>
  <c r="J32"/>
</calcChain>
</file>

<file path=xl/sharedStrings.xml><?xml version="1.0" encoding="utf-8"?>
<sst xmlns="http://schemas.openxmlformats.org/spreadsheetml/2006/main" count="40" uniqueCount="26">
  <si>
    <t>温度</t>
    <rPh sb="0" eb="2">
      <t>オンド</t>
    </rPh>
    <phoneticPr fontId="1"/>
  </si>
  <si>
    <t>抵抗</t>
    <rPh sb="0" eb="2">
      <t>テイコウ</t>
    </rPh>
    <phoneticPr fontId="1"/>
  </si>
  <si>
    <t>実測データ</t>
    <rPh sb="0" eb="2">
      <t>ジッソク</t>
    </rPh>
    <phoneticPr fontId="1"/>
  </si>
  <si>
    <t>抵抗計算</t>
    <rPh sb="0" eb="2">
      <t>テイコウ</t>
    </rPh>
    <rPh sb="2" eb="4">
      <t>ケイサン</t>
    </rPh>
    <phoneticPr fontId="1"/>
  </si>
  <si>
    <t>＜0℃＞</t>
    <phoneticPr fontId="1"/>
  </si>
  <si>
    <t>追加する抵抗値（kΩ）：</t>
    <rPh sb="0" eb="2">
      <t>ツイカ</t>
    </rPh>
    <rPh sb="4" eb="7">
      <t>テイコウチ</t>
    </rPh>
    <phoneticPr fontId="1"/>
  </si>
  <si>
    <t>サーミスタの抵抗値（kΩ）：</t>
    <rPh sb="6" eb="9">
      <t>テイコウチ</t>
    </rPh>
    <phoneticPr fontId="1"/>
  </si>
  <si>
    <t>その時のサーミスタの分圧（V)：</t>
    <rPh sb="2" eb="3">
      <t>トキ</t>
    </rPh>
    <rPh sb="10" eb="12">
      <t>ブンアツ</t>
    </rPh>
    <phoneticPr fontId="1"/>
  </si>
  <si>
    <t>＜26.1℃＞</t>
    <phoneticPr fontId="1"/>
  </si>
  <si>
    <t>＜32.9 ℃＞</t>
    <phoneticPr fontId="1"/>
  </si>
  <si>
    <t>＜26.7 ℃＞</t>
    <phoneticPr fontId="1"/>
  </si>
  <si>
    <t>予想AD値：</t>
    <rPh sb="0" eb="2">
      <t>ヨソウ</t>
    </rPh>
    <rPh sb="4" eb="5">
      <t>チ</t>
    </rPh>
    <phoneticPr fontId="1"/>
  </si>
  <si>
    <t>傾き</t>
    <rPh sb="0" eb="1">
      <t>カタム</t>
    </rPh>
    <phoneticPr fontId="1"/>
  </si>
  <si>
    <t>切片</t>
    <rPh sb="0" eb="2">
      <t>セッペン</t>
    </rPh>
    <phoneticPr fontId="1"/>
  </si>
  <si>
    <t>10℃～30℃</t>
    <phoneticPr fontId="1"/>
  </si>
  <si>
    <t>計算値</t>
    <rPh sb="0" eb="3">
      <t>ケイサンチ</t>
    </rPh>
    <phoneticPr fontId="1"/>
  </si>
  <si>
    <t>END</t>
    <phoneticPr fontId="1"/>
  </si>
  <si>
    <t>START</t>
    <phoneticPr fontId="1"/>
  </si>
  <si>
    <t>温度</t>
    <rPh sb="0" eb="2">
      <t>オンド</t>
    </rPh>
    <phoneticPr fontId="1"/>
  </si>
  <si>
    <t>30℃～</t>
    <phoneticPr fontId="1"/>
  </si>
  <si>
    <t>～10℃</t>
    <phoneticPr fontId="1"/>
  </si>
  <si>
    <t>実測値</t>
    <rPh sb="0" eb="2">
      <t>ジッソク</t>
    </rPh>
    <rPh sb="2" eb="3">
      <t>チ</t>
    </rPh>
    <phoneticPr fontId="1"/>
  </si>
  <si>
    <t>IN</t>
    <phoneticPr fontId="1"/>
  </si>
  <si>
    <t>OUT</t>
    <phoneticPr fontId="1"/>
  </si>
  <si>
    <t>AD = 温度 * SLOPE + INTC</t>
    <rPh sb="5" eb="7">
      <t>オンド</t>
    </rPh>
    <phoneticPr fontId="1"/>
  </si>
  <si>
    <t>→温度 = (AD - INTC)/SLOPE</t>
    <rPh sb="1" eb="3">
      <t>オンド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</si>
</sst>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xVal>
            <c:numRef>
              <c:f>ざっくり抵抗値テスト!$D$5:$D$11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26.1</c:v>
                </c:pt>
                <c:pt idx="4">
                  <c:v>26.7</c:v>
                </c:pt>
                <c:pt idx="5">
                  <c:v>32.9</c:v>
                </c:pt>
                <c:pt idx="6">
                  <c:v>70</c:v>
                </c:pt>
              </c:numCache>
            </c:numRef>
          </c:xVal>
          <c:yVal>
            <c:numRef>
              <c:f>ざっくり抵抗値テスト!$E$5:$E$11</c:f>
              <c:numCache>
                <c:formatCode>General</c:formatCode>
                <c:ptCount val="7"/>
                <c:pt idx="0">
                  <c:v>25</c:v>
                </c:pt>
                <c:pt idx="1">
                  <c:v>19.8</c:v>
                </c:pt>
                <c:pt idx="2">
                  <c:v>17.350000000000001</c:v>
                </c:pt>
                <c:pt idx="3">
                  <c:v>9.69</c:v>
                </c:pt>
                <c:pt idx="4">
                  <c:v>9.57</c:v>
                </c:pt>
                <c:pt idx="5">
                  <c:v>7.7</c:v>
                </c:pt>
                <c:pt idx="6">
                  <c:v>1.5</c:v>
                </c:pt>
              </c:numCache>
            </c:numRef>
          </c:yVal>
          <c:smooth val="1"/>
        </c:ser>
        <c:axId val="76981376"/>
        <c:axId val="85648896"/>
      </c:scatterChart>
      <c:valAx>
        <c:axId val="7698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温度（℃）</a:t>
                </a:r>
              </a:p>
            </c:rich>
          </c:tx>
          <c:layout/>
        </c:title>
        <c:numFmt formatCode="General" sourceLinked="1"/>
        <c:tickLblPos val="nextTo"/>
        <c:crossAx val="85648896"/>
        <c:crosses val="autoZero"/>
        <c:crossBetween val="midCat"/>
      </c:valAx>
      <c:valAx>
        <c:axId val="85648896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/>
                  <a:t>抵抗値</a:t>
                </a:r>
                <a:r>
                  <a:rPr lang="en-US" altLang="ja-JP"/>
                  <a:t>(kΩ)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76981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本気のAD値テスト!$D$7</c:f>
              <c:strCache>
                <c:ptCount val="1"/>
                <c:pt idx="0">
                  <c:v>実測値</c:v>
                </c:pt>
              </c:strCache>
            </c:strRef>
          </c:tx>
          <c:xVal>
            <c:numRef>
              <c:f>本気のAD値テスト!$C$8:$C$38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5.4</c:v>
                </c:pt>
                <c:pt idx="3">
                  <c:v>5.9</c:v>
                </c:pt>
                <c:pt idx="4">
                  <c:v>6.8</c:v>
                </c:pt>
                <c:pt idx="5">
                  <c:v>9.6999999999999993</c:v>
                </c:pt>
                <c:pt idx="6">
                  <c:v>13.2</c:v>
                </c:pt>
                <c:pt idx="7">
                  <c:v>14.2</c:v>
                </c:pt>
                <c:pt idx="8">
                  <c:v>15</c:v>
                </c:pt>
                <c:pt idx="9">
                  <c:v>18.899999999999999</c:v>
                </c:pt>
                <c:pt idx="10">
                  <c:v>19.399999999999999</c:v>
                </c:pt>
                <c:pt idx="11">
                  <c:v>20.5</c:v>
                </c:pt>
                <c:pt idx="12">
                  <c:v>21.2</c:v>
                </c:pt>
                <c:pt idx="13">
                  <c:v>22</c:v>
                </c:pt>
                <c:pt idx="14">
                  <c:v>23.9</c:v>
                </c:pt>
                <c:pt idx="15">
                  <c:v>24.9</c:v>
                </c:pt>
                <c:pt idx="16">
                  <c:v>25.3</c:v>
                </c:pt>
                <c:pt idx="17">
                  <c:v>25.8</c:v>
                </c:pt>
                <c:pt idx="18">
                  <c:v>26.2</c:v>
                </c:pt>
                <c:pt idx="19">
                  <c:v>26.4</c:v>
                </c:pt>
                <c:pt idx="20">
                  <c:v>27.4</c:v>
                </c:pt>
                <c:pt idx="21">
                  <c:v>28</c:v>
                </c:pt>
                <c:pt idx="22">
                  <c:v>28.2</c:v>
                </c:pt>
                <c:pt idx="23">
                  <c:v>28.6</c:v>
                </c:pt>
                <c:pt idx="24">
                  <c:v>29.5</c:v>
                </c:pt>
                <c:pt idx="25">
                  <c:v>37</c:v>
                </c:pt>
                <c:pt idx="26">
                  <c:v>37.700000000000003</c:v>
                </c:pt>
                <c:pt idx="27">
                  <c:v>39</c:v>
                </c:pt>
                <c:pt idx="28">
                  <c:v>42</c:v>
                </c:pt>
                <c:pt idx="29">
                  <c:v>42.8</c:v>
                </c:pt>
                <c:pt idx="30">
                  <c:v>43.4</c:v>
                </c:pt>
              </c:numCache>
            </c:numRef>
          </c:xVal>
          <c:yVal>
            <c:numRef>
              <c:f>本気のAD値テスト!$D$8:$D$38</c:f>
              <c:numCache>
                <c:formatCode>General</c:formatCode>
                <c:ptCount val="31"/>
                <c:pt idx="0">
                  <c:v>905</c:v>
                </c:pt>
                <c:pt idx="1">
                  <c:v>860</c:v>
                </c:pt>
                <c:pt idx="2">
                  <c:v>850</c:v>
                </c:pt>
                <c:pt idx="3">
                  <c:v>845</c:v>
                </c:pt>
                <c:pt idx="4">
                  <c:v>810</c:v>
                </c:pt>
                <c:pt idx="5">
                  <c:v>800</c:v>
                </c:pt>
                <c:pt idx="6">
                  <c:v>670</c:v>
                </c:pt>
                <c:pt idx="7">
                  <c:v>660</c:v>
                </c:pt>
                <c:pt idx="8">
                  <c:v>640</c:v>
                </c:pt>
                <c:pt idx="9">
                  <c:v>560</c:v>
                </c:pt>
                <c:pt idx="10">
                  <c:v>553</c:v>
                </c:pt>
                <c:pt idx="11">
                  <c:v>543</c:v>
                </c:pt>
                <c:pt idx="12">
                  <c:v>534</c:v>
                </c:pt>
                <c:pt idx="13">
                  <c:v>525</c:v>
                </c:pt>
                <c:pt idx="14">
                  <c:v>477</c:v>
                </c:pt>
                <c:pt idx="15">
                  <c:v>465</c:v>
                </c:pt>
                <c:pt idx="16">
                  <c:v>461</c:v>
                </c:pt>
                <c:pt idx="17">
                  <c:v>446</c:v>
                </c:pt>
                <c:pt idx="18">
                  <c:v>440</c:v>
                </c:pt>
                <c:pt idx="19">
                  <c:v>444</c:v>
                </c:pt>
                <c:pt idx="20">
                  <c:v>430</c:v>
                </c:pt>
                <c:pt idx="21">
                  <c:v>426</c:v>
                </c:pt>
                <c:pt idx="22">
                  <c:v>423</c:v>
                </c:pt>
                <c:pt idx="23">
                  <c:v>415</c:v>
                </c:pt>
                <c:pt idx="24">
                  <c:v>402</c:v>
                </c:pt>
                <c:pt idx="25">
                  <c:v>320</c:v>
                </c:pt>
                <c:pt idx="26">
                  <c:v>310</c:v>
                </c:pt>
                <c:pt idx="27">
                  <c:v>290</c:v>
                </c:pt>
                <c:pt idx="28">
                  <c:v>270</c:v>
                </c:pt>
                <c:pt idx="29">
                  <c:v>260</c:v>
                </c:pt>
                <c:pt idx="30">
                  <c:v>255</c:v>
                </c:pt>
              </c:numCache>
            </c:numRef>
          </c:yVal>
          <c:smooth val="1"/>
        </c:ser>
        <c:axId val="148660608"/>
        <c:axId val="148658816"/>
      </c:scatterChart>
      <c:valAx>
        <c:axId val="148660608"/>
        <c:scaling>
          <c:orientation val="minMax"/>
        </c:scaling>
        <c:axPos val="b"/>
        <c:numFmt formatCode="General" sourceLinked="1"/>
        <c:tickLblPos val="nextTo"/>
        <c:crossAx val="148658816"/>
        <c:crosses val="autoZero"/>
        <c:crossBetween val="midCat"/>
      </c:valAx>
      <c:valAx>
        <c:axId val="148658816"/>
        <c:scaling>
          <c:orientation val="minMax"/>
        </c:scaling>
        <c:axPos val="l"/>
        <c:majorGridlines/>
        <c:numFmt formatCode="General" sourceLinked="1"/>
        <c:tickLblPos val="nextTo"/>
        <c:crossAx val="148660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本気のAD値テスト!$G$7</c:f>
              <c:strCache>
                <c:ptCount val="1"/>
                <c:pt idx="0">
                  <c:v>計算値</c:v>
                </c:pt>
              </c:strCache>
            </c:strRef>
          </c:tx>
          <c:xVal>
            <c:numRef>
              <c:f>本気のAD値テスト!$F$8:$F$38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5.4</c:v>
                </c:pt>
                <c:pt idx="3">
                  <c:v>5.9</c:v>
                </c:pt>
                <c:pt idx="4">
                  <c:v>6.8</c:v>
                </c:pt>
                <c:pt idx="5">
                  <c:v>9.6999999999999993</c:v>
                </c:pt>
                <c:pt idx="6">
                  <c:v>13.2</c:v>
                </c:pt>
                <c:pt idx="7">
                  <c:v>14.2</c:v>
                </c:pt>
                <c:pt idx="8">
                  <c:v>15</c:v>
                </c:pt>
                <c:pt idx="9">
                  <c:v>18.899999999999999</c:v>
                </c:pt>
                <c:pt idx="10">
                  <c:v>19.399999999999999</c:v>
                </c:pt>
                <c:pt idx="11">
                  <c:v>20.5</c:v>
                </c:pt>
                <c:pt idx="12">
                  <c:v>21.2</c:v>
                </c:pt>
                <c:pt idx="13">
                  <c:v>22</c:v>
                </c:pt>
                <c:pt idx="14">
                  <c:v>23.9</c:v>
                </c:pt>
                <c:pt idx="15">
                  <c:v>24.9</c:v>
                </c:pt>
                <c:pt idx="16">
                  <c:v>25.3</c:v>
                </c:pt>
                <c:pt idx="17">
                  <c:v>25.8</c:v>
                </c:pt>
                <c:pt idx="18">
                  <c:v>26.2</c:v>
                </c:pt>
                <c:pt idx="19">
                  <c:v>26.4</c:v>
                </c:pt>
                <c:pt idx="20">
                  <c:v>27.4</c:v>
                </c:pt>
                <c:pt idx="21">
                  <c:v>28</c:v>
                </c:pt>
                <c:pt idx="22">
                  <c:v>28.2</c:v>
                </c:pt>
                <c:pt idx="23">
                  <c:v>28.6</c:v>
                </c:pt>
                <c:pt idx="24">
                  <c:v>29.5</c:v>
                </c:pt>
                <c:pt idx="25">
                  <c:v>37</c:v>
                </c:pt>
                <c:pt idx="26">
                  <c:v>37.700000000000003</c:v>
                </c:pt>
                <c:pt idx="27">
                  <c:v>39</c:v>
                </c:pt>
                <c:pt idx="28">
                  <c:v>42</c:v>
                </c:pt>
                <c:pt idx="29">
                  <c:v>42.8</c:v>
                </c:pt>
                <c:pt idx="30">
                  <c:v>43.4</c:v>
                </c:pt>
              </c:numCache>
            </c:numRef>
          </c:xVal>
          <c:yVal>
            <c:numRef>
              <c:f>本気のAD値テスト!$G$8:$G$38</c:f>
              <c:numCache>
                <c:formatCode>General</c:formatCode>
                <c:ptCount val="31"/>
                <c:pt idx="0">
                  <c:v>905</c:v>
                </c:pt>
                <c:pt idx="1">
                  <c:v>879.45652173913038</c:v>
                </c:pt>
                <c:pt idx="2">
                  <c:v>869.23913043478262</c:v>
                </c:pt>
                <c:pt idx="3">
                  <c:v>856.46739130434776</c:v>
                </c:pt>
                <c:pt idx="4">
                  <c:v>833.47826086956525</c:v>
                </c:pt>
                <c:pt idx="5">
                  <c:v>759.4021739130435</c:v>
                </c:pt>
                <c:pt idx="6">
                  <c:v>670</c:v>
                </c:pt>
                <c:pt idx="7">
                  <c:v>653.55828220858893</c:v>
                </c:pt>
                <c:pt idx="8">
                  <c:v>640.40490797546011</c:v>
                </c:pt>
                <c:pt idx="9">
                  <c:v>576.28220858895702</c:v>
                </c:pt>
                <c:pt idx="10">
                  <c:v>568.06134969325149</c:v>
                </c:pt>
                <c:pt idx="11">
                  <c:v>549.97546012269936</c:v>
                </c:pt>
                <c:pt idx="12">
                  <c:v>538.46625766871171</c:v>
                </c:pt>
                <c:pt idx="13">
                  <c:v>525.31288343558276</c:v>
                </c:pt>
                <c:pt idx="14">
                  <c:v>494.07361963190181</c:v>
                </c:pt>
                <c:pt idx="15">
                  <c:v>477.6319018404908</c:v>
                </c:pt>
                <c:pt idx="16">
                  <c:v>471.05521472392633</c:v>
                </c:pt>
                <c:pt idx="17">
                  <c:v>462.83435582822079</c:v>
                </c:pt>
                <c:pt idx="18">
                  <c:v>456.25766871165638</c:v>
                </c:pt>
                <c:pt idx="19">
                  <c:v>452.9693251533742</c:v>
                </c:pt>
                <c:pt idx="20">
                  <c:v>436.52760736196313</c:v>
                </c:pt>
                <c:pt idx="21">
                  <c:v>426.66257668711648</c:v>
                </c:pt>
                <c:pt idx="22">
                  <c:v>423.37423312883431</c:v>
                </c:pt>
                <c:pt idx="23">
                  <c:v>416.79754601226989</c:v>
                </c:pt>
                <c:pt idx="24">
                  <c:v>401.99999999999994</c:v>
                </c:pt>
                <c:pt idx="25">
                  <c:v>322.68345323741005</c:v>
                </c:pt>
                <c:pt idx="26">
                  <c:v>315.2805755395683</c:v>
                </c:pt>
                <c:pt idx="27">
                  <c:v>301.53237410071938</c:v>
                </c:pt>
                <c:pt idx="28">
                  <c:v>269.80575539568343</c:v>
                </c:pt>
                <c:pt idx="29">
                  <c:v>261.34532374100718</c:v>
                </c:pt>
                <c:pt idx="30">
                  <c:v>254.99999999999994</c:v>
                </c:pt>
              </c:numCache>
            </c:numRef>
          </c:yVal>
          <c:smooth val="1"/>
        </c:ser>
        <c:axId val="104216448"/>
        <c:axId val="104214912"/>
      </c:scatterChart>
      <c:valAx>
        <c:axId val="104216448"/>
        <c:scaling>
          <c:orientation val="minMax"/>
        </c:scaling>
        <c:axPos val="b"/>
        <c:numFmt formatCode="General" sourceLinked="1"/>
        <c:tickLblPos val="nextTo"/>
        <c:crossAx val="104214912"/>
        <c:crosses val="autoZero"/>
        <c:crossBetween val="midCat"/>
      </c:valAx>
      <c:valAx>
        <c:axId val="104214912"/>
        <c:scaling>
          <c:orientation val="minMax"/>
        </c:scaling>
        <c:axPos val="l"/>
        <c:majorGridlines/>
        <c:numFmt formatCode="General" sourceLinked="1"/>
        <c:tickLblPos val="nextTo"/>
        <c:crossAx val="104216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</xdr:row>
      <xdr:rowOff>38100</xdr:rowOff>
    </xdr:from>
    <xdr:to>
      <xdr:col>12</xdr:col>
      <xdr:colOff>133350</xdr:colOff>
      <xdr:row>19</xdr:row>
      <xdr:rowOff>38100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609600</xdr:colOff>
      <xdr:row>3</xdr:row>
      <xdr:rowOff>28575</xdr:rowOff>
    </xdr:from>
    <xdr:to>
      <xdr:col>20</xdr:col>
      <xdr:colOff>0</xdr:colOff>
      <xdr:row>24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39200" y="542925"/>
          <a:ext cx="4876800" cy="3657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15</xdr:col>
      <xdr:colOff>457200</xdr:colOff>
      <xdr:row>21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15</xdr:row>
      <xdr:rowOff>133350</xdr:rowOff>
    </xdr:from>
    <xdr:to>
      <xdr:col>21</xdr:col>
      <xdr:colOff>514350</xdr:colOff>
      <xdr:row>31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41"/>
  <sheetViews>
    <sheetView zoomScale="85" zoomScaleNormal="85" workbookViewId="0">
      <selection activeCell="D4" sqref="D4:E11"/>
    </sheetView>
  </sheetViews>
  <sheetFormatPr defaultRowHeight="13.5"/>
  <sheetData>
    <row r="2" spans="3:5">
      <c r="C2" t="s">
        <v>2</v>
      </c>
    </row>
    <row r="4" spans="3:5">
      <c r="D4" t="s">
        <v>0</v>
      </c>
      <c r="E4" t="s">
        <v>1</v>
      </c>
    </row>
    <row r="5" spans="3:5">
      <c r="D5">
        <v>0</v>
      </c>
      <c r="E5">
        <v>25</v>
      </c>
    </row>
    <row r="6" spans="3:5">
      <c r="D6">
        <v>5</v>
      </c>
      <c r="E6">
        <v>19.8</v>
      </c>
    </row>
    <row r="7" spans="3:5">
      <c r="D7">
        <v>10</v>
      </c>
      <c r="E7">
        <v>17.350000000000001</v>
      </c>
    </row>
    <row r="8" spans="3:5">
      <c r="D8">
        <v>26.1</v>
      </c>
      <c r="E8">
        <v>9.69</v>
      </c>
    </row>
    <row r="9" spans="3:5">
      <c r="D9">
        <v>26.7</v>
      </c>
      <c r="E9">
        <v>9.57</v>
      </c>
    </row>
    <row r="10" spans="3:5">
      <c r="D10">
        <v>32.9</v>
      </c>
      <c r="E10">
        <v>7.7</v>
      </c>
    </row>
    <row r="11" spans="3:5">
      <c r="D11">
        <v>70</v>
      </c>
      <c r="E11">
        <v>1.5</v>
      </c>
    </row>
    <row r="27" spans="3:13">
      <c r="C27" t="s">
        <v>3</v>
      </c>
    </row>
    <row r="29" spans="3:13">
      <c r="E29" s="1" t="s">
        <v>5</v>
      </c>
      <c r="F29">
        <v>60</v>
      </c>
    </row>
    <row r="30" spans="3:13">
      <c r="E30" s="1"/>
    </row>
    <row r="31" spans="3:13">
      <c r="D31" t="s">
        <v>4</v>
      </c>
      <c r="E31" s="1"/>
    </row>
    <row r="32" spans="3:13">
      <c r="E32" s="1" t="s">
        <v>6</v>
      </c>
      <c r="F32">
        <v>25</v>
      </c>
      <c r="I32" s="1" t="s">
        <v>7</v>
      </c>
      <c r="J32">
        <f>3.3/(1+($F$29/F32))</f>
        <v>0.97058823529411764</v>
      </c>
      <c r="L32" s="1" t="s">
        <v>11</v>
      </c>
      <c r="M32">
        <f>J32*1023</f>
        <v>992.91176470588232</v>
      </c>
    </row>
    <row r="34" spans="4:13">
      <c r="D34" t="s">
        <v>8</v>
      </c>
      <c r="E34" s="1"/>
    </row>
    <row r="35" spans="4:13">
      <c r="E35" s="1" t="s">
        <v>6</v>
      </c>
      <c r="F35">
        <v>9.69</v>
      </c>
      <c r="I35" s="1" t="s">
        <v>7</v>
      </c>
      <c r="J35">
        <f>3.3/(1+($F$29/F35))</f>
        <v>0.45884631941455012</v>
      </c>
      <c r="L35" s="1" t="s">
        <v>11</v>
      </c>
      <c r="M35">
        <f>J35*1023</f>
        <v>469.39978476108479</v>
      </c>
    </row>
    <row r="37" spans="4:13">
      <c r="D37" t="s">
        <v>10</v>
      </c>
      <c r="E37" s="1"/>
    </row>
    <row r="38" spans="4:13">
      <c r="E38" s="1" t="s">
        <v>6</v>
      </c>
      <c r="F38">
        <v>9.57</v>
      </c>
      <c r="I38" s="1" t="s">
        <v>7</v>
      </c>
      <c r="J38">
        <f>3.3/(1+($F$29/F38))</f>
        <v>0.4539456662354463</v>
      </c>
      <c r="L38" s="1" t="s">
        <v>11</v>
      </c>
      <c r="M38">
        <f>J38*1023</f>
        <v>464.38641655886158</v>
      </c>
    </row>
    <row r="40" spans="4:13">
      <c r="D40" t="s">
        <v>9</v>
      </c>
      <c r="E40" s="1"/>
    </row>
    <row r="41" spans="4:13">
      <c r="E41" s="1" t="s">
        <v>6</v>
      </c>
      <c r="F41">
        <v>7.7</v>
      </c>
      <c r="I41" s="1" t="s">
        <v>7</v>
      </c>
      <c r="J41">
        <f>3.3/(1+($F$29/F41))</f>
        <v>0.37533234859675035</v>
      </c>
      <c r="L41" s="1" t="s">
        <v>11</v>
      </c>
      <c r="M41">
        <f>J41*1023</f>
        <v>383.96499261447559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O38"/>
  <sheetViews>
    <sheetView tabSelected="1" topLeftCell="B6" zoomScaleNormal="100" workbookViewId="0">
      <selection activeCell="J25" sqref="J25"/>
    </sheetView>
  </sheetViews>
  <sheetFormatPr defaultRowHeight="13.5"/>
  <cols>
    <col min="5" max="5" width="7.25" customWidth="1"/>
  </cols>
  <sheetData>
    <row r="7" spans="3:8">
      <c r="C7" t="s">
        <v>0</v>
      </c>
      <c r="D7" t="s">
        <v>21</v>
      </c>
      <c r="F7" t="s">
        <v>18</v>
      </c>
      <c r="G7" t="s">
        <v>15</v>
      </c>
    </row>
    <row r="8" spans="3:8">
      <c r="C8">
        <v>4</v>
      </c>
      <c r="D8">
        <v>905</v>
      </c>
      <c r="F8">
        <f>C8</f>
        <v>4</v>
      </c>
      <c r="G8">
        <f>$K$32*C8+$L$32</f>
        <v>905</v>
      </c>
      <c r="H8" t="s">
        <v>17</v>
      </c>
    </row>
    <row r="9" spans="3:8">
      <c r="C9">
        <v>5</v>
      </c>
      <c r="D9">
        <v>860</v>
      </c>
      <c r="F9">
        <f t="shared" ref="F9:F38" si="0">C9</f>
        <v>5</v>
      </c>
      <c r="G9">
        <f>$K$32*C9+$L$32</f>
        <v>879.45652173913038</v>
      </c>
    </row>
    <row r="10" spans="3:8">
      <c r="C10">
        <v>5.4</v>
      </c>
      <c r="D10">
        <v>850</v>
      </c>
      <c r="F10">
        <f t="shared" si="0"/>
        <v>5.4</v>
      </c>
      <c r="G10">
        <f>$K$32*C10+$L$32</f>
        <v>869.23913043478262</v>
      </c>
    </row>
    <row r="11" spans="3:8">
      <c r="C11">
        <v>5.9</v>
      </c>
      <c r="D11">
        <v>845</v>
      </c>
      <c r="F11">
        <f t="shared" si="0"/>
        <v>5.9</v>
      </c>
      <c r="G11">
        <f>$K$32*C11+$L$32</f>
        <v>856.46739130434776</v>
      </c>
    </row>
    <row r="12" spans="3:8">
      <c r="C12">
        <v>6.8</v>
      </c>
      <c r="D12">
        <v>810</v>
      </c>
      <c r="F12">
        <f t="shared" si="0"/>
        <v>6.8</v>
      </c>
      <c r="G12">
        <f>$K$32*C12+$L$32</f>
        <v>833.47826086956525</v>
      </c>
    </row>
    <row r="13" spans="3:8">
      <c r="C13">
        <v>9.6999999999999993</v>
      </c>
      <c r="D13">
        <v>800</v>
      </c>
      <c r="F13">
        <f t="shared" si="0"/>
        <v>9.6999999999999993</v>
      </c>
      <c r="G13">
        <f>$K$32*C13+$L$32</f>
        <v>759.4021739130435</v>
      </c>
      <c r="H13" t="s">
        <v>16</v>
      </c>
    </row>
    <row r="14" spans="3:8">
      <c r="C14">
        <v>13.2</v>
      </c>
      <c r="D14">
        <v>670</v>
      </c>
      <c r="F14">
        <f t="shared" si="0"/>
        <v>13.2</v>
      </c>
      <c r="G14">
        <f>F14*$K$33+$L$33</f>
        <v>670</v>
      </c>
      <c r="H14" t="s">
        <v>17</v>
      </c>
    </row>
    <row r="15" spans="3:8">
      <c r="C15">
        <v>14.2</v>
      </c>
      <c r="D15">
        <v>660</v>
      </c>
      <c r="F15">
        <f t="shared" si="0"/>
        <v>14.2</v>
      </c>
      <c r="G15">
        <f t="shared" ref="G15:G32" si="1">F15*$K$33+$L$33</f>
        <v>653.55828220858893</v>
      </c>
    </row>
    <row r="16" spans="3:8">
      <c r="C16">
        <v>15</v>
      </c>
      <c r="D16">
        <v>640</v>
      </c>
      <c r="F16">
        <f t="shared" si="0"/>
        <v>15</v>
      </c>
      <c r="G16">
        <f t="shared" si="1"/>
        <v>640.40490797546011</v>
      </c>
    </row>
    <row r="17" spans="3:15">
      <c r="C17">
        <v>18.899999999999999</v>
      </c>
      <c r="D17">
        <v>560</v>
      </c>
      <c r="F17">
        <f t="shared" si="0"/>
        <v>18.899999999999999</v>
      </c>
      <c r="G17">
        <f t="shared" si="1"/>
        <v>576.28220858895702</v>
      </c>
    </row>
    <row r="18" spans="3:15">
      <c r="C18">
        <v>19.399999999999999</v>
      </c>
      <c r="D18">
        <v>553</v>
      </c>
      <c r="F18">
        <f t="shared" si="0"/>
        <v>19.399999999999999</v>
      </c>
      <c r="G18">
        <f t="shared" si="1"/>
        <v>568.06134969325149</v>
      </c>
    </row>
    <row r="19" spans="3:15">
      <c r="C19">
        <v>20.5</v>
      </c>
      <c r="D19">
        <v>543</v>
      </c>
      <c r="F19">
        <f t="shared" si="0"/>
        <v>20.5</v>
      </c>
      <c r="G19">
        <f t="shared" si="1"/>
        <v>549.97546012269936</v>
      </c>
    </row>
    <row r="20" spans="3:15">
      <c r="C20">
        <v>21.2</v>
      </c>
      <c r="D20">
        <v>534</v>
      </c>
      <c r="F20">
        <f t="shared" si="0"/>
        <v>21.2</v>
      </c>
      <c r="G20">
        <f t="shared" si="1"/>
        <v>538.46625766871171</v>
      </c>
    </row>
    <row r="21" spans="3:15">
      <c r="C21">
        <v>22</v>
      </c>
      <c r="D21">
        <v>525</v>
      </c>
      <c r="F21">
        <f t="shared" si="0"/>
        <v>22</v>
      </c>
      <c r="G21">
        <f t="shared" si="1"/>
        <v>525.31288343558276</v>
      </c>
    </row>
    <row r="22" spans="3:15">
      <c r="C22">
        <v>23.9</v>
      </c>
      <c r="D22">
        <v>477</v>
      </c>
      <c r="F22">
        <f t="shared" si="0"/>
        <v>23.9</v>
      </c>
      <c r="G22">
        <f t="shared" si="1"/>
        <v>494.07361963190181</v>
      </c>
    </row>
    <row r="23" spans="3:15">
      <c r="C23">
        <v>24.9</v>
      </c>
      <c r="D23">
        <v>465</v>
      </c>
      <c r="F23">
        <f t="shared" si="0"/>
        <v>24.9</v>
      </c>
      <c r="G23">
        <f t="shared" si="1"/>
        <v>477.6319018404908</v>
      </c>
    </row>
    <row r="24" spans="3:15">
      <c r="C24">
        <v>25.3</v>
      </c>
      <c r="D24">
        <v>461</v>
      </c>
      <c r="F24">
        <f t="shared" si="0"/>
        <v>25.3</v>
      </c>
      <c r="G24">
        <f t="shared" si="1"/>
        <v>471.05521472392633</v>
      </c>
    </row>
    <row r="25" spans="3:15">
      <c r="C25">
        <v>25.8</v>
      </c>
      <c r="D25">
        <v>446</v>
      </c>
      <c r="F25">
        <f t="shared" si="0"/>
        <v>25.8</v>
      </c>
      <c r="G25">
        <f t="shared" si="1"/>
        <v>462.83435582822079</v>
      </c>
    </row>
    <row r="26" spans="3:15">
      <c r="C26">
        <v>26.2</v>
      </c>
      <c r="D26">
        <v>440</v>
      </c>
      <c r="F26">
        <f t="shared" si="0"/>
        <v>26.2</v>
      </c>
      <c r="G26">
        <f t="shared" si="1"/>
        <v>456.25766871165638</v>
      </c>
    </row>
    <row r="27" spans="3:15">
      <c r="C27">
        <v>26.4</v>
      </c>
      <c r="D27">
        <v>444</v>
      </c>
      <c r="F27">
        <f t="shared" si="0"/>
        <v>26.4</v>
      </c>
      <c r="G27">
        <f t="shared" si="1"/>
        <v>452.9693251533742</v>
      </c>
    </row>
    <row r="28" spans="3:15">
      <c r="C28">
        <v>27.4</v>
      </c>
      <c r="D28">
        <v>430</v>
      </c>
      <c r="F28">
        <f t="shared" si="0"/>
        <v>27.4</v>
      </c>
      <c r="G28">
        <f t="shared" si="1"/>
        <v>436.52760736196313</v>
      </c>
    </row>
    <row r="29" spans="3:15">
      <c r="C29">
        <v>28</v>
      </c>
      <c r="D29">
        <v>426</v>
      </c>
      <c r="F29">
        <f t="shared" si="0"/>
        <v>28</v>
      </c>
      <c r="G29">
        <f t="shared" si="1"/>
        <v>426.66257668711648</v>
      </c>
    </row>
    <row r="30" spans="3:15">
      <c r="C30">
        <v>28.2</v>
      </c>
      <c r="D30">
        <v>423</v>
      </c>
      <c r="F30">
        <f t="shared" si="0"/>
        <v>28.2</v>
      </c>
      <c r="G30">
        <f t="shared" si="1"/>
        <v>423.37423312883431</v>
      </c>
    </row>
    <row r="31" spans="3:15">
      <c r="C31">
        <v>28.6</v>
      </c>
      <c r="D31">
        <v>415</v>
      </c>
      <c r="F31">
        <f t="shared" si="0"/>
        <v>28.6</v>
      </c>
      <c r="G31">
        <f t="shared" si="1"/>
        <v>416.79754601226989</v>
      </c>
      <c r="K31" t="s">
        <v>12</v>
      </c>
      <c r="L31" t="s">
        <v>13</v>
      </c>
      <c r="N31" t="s">
        <v>22</v>
      </c>
      <c r="O31" t="s">
        <v>23</v>
      </c>
    </row>
    <row r="32" spans="3:15">
      <c r="C32">
        <v>29.5</v>
      </c>
      <c r="D32">
        <v>402</v>
      </c>
      <c r="F32">
        <f t="shared" si="0"/>
        <v>29.5</v>
      </c>
      <c r="G32">
        <f t="shared" si="1"/>
        <v>401.99999999999994</v>
      </c>
      <c r="H32" t="s">
        <v>16</v>
      </c>
      <c r="J32" t="s">
        <v>20</v>
      </c>
      <c r="K32">
        <f>(670-905)/(13.2-4)</f>
        <v>-25.543478260869566</v>
      </c>
      <c r="L32">
        <f>D8-K32*C8</f>
        <v>1007.1739130434783</v>
      </c>
      <c r="O32">
        <f>(N32-L32)/K32</f>
        <v>39.42978723404255</v>
      </c>
    </row>
    <row r="33" spans="3:15">
      <c r="C33">
        <v>37</v>
      </c>
      <c r="D33">
        <v>320</v>
      </c>
      <c r="F33">
        <f t="shared" si="0"/>
        <v>37</v>
      </c>
      <c r="G33">
        <f>F33*$K$34+$L$34</f>
        <v>322.68345323741005</v>
      </c>
      <c r="H33" t="s">
        <v>17</v>
      </c>
      <c r="J33" t="s">
        <v>14</v>
      </c>
      <c r="K33">
        <f>(402-670)/(29.5-13.2)</f>
        <v>-16.441717791411044</v>
      </c>
      <c r="L33">
        <f>D32-C32*K33</f>
        <v>887.03067484662574</v>
      </c>
      <c r="N33">
        <v>440</v>
      </c>
      <c r="O33">
        <f>(N33-L33)/K33</f>
        <v>27.18880597014925</v>
      </c>
    </row>
    <row r="34" spans="3:15">
      <c r="C34">
        <v>37.700000000000003</v>
      </c>
      <c r="D34">
        <v>310</v>
      </c>
      <c r="F34">
        <f t="shared" si="0"/>
        <v>37.700000000000003</v>
      </c>
      <c r="G34">
        <f t="shared" ref="G34:G38" si="2">F34*$K$34+$L$34</f>
        <v>315.2805755395683</v>
      </c>
      <c r="J34" t="s">
        <v>19</v>
      </c>
      <c r="K34">
        <f>(255-402)/(43.4-29.5)</f>
        <v>-10.575539568345325</v>
      </c>
      <c r="L34">
        <f>D38-K34*C38</f>
        <v>713.97841726618708</v>
      </c>
      <c r="O34">
        <f>(N34-L34)/K34</f>
        <v>67.512244897959178</v>
      </c>
    </row>
    <row r="35" spans="3:15">
      <c r="C35">
        <v>39</v>
      </c>
      <c r="D35">
        <v>290</v>
      </c>
      <c r="F35">
        <f t="shared" si="0"/>
        <v>39</v>
      </c>
      <c r="G35">
        <f t="shared" si="2"/>
        <v>301.53237410071938</v>
      </c>
    </row>
    <row r="36" spans="3:15">
      <c r="C36">
        <v>42</v>
      </c>
      <c r="D36">
        <v>270</v>
      </c>
      <c r="F36">
        <f t="shared" si="0"/>
        <v>42</v>
      </c>
      <c r="G36">
        <f t="shared" si="2"/>
        <v>269.80575539568343</v>
      </c>
      <c r="K36" t="s">
        <v>24</v>
      </c>
    </row>
    <row r="37" spans="3:15">
      <c r="C37">
        <v>42.8</v>
      </c>
      <c r="D37">
        <v>260</v>
      </c>
      <c r="F37">
        <f t="shared" si="0"/>
        <v>42.8</v>
      </c>
      <c r="G37">
        <f t="shared" si="2"/>
        <v>261.34532374100718</v>
      </c>
      <c r="K37" t="s">
        <v>25</v>
      </c>
    </row>
    <row r="38" spans="3:15">
      <c r="C38">
        <v>43.4</v>
      </c>
      <c r="D38">
        <v>255</v>
      </c>
      <c r="F38">
        <f t="shared" si="0"/>
        <v>43.4</v>
      </c>
      <c r="G38">
        <f t="shared" si="2"/>
        <v>254.99999999999994</v>
      </c>
      <c r="H38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ざっくり抵抗値テスト</vt:lpstr>
      <vt:lpstr>本気のAD値テスト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2018-05-19T03:56:22Z</dcterms:created>
  <dcterms:modified xsi:type="dcterms:W3CDTF">2018-05-31T08:37:12Z</dcterms:modified>
</cp:coreProperties>
</file>