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sers\Mr.White\Desktop\"/>
    </mc:Choice>
  </mc:AlternateContent>
  <xr:revisionPtr revIDLastSave="0" documentId="13_ncr:1_{30B50154-AB2A-4ECD-9B15-A661CBEA4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4" i="1"/>
  <c r="H46" i="1"/>
  <c r="H50" i="1"/>
  <c r="H49" i="1"/>
  <c r="H48" i="1"/>
  <c r="H47" i="1"/>
  <c r="H55" i="1"/>
  <c r="H54" i="1"/>
  <c r="H53" i="1"/>
  <c r="H5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51" i="1"/>
</calcChain>
</file>

<file path=xl/sharedStrings.xml><?xml version="1.0" encoding="utf-8"?>
<sst xmlns="http://schemas.openxmlformats.org/spreadsheetml/2006/main" count="274" uniqueCount="258">
  <si>
    <t>序号</t>
    <phoneticPr fontId="1" type="noConversion"/>
  </si>
  <si>
    <t>学生</t>
    <phoneticPr fontId="1" type="noConversion"/>
  </si>
  <si>
    <t>分数</t>
    <phoneticPr fontId="1" type="noConversion"/>
  </si>
  <si>
    <t>漩涡鸣人</t>
    <phoneticPr fontId="1" type="noConversion"/>
  </si>
  <si>
    <t>春野樱</t>
    <phoneticPr fontId="1" type="noConversion"/>
  </si>
  <si>
    <t>日向雏田</t>
    <phoneticPr fontId="1" type="noConversion"/>
  </si>
  <si>
    <t>宇智波佐助</t>
    <phoneticPr fontId="1" type="noConversion"/>
  </si>
  <si>
    <t>洛克李</t>
    <phoneticPr fontId="1" type="noConversion"/>
  </si>
  <si>
    <t>风波水门</t>
    <phoneticPr fontId="1" type="noConversion"/>
  </si>
  <si>
    <t>大蛇丸</t>
    <phoneticPr fontId="1" type="noConversion"/>
  </si>
  <si>
    <t>班级</t>
    <phoneticPr fontId="1" type="noConversion"/>
  </si>
  <si>
    <t>一班</t>
    <phoneticPr fontId="1" type="noConversion"/>
  </si>
  <si>
    <t>二班</t>
    <phoneticPr fontId="1" type="noConversion"/>
  </si>
  <si>
    <t>纲手</t>
    <phoneticPr fontId="1" type="noConversion"/>
  </si>
  <si>
    <t>自来也</t>
    <phoneticPr fontId="1" type="noConversion"/>
  </si>
  <si>
    <t>总计</t>
    <phoneticPr fontId="1" type="noConversion"/>
  </si>
  <si>
    <t>计算结果</t>
    <phoneticPr fontId="1" type="noConversion"/>
  </si>
  <si>
    <t>作用</t>
    <phoneticPr fontId="1" type="noConversion"/>
  </si>
  <si>
    <t>求和</t>
    <phoneticPr fontId="1" type="noConversion"/>
  </si>
  <si>
    <t>举例说明</t>
    <phoneticPr fontId="1" type="noConversion"/>
  </si>
  <si>
    <t>函数说明</t>
    <phoneticPr fontId="1" type="noConversion"/>
  </si>
  <si>
    <t>sum(muber1,number2,...)</t>
    <phoneticPr fontId="1" type="noConversion"/>
  </si>
  <si>
    <t>SUM(C2:C10)</t>
    <phoneticPr fontId="1" type="noConversion"/>
  </si>
  <si>
    <t>条件求和</t>
    <phoneticPr fontId="1" type="noConversion"/>
  </si>
  <si>
    <t>sum</t>
    <phoneticPr fontId="1" type="noConversion"/>
  </si>
  <si>
    <t>sumif</t>
    <phoneticPr fontId="1" type="noConversion"/>
  </si>
  <si>
    <t>计算一班的所有学生的总分</t>
    <phoneticPr fontId="1" type="noConversion"/>
  </si>
  <si>
    <t>计算所有学生的总分</t>
    <phoneticPr fontId="1" type="noConversion"/>
  </si>
  <si>
    <t>SUMIF(D2:D10,"一班",C2:C10)</t>
    <phoneticPr fontId="1" type="noConversion"/>
  </si>
  <si>
    <t>sumif(range,criteria,sum_range)</t>
    <phoneticPr fontId="1" type="noConversion"/>
  </si>
  <si>
    <t>excel函数</t>
    <phoneticPr fontId="1" type="noConversion"/>
  </si>
  <si>
    <t>sumifs</t>
    <phoneticPr fontId="1" type="noConversion"/>
  </si>
  <si>
    <t>多条件求和</t>
    <phoneticPr fontId="1" type="noConversion"/>
  </si>
  <si>
    <t>sumifs(sum_range,criteria_range,criteria,...)</t>
    <phoneticPr fontId="1" type="noConversion"/>
  </si>
  <si>
    <t>sumproduct</t>
    <phoneticPr fontId="1" type="noConversion"/>
  </si>
  <si>
    <t>计算对应数组元素的乘积和</t>
    <phoneticPr fontId="1" type="noConversion"/>
  </si>
  <si>
    <t>绝对值</t>
    <phoneticPr fontId="1" type="noConversion"/>
  </si>
  <si>
    <t>abs</t>
    <phoneticPr fontId="1" type="noConversion"/>
  </si>
  <si>
    <t>sumproduct(array1,array2,array3,...)</t>
    <phoneticPr fontId="1" type="noConversion"/>
  </si>
  <si>
    <t>abs(number)</t>
    <phoneticPr fontId="1" type="noConversion"/>
  </si>
  <si>
    <t>mod</t>
    <phoneticPr fontId="1" type="noConversion"/>
  </si>
  <si>
    <t>计算除法的余数</t>
    <phoneticPr fontId="1" type="noConversion"/>
  </si>
  <si>
    <t>mod(number,divisor)</t>
    <phoneticPr fontId="1" type="noConversion"/>
  </si>
  <si>
    <t>count</t>
    <phoneticPr fontId="1" type="noConversion"/>
  </si>
  <si>
    <t>类别</t>
    <phoneticPr fontId="1" type="noConversion"/>
  </si>
  <si>
    <t>数字函数</t>
    <phoneticPr fontId="1" type="noConversion"/>
  </si>
  <si>
    <t>统计函数</t>
    <phoneticPr fontId="1" type="noConversion"/>
  </si>
  <si>
    <t>计算引用单元格的数字个数</t>
    <phoneticPr fontId="1" type="noConversion"/>
  </si>
  <si>
    <t>count(value1,value2,...)</t>
    <phoneticPr fontId="1" type="noConversion"/>
  </si>
  <si>
    <t>counta</t>
    <phoneticPr fontId="1" type="noConversion"/>
  </si>
  <si>
    <t>计算非空单元格的数字个数</t>
    <phoneticPr fontId="1" type="noConversion"/>
  </si>
  <si>
    <t>counta(value1,value2,...)</t>
    <phoneticPr fontId="1" type="noConversion"/>
  </si>
  <si>
    <t>指定条件下的单元格计数</t>
    <phoneticPr fontId="1" type="noConversion"/>
  </si>
  <si>
    <t>countif(range,criteria)</t>
    <phoneticPr fontId="1" type="noConversion"/>
  </si>
  <si>
    <t>countifs</t>
    <phoneticPr fontId="1" type="noConversion"/>
  </si>
  <si>
    <t>多条件单元格计数</t>
    <phoneticPr fontId="1" type="noConversion"/>
  </si>
  <si>
    <t>countifs(criteria_range,criteria,...)</t>
    <phoneticPr fontId="1" type="noConversion"/>
  </si>
  <si>
    <t>max</t>
    <phoneticPr fontId="1" type="noConversion"/>
  </si>
  <si>
    <t>返回引用单元格中的最大值</t>
    <phoneticPr fontId="1" type="noConversion"/>
  </si>
  <si>
    <t>min</t>
    <phoneticPr fontId="1" type="noConversion"/>
  </si>
  <si>
    <t>返回引用单元格中的最小值</t>
    <phoneticPr fontId="1" type="noConversion"/>
  </si>
  <si>
    <t>max(number1,number2,...)</t>
    <phoneticPr fontId="1" type="noConversion"/>
  </si>
  <si>
    <t>min(number1,number2,...)</t>
    <phoneticPr fontId="1" type="noConversion"/>
  </si>
  <si>
    <t>trimmean</t>
    <phoneticPr fontId="1" type="noConversion"/>
  </si>
  <si>
    <t>返回修剪的平均值</t>
    <phoneticPr fontId="1" type="noConversion"/>
  </si>
  <si>
    <t>trimmean(array,percent)</t>
    <phoneticPr fontId="1" type="noConversion"/>
  </si>
  <si>
    <t>日期和时间函数</t>
    <phoneticPr fontId="1" type="noConversion"/>
  </si>
  <si>
    <t>mid</t>
    <phoneticPr fontId="1" type="noConversion"/>
  </si>
  <si>
    <t>在指定位置截取文本</t>
    <phoneticPr fontId="1" type="noConversion"/>
  </si>
  <si>
    <t>len</t>
    <phoneticPr fontId="1" type="noConversion"/>
  </si>
  <si>
    <t>计算文本的长度</t>
    <phoneticPr fontId="1" type="noConversion"/>
  </si>
  <si>
    <t>trim</t>
    <phoneticPr fontId="1" type="noConversion"/>
  </si>
  <si>
    <t>删除文本中的空格</t>
    <phoneticPr fontId="1" type="noConversion"/>
  </si>
  <si>
    <t>首字母大写</t>
    <phoneticPr fontId="1" type="noConversion"/>
  </si>
  <si>
    <t>将文本转换小写</t>
    <phoneticPr fontId="1" type="noConversion"/>
  </si>
  <si>
    <t>lower</t>
    <phoneticPr fontId="1" type="noConversion"/>
  </si>
  <si>
    <t>text</t>
    <phoneticPr fontId="1" type="noConversion"/>
  </si>
  <si>
    <t>将数值格式转化为文本</t>
    <phoneticPr fontId="1" type="noConversion"/>
  </si>
  <si>
    <t>search</t>
    <phoneticPr fontId="1" type="noConversion"/>
  </si>
  <si>
    <t>文本函数</t>
    <phoneticPr fontId="1" type="noConversion"/>
  </si>
  <si>
    <t>year</t>
    <phoneticPr fontId="1" type="noConversion"/>
  </si>
  <si>
    <t>引用日期的年份</t>
    <phoneticPr fontId="1" type="noConversion"/>
  </si>
  <si>
    <t>引用日期的月份</t>
    <phoneticPr fontId="1" type="noConversion"/>
  </si>
  <si>
    <t>week</t>
    <phoneticPr fontId="1" type="noConversion"/>
  </si>
  <si>
    <t>date</t>
    <phoneticPr fontId="1" type="noConversion"/>
  </si>
  <si>
    <t>三个单独的值组合成日期</t>
    <phoneticPr fontId="1" type="noConversion"/>
  </si>
  <si>
    <t>today</t>
    <phoneticPr fontId="1" type="noConversion"/>
  </si>
  <si>
    <t>今天的日期</t>
    <phoneticPr fontId="1" type="noConversion"/>
  </si>
  <si>
    <t>now</t>
    <phoneticPr fontId="1" type="noConversion"/>
  </si>
  <si>
    <t>当前的日期和时间</t>
    <phoneticPr fontId="1" type="noConversion"/>
  </si>
  <si>
    <t>weekday</t>
    <phoneticPr fontId="1" type="noConversion"/>
  </si>
  <si>
    <t>引用日期对应一周中的第几天</t>
    <phoneticPr fontId="1" type="noConversion"/>
  </si>
  <si>
    <t>datedif</t>
    <phoneticPr fontId="1" type="noConversion"/>
  </si>
  <si>
    <t>workday</t>
    <phoneticPr fontId="1" type="noConversion"/>
  </si>
  <si>
    <t>从起始日期开始的多少天对应的工作日</t>
    <phoneticPr fontId="1" type="noConversion"/>
  </si>
  <si>
    <t>计算起始日期到结束日期的工作日天数</t>
    <phoneticPr fontId="1" type="noConversion"/>
  </si>
  <si>
    <t>返回指定内容在文本中的位置</t>
    <phoneticPr fontId="1" type="noConversion"/>
  </si>
  <si>
    <t>两个日期之间的年/月/日间隔</t>
    <phoneticPr fontId="1" type="noConversion"/>
  </si>
  <si>
    <t>year(serial_number)</t>
    <phoneticPr fontId="1" type="noConversion"/>
  </si>
  <si>
    <t>month(serial_number)</t>
    <phoneticPr fontId="1" type="noConversion"/>
  </si>
  <si>
    <t>date(year,month,day)</t>
    <phoneticPr fontId="1" type="noConversion"/>
  </si>
  <si>
    <t>today()</t>
    <phoneticPr fontId="1" type="noConversion"/>
  </si>
  <si>
    <t>now()</t>
    <phoneticPr fontId="1" type="noConversion"/>
  </si>
  <si>
    <t>weekday(serial_number,return_type)</t>
    <phoneticPr fontId="1" type="noConversion"/>
  </si>
  <si>
    <t>workday(start_date,days,holidays)</t>
    <phoneticPr fontId="1" type="noConversion"/>
  </si>
  <si>
    <t>networkdays</t>
    <phoneticPr fontId="1" type="noConversion"/>
  </si>
  <si>
    <t>networkdays(start_date,end_date,holidays)</t>
    <phoneticPr fontId="1" type="noConversion"/>
  </si>
  <si>
    <t>mid(text,start_num,num_chars)</t>
    <phoneticPr fontId="1" type="noConversion"/>
  </si>
  <si>
    <t>len(text)</t>
    <phoneticPr fontId="1" type="noConversion"/>
  </si>
  <si>
    <t>trim(text)</t>
    <phoneticPr fontId="1" type="noConversion"/>
  </si>
  <si>
    <t>proper</t>
    <phoneticPr fontId="1" type="noConversion"/>
  </si>
  <si>
    <t>proper(text)</t>
    <phoneticPr fontId="1" type="noConversion"/>
  </si>
  <si>
    <t>lower(text)</t>
    <phoneticPr fontId="1" type="noConversion"/>
  </si>
  <si>
    <t>search(find_text,with_text,[start_num])</t>
    <phoneticPr fontId="1" type="noConversion"/>
  </si>
  <si>
    <t>查找和引用函数</t>
    <phoneticPr fontId="1" type="noConversion"/>
  </si>
  <si>
    <t>vlookup</t>
    <phoneticPr fontId="1" type="noConversion"/>
  </si>
  <si>
    <t>hookup</t>
    <phoneticPr fontId="1" type="noConversion"/>
  </si>
  <si>
    <t>index</t>
    <phoneticPr fontId="1" type="noConversion"/>
  </si>
  <si>
    <t>row</t>
    <phoneticPr fontId="1" type="noConversion"/>
  </si>
  <si>
    <t>match</t>
    <phoneticPr fontId="1" type="noConversion"/>
  </si>
  <si>
    <t>offset</t>
    <phoneticPr fontId="1" type="noConversion"/>
  </si>
  <si>
    <t>indirect</t>
    <phoneticPr fontId="1" type="noConversion"/>
  </si>
  <si>
    <t>逻辑函数</t>
    <phoneticPr fontId="1" type="noConversion"/>
  </si>
  <si>
    <t>and</t>
    <phoneticPr fontId="1" type="noConversion"/>
  </si>
  <si>
    <t>or</t>
    <phoneticPr fontId="1" type="noConversion"/>
  </si>
  <si>
    <t>if</t>
    <phoneticPr fontId="1" type="noConversion"/>
  </si>
  <si>
    <t>iferror</t>
    <phoneticPr fontId="1" type="noConversion"/>
  </si>
  <si>
    <t>垂直查找（按列号查找）</t>
    <phoneticPr fontId="1" type="noConversion"/>
  </si>
  <si>
    <t>水平查找（按行号查找）</t>
    <phoneticPr fontId="1" type="noConversion"/>
  </si>
  <si>
    <t>按行、列号查找</t>
    <phoneticPr fontId="1" type="noConversion"/>
  </si>
  <si>
    <t>column</t>
    <phoneticPr fontId="1" type="noConversion"/>
  </si>
  <si>
    <t>返回列号</t>
    <phoneticPr fontId="1" type="noConversion"/>
  </si>
  <si>
    <t>返回行号</t>
    <phoneticPr fontId="1" type="noConversion"/>
  </si>
  <si>
    <t>在数值中查找目标值的位置</t>
    <phoneticPr fontId="1" type="noConversion"/>
  </si>
  <si>
    <t>返回指定偏移的值</t>
    <phoneticPr fontId="1" type="noConversion"/>
  </si>
  <si>
    <t>间接引用</t>
    <phoneticPr fontId="1" type="noConversion"/>
  </si>
  <si>
    <t>如果所有参数均为True，则返回True</t>
    <phoneticPr fontId="1" type="noConversion"/>
  </si>
  <si>
    <t>如果任一参数均为True，则返回True</t>
    <phoneticPr fontId="1" type="noConversion"/>
  </si>
  <si>
    <t>按指定逻辑条件，返回对应的值</t>
    <phoneticPr fontId="1" type="noConversion"/>
  </si>
  <si>
    <t>如果公式计算错误，则返回指定的值，否则返回公式的结果</t>
    <phoneticPr fontId="1" type="noConversion"/>
  </si>
  <si>
    <t>vlookup(lookup_value,table_array,col_index_num,range_lookup)</t>
    <phoneticPr fontId="1" type="noConversion"/>
  </si>
  <si>
    <t>hookup(lookup_value,table_array,row_index_num,range_lookup)</t>
    <phoneticPr fontId="1" type="noConversion"/>
  </si>
  <si>
    <t>index(array,row_num,column_num)</t>
    <phoneticPr fontId="1" type="noConversion"/>
  </si>
  <si>
    <t>column(reference)</t>
    <phoneticPr fontId="1" type="noConversion"/>
  </si>
  <si>
    <t>row(reference)</t>
    <phoneticPr fontId="1" type="noConversion"/>
  </si>
  <si>
    <t>match(lookup_value,lookup_array,match_type)</t>
    <phoneticPr fontId="1" type="noConversion"/>
  </si>
  <si>
    <t>offset(reference,rows,cols,height,width)</t>
    <phoneticPr fontId="1" type="noConversion"/>
  </si>
  <si>
    <t>indirect(ref_text,a1)</t>
    <phoneticPr fontId="1" type="noConversion"/>
  </si>
  <si>
    <t>and(logic1,logic2,...)</t>
    <phoneticPr fontId="1" type="noConversion"/>
  </si>
  <si>
    <t>or(logic1,logic2,...)</t>
    <phoneticPr fontId="1" type="noConversion"/>
  </si>
  <si>
    <t>if(logic_text,value_if_true,value_if_false)</t>
    <phoneticPr fontId="1" type="noConversion"/>
  </si>
  <si>
    <t>iferror(value,value_if_error)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</si>
  <si>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</si>
  <si>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</si>
  <si>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</si>
  <si>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一算一班所有男生的总分</t>
    <phoneticPr fontId="1" type="noConversion"/>
  </si>
  <si>
    <t>使用方法</t>
    <phoneticPr fontId="1" type="noConversion"/>
  </si>
  <si>
    <t>SUMIFS(C2:C10,D2:D10,"一班",E2:E10,"男")</t>
    <phoneticPr fontId="1" type="noConversion"/>
  </si>
  <si>
    <t>数组1</t>
    <phoneticPr fontId="1" type="noConversion"/>
  </si>
  <si>
    <t>数组2</t>
    <phoneticPr fontId="1" type="noConversion"/>
  </si>
  <si>
    <t>计算数组1与数组2的乘积和</t>
    <phoneticPr fontId="1" type="noConversion"/>
  </si>
  <si>
    <t>SUMPRODUCT(F2:G4,H2:I4)</t>
    <phoneticPr fontId="1" type="noConversion"/>
  </si>
  <si>
    <t>备注</t>
    <phoneticPr fontId="1" type="noConversion"/>
  </si>
  <si>
    <t>F列与H列相乘+G列与I列相乘</t>
    <phoneticPr fontId="1" type="noConversion"/>
  </si>
  <si>
    <t>ABS</t>
    <phoneticPr fontId="1" type="noConversion"/>
  </si>
  <si>
    <t>计算F5的绝对值</t>
    <phoneticPr fontId="1" type="noConversion"/>
  </si>
  <si>
    <t>ABS(F6)</t>
    <phoneticPr fontId="1" type="noConversion"/>
  </si>
  <si>
    <t>计算F4除以F3的余数</t>
    <phoneticPr fontId="1" type="noConversion"/>
  </si>
  <si>
    <t>MOD(F4,F3)</t>
    <phoneticPr fontId="1" type="noConversion"/>
  </si>
  <si>
    <t>COUNT(A2:A10)</t>
    <phoneticPr fontId="1" type="noConversion"/>
  </si>
  <si>
    <t>计算学生的总数量(通过序号)</t>
    <phoneticPr fontId="1" type="noConversion"/>
  </si>
  <si>
    <t>计算学生的总数量(通过姓名或序号)</t>
    <phoneticPr fontId="1" type="noConversion"/>
  </si>
  <si>
    <t>COUNTA(B2:B10)</t>
    <phoneticPr fontId="1" type="noConversion"/>
  </si>
  <si>
    <t>计算一班学生的总数量</t>
    <phoneticPr fontId="1" type="noConversion"/>
  </si>
  <si>
    <t>countif</t>
    <phoneticPr fontId="1" type="noConversion"/>
  </si>
  <si>
    <t>COUNTIF(D2:D10,"一班")</t>
    <phoneticPr fontId="1" type="noConversion"/>
  </si>
  <si>
    <t>计算一班学生考试分数及格的人数</t>
    <phoneticPr fontId="1" type="noConversion"/>
  </si>
  <si>
    <t>COUNTIFS(D2:D10,"一班",C2:C10,"&gt;60")</t>
    <phoneticPr fontId="1" type="noConversion"/>
  </si>
  <si>
    <t>计算最高得分</t>
    <phoneticPr fontId="1" type="noConversion"/>
  </si>
  <si>
    <t>计算最低得分</t>
    <phoneticPr fontId="1" type="noConversion"/>
  </si>
  <si>
    <t>MAX(C2:C10)</t>
    <phoneticPr fontId="1" type="noConversion"/>
  </si>
  <si>
    <t>MIN(C2:C10)</t>
    <phoneticPr fontId="1" type="noConversion"/>
  </si>
  <si>
    <t>计算班级的平均值(除去最高与最低值)</t>
    <phoneticPr fontId="1" type="noConversion"/>
  </si>
  <si>
    <t>TRIMMEAN(C2:C10,2/9)</t>
    <phoneticPr fontId="1" type="noConversion"/>
  </si>
  <si>
    <t>日期数据</t>
    <phoneticPr fontId="1" type="noConversion"/>
  </si>
  <si>
    <t>获取一个指定日期F8的年信息</t>
    <phoneticPr fontId="1" type="noConversion"/>
  </si>
  <si>
    <t>YEAR(F8)</t>
    <phoneticPr fontId="1" type="noConversion"/>
  </si>
  <si>
    <t>获取一个指定日期F8的月信息</t>
    <phoneticPr fontId="1" type="noConversion"/>
  </si>
  <si>
    <t>MONTH(F8)</t>
    <phoneticPr fontId="1" type="noConversion"/>
  </si>
  <si>
    <t>快速组成一个日期信息</t>
    <phoneticPr fontId="1" type="noConversion"/>
  </si>
  <si>
    <t>DATE(2023,3,27)</t>
    <phoneticPr fontId="1" type="noConversion"/>
  </si>
  <si>
    <t>查看今天的日期信息</t>
    <phoneticPr fontId="1" type="noConversion"/>
  </si>
  <si>
    <t>查看当前的日期+时间的信息</t>
    <phoneticPr fontId="1" type="noConversion"/>
  </si>
  <si>
    <t>NOW()</t>
    <phoneticPr fontId="1" type="noConversion"/>
  </si>
  <si>
    <t>查看2023年劳动节是当周的第几天</t>
    <phoneticPr fontId="1" type="noConversion"/>
  </si>
  <si>
    <t>去除数量=总数目*比例</t>
    <phoneticPr fontId="1" type="noConversion"/>
  </si>
  <si>
    <t>type=1为默认，1-7代表星期天到星期六；type=2,1-7代表星期一到星期天</t>
    <phoneticPr fontId="1" type="noConversion"/>
  </si>
  <si>
    <t>WEEKDAY("2023/3/1",1)</t>
    <phoneticPr fontId="1" type="noConversion"/>
  </si>
  <si>
    <t>查看2023年劳动节到国庆节相差几天</t>
    <phoneticPr fontId="1" type="noConversion"/>
  </si>
  <si>
    <t>datedif(start_date,end_date,unit)</t>
    <phoneticPr fontId="1" type="noConversion"/>
  </si>
  <si>
    <t>unit可以为Y,M,D分别代表年月日</t>
    <phoneticPr fontId="1" type="noConversion"/>
  </si>
  <si>
    <t>DATEDIF("2023/5/1","2023/10/1","D")</t>
    <phoneticPr fontId="1" type="noConversion"/>
  </si>
  <si>
    <t>查看2023年元旦后的100个工作日</t>
    <phoneticPr fontId="1" type="noConversion"/>
  </si>
  <si>
    <t>holidays可以配置去除的节假日</t>
    <phoneticPr fontId="1" type="noConversion"/>
  </si>
  <si>
    <t>WORKDAY("2023/1/1",100)</t>
    <phoneticPr fontId="1" type="noConversion"/>
  </si>
  <si>
    <t>查看2023年元旦到五一间的工作日数</t>
    <phoneticPr fontId="1" type="noConversion"/>
  </si>
  <si>
    <t>NETWORKDAYS("2023/1/1","2023/5/1")</t>
    <phoneticPr fontId="1" type="noConversion"/>
  </si>
  <si>
    <t>text,开始字符,截取长度</t>
    <phoneticPr fontId="1" type="noConversion"/>
  </si>
  <si>
    <t>MID(B2,2,2)</t>
    <phoneticPr fontId="1" type="noConversion"/>
  </si>
  <si>
    <t>截取“漩涡鸣人”名字2-4个字符</t>
    <phoneticPr fontId="1" type="noConversion"/>
  </si>
  <si>
    <t>计算“宇智波佐助”名字总长度</t>
    <phoneticPr fontId="1" type="noConversion"/>
  </si>
  <si>
    <t>LEN(B5)</t>
    <phoneticPr fontId="1" type="noConversion"/>
  </si>
  <si>
    <t>F9字符删除前后的空格的处理</t>
    <phoneticPr fontId="1" type="noConversion"/>
  </si>
  <si>
    <t xml:space="preserve">      待测字符-前后存在空格    </t>
    <phoneticPr fontId="1" type="noConversion"/>
  </si>
  <si>
    <t>TRIM(F9)</t>
    <phoneticPr fontId="1" type="noConversion"/>
  </si>
  <si>
    <t>abcd全小写字符</t>
    <phoneticPr fontId="1" type="noConversion"/>
  </si>
  <si>
    <t>ABCD全大写字符</t>
    <phoneticPr fontId="1" type="noConversion"/>
  </si>
  <si>
    <t>将G5首字母大写</t>
    <phoneticPr fontId="1" type="noConversion"/>
  </si>
  <si>
    <t>PROPER(G5)</t>
    <phoneticPr fontId="1" type="noConversion"/>
  </si>
  <si>
    <t>将G6内字母转为小写</t>
    <phoneticPr fontId="1" type="noConversion"/>
  </si>
  <si>
    <t>LOWER(G6)</t>
    <phoneticPr fontId="1" type="noConversion"/>
  </si>
  <si>
    <t>Text(value,format_text)</t>
    <phoneticPr fontId="1" type="noConversion"/>
  </si>
  <si>
    <t>将文本转换大写</t>
    <phoneticPr fontId="1" type="noConversion"/>
  </si>
  <si>
    <t>upper(text)</t>
    <phoneticPr fontId="1" type="noConversion"/>
  </si>
  <si>
    <t>将G5内字母转为大写</t>
    <phoneticPr fontId="1" type="noConversion"/>
  </si>
  <si>
    <t>UPPER(G5)</t>
    <phoneticPr fontId="1" type="noConversion"/>
  </si>
  <si>
    <t>将C2的数字转为文本,并展示2位小数</t>
    <phoneticPr fontId="1" type="noConversion"/>
  </si>
  <si>
    <t>TEXT(C2,"00.00")</t>
    <phoneticPr fontId="1" type="noConversion"/>
  </si>
  <si>
    <t>查看日向雏田中“向”字的位置</t>
    <phoneticPr fontId="1" type="noConversion"/>
  </si>
  <si>
    <t>SEARCH("向",B4)</t>
    <phoneticPr fontId="1" type="noConversion"/>
  </si>
  <si>
    <t>AND(1&gt;2,3&lt;5)</t>
    <phoneticPr fontId="1" type="noConversion"/>
  </si>
  <si>
    <t>多个条件看是否均满足</t>
    <phoneticPr fontId="1" type="noConversion"/>
  </si>
  <si>
    <t>多个条件看是否有一个满足</t>
    <phoneticPr fontId="1" type="noConversion"/>
  </si>
  <si>
    <t>OR(1&gt;2,3&lt;5)</t>
    <phoneticPr fontId="1" type="noConversion"/>
  </si>
  <si>
    <t>判断旋涡鸣人的成绩是否及格，响应返回</t>
    <phoneticPr fontId="1" type="noConversion"/>
  </si>
  <si>
    <t>IF(C2&gt;60,"及格","不及格")</t>
    <phoneticPr fontId="1" type="noConversion"/>
  </si>
  <si>
    <t>当计算结果有错误时,得到相应的返回</t>
    <phoneticPr fontId="1" type="noConversion"/>
  </si>
  <si>
    <t>IFERROR(G8/G7,"计算错误error")</t>
    <phoneticPr fontId="1" type="noConversion"/>
  </si>
  <si>
    <t>返回B5的行数</t>
    <phoneticPr fontId="1" type="noConversion"/>
  </si>
  <si>
    <t>返回B5的列数</t>
    <phoneticPr fontId="1" type="noConversion"/>
  </si>
  <si>
    <t>COLUMN(B5)</t>
    <phoneticPr fontId="1" type="noConversion"/>
  </si>
  <si>
    <t>ROW(B5)</t>
    <phoneticPr fontId="1" type="noConversion"/>
  </si>
  <si>
    <t>upper</t>
    <phoneticPr fontId="1" type="noConversion"/>
  </si>
  <si>
    <t>返回"宇智波佐助"在学生中的顺利</t>
    <phoneticPr fontId="1" type="noConversion"/>
  </si>
  <si>
    <t>type=1或默认为升序,-1降序,0不排序</t>
    <phoneticPr fontId="1" type="noConversion"/>
  </si>
  <si>
    <t>以F1为基点偏移后计算数组2内所有数组的和</t>
    <phoneticPr fontId="1" type="noConversion"/>
  </si>
  <si>
    <t>SUM(OFFSET(F1,1,2,3,2))</t>
    <phoneticPr fontId="1" type="noConversion"/>
  </si>
  <si>
    <t>引用单元格</t>
    <phoneticPr fontId="1" type="noConversion"/>
  </si>
  <si>
    <t>B2</t>
    <phoneticPr fontId="1" type="noConversion"/>
  </si>
  <si>
    <t>返回H6单元格引用的单元格的值</t>
    <phoneticPr fontId="1" type="noConversion"/>
  </si>
  <si>
    <t>INDIRECT(H6)</t>
    <phoneticPr fontId="1" type="noConversion"/>
  </si>
  <si>
    <t>返回数组1+数组2联合区域内第二行,第三列的值</t>
    <phoneticPr fontId="1" type="noConversion"/>
  </si>
  <si>
    <t>INDEX(F2:I4,2,3)</t>
    <phoneticPr fontId="1" type="noConversion"/>
  </si>
  <si>
    <t>查看(B列的)"风波水门"的成绩(D列内)</t>
    <phoneticPr fontId="1" type="noConversion"/>
  </si>
  <si>
    <t>第三个参数与相对的列数，第三个参数，如果为0或FASLE，用精确匹配方式，而为无序查找，如果为TRUE或被省略，则使用近似匹配方式，同时要求查询区域的首列按升序排序</t>
    <phoneticPr fontId="1" type="noConversion"/>
  </si>
  <si>
    <t>VLOOKUP("风波水门",B:C,2,0)</t>
    <phoneticPr fontId="1" type="noConversion"/>
  </si>
  <si>
    <t>查看(13行的)"excel函数"往下数5行(含13行)的函数名字</t>
    <phoneticPr fontId="1" type="noConversion"/>
  </si>
  <si>
    <t>HLOOKUP("excel函数",13:55,5)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</si>
</sst>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/d\ 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6" fontId="0" fillId="0" borderId="1" xfId="0" applyNumberFormat="1" applyBorder="1"/>
    <xf numFmtId="14" fontId="0" fillId="0" borderId="1" xfId="0" applyNumberFormat="1" applyBorder="1"/>
    <xf numFmtId="177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31" fontId="0" fillId="0" borderId="14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1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D8" zoomScaleNormal="100" workbookViewId="0">
      <selection activeCell="I9" sqref="I9"/>
    </sheetView>
  </sheetViews>
  <sheetFormatPr defaultRowHeight="14.25" x14ac:dyDescent="0.2"/>
  <cols>
    <col min="1" max="1" width="5.25" bestFit="1" customWidth="1"/>
    <col min="2" max="3" width="15.125" bestFit="1" customWidth="1"/>
    <col min="4" max="4" width="33.375" customWidth="1"/>
    <col min="5" max="6" width="52.5" customWidth="1"/>
    <col min="7" max="7" width="41.875" bestFit="1" customWidth="1"/>
    <col min="8" max="8" width="19.5" customWidth="1"/>
    <col min="9" max="9" width="25.125" customWidth="1"/>
  </cols>
  <sheetData>
    <row r="1" spans="1:9" ht="15" thickBot="1" x14ac:dyDescent="0.25">
      <c r="A1" s="24" t="s">
        <v>0</v>
      </c>
      <c r="B1" s="25" t="s">
        <v>1</v>
      </c>
      <c r="C1" s="25" t="s">
        <v>2</v>
      </c>
      <c r="D1" s="25" t="s">
        <v>10</v>
      </c>
      <c r="E1" s="26" t="s">
        <v>152</v>
      </c>
      <c r="F1" s="28" t="s">
        <v>158</v>
      </c>
      <c r="G1" s="19"/>
      <c r="H1" s="15" t="s">
        <v>159</v>
      </c>
      <c r="I1" s="16"/>
    </row>
    <row r="2" spans="1:9" x14ac:dyDescent="0.2">
      <c r="A2" s="5">
        <v>1</v>
      </c>
      <c r="B2" s="6" t="s">
        <v>3</v>
      </c>
      <c r="C2" s="6">
        <v>98</v>
      </c>
      <c r="D2" s="6" t="s">
        <v>11</v>
      </c>
      <c r="E2" s="27" t="s">
        <v>153</v>
      </c>
      <c r="F2" s="20">
        <v>1</v>
      </c>
      <c r="G2" s="1">
        <v>2</v>
      </c>
      <c r="H2" s="1">
        <v>3</v>
      </c>
      <c r="I2" s="8">
        <v>4</v>
      </c>
    </row>
    <row r="3" spans="1:9" x14ac:dyDescent="0.2">
      <c r="A3" s="7">
        <v>2</v>
      </c>
      <c r="B3" s="1" t="s">
        <v>4</v>
      </c>
      <c r="C3" s="1">
        <v>90</v>
      </c>
      <c r="D3" s="1" t="s">
        <v>11</v>
      </c>
      <c r="E3" s="8" t="s">
        <v>154</v>
      </c>
      <c r="F3" s="20">
        <v>2</v>
      </c>
      <c r="G3" s="1">
        <v>3</v>
      </c>
      <c r="H3" s="1">
        <v>4</v>
      </c>
      <c r="I3" s="8">
        <v>5</v>
      </c>
    </row>
    <row r="4" spans="1:9" ht="15" thickBot="1" x14ac:dyDescent="0.25">
      <c r="A4" s="7">
        <v>3</v>
      </c>
      <c r="B4" s="1" t="s">
        <v>5</v>
      </c>
      <c r="C4" s="1">
        <v>58</v>
      </c>
      <c r="D4" s="1" t="s">
        <v>11</v>
      </c>
      <c r="E4" s="8" t="s">
        <v>154</v>
      </c>
      <c r="F4" s="21">
        <v>3</v>
      </c>
      <c r="G4" s="4">
        <v>3</v>
      </c>
      <c r="H4" s="4">
        <v>5</v>
      </c>
      <c r="I4" s="11">
        <v>6</v>
      </c>
    </row>
    <row r="5" spans="1:9" x14ac:dyDescent="0.2">
      <c r="A5" s="7">
        <v>4</v>
      </c>
      <c r="B5" s="1" t="s">
        <v>6</v>
      </c>
      <c r="C5" s="1">
        <v>75</v>
      </c>
      <c r="D5" s="1" t="s">
        <v>11</v>
      </c>
      <c r="E5" s="8" t="s">
        <v>153</v>
      </c>
      <c r="F5" s="22" t="s">
        <v>164</v>
      </c>
      <c r="G5" s="1" t="s">
        <v>215</v>
      </c>
      <c r="H5" s="29" t="s">
        <v>247</v>
      </c>
    </row>
    <row r="6" spans="1:9" x14ac:dyDescent="0.2">
      <c r="A6" s="7">
        <v>5</v>
      </c>
      <c r="B6" s="1" t="s">
        <v>7</v>
      </c>
      <c r="C6" s="1">
        <v>55</v>
      </c>
      <c r="D6" s="1" t="s">
        <v>11</v>
      </c>
      <c r="E6" s="8" t="s">
        <v>153</v>
      </c>
      <c r="F6" s="20">
        <v>-100</v>
      </c>
      <c r="G6" s="1" t="s">
        <v>216</v>
      </c>
      <c r="H6" s="30" t="s">
        <v>248</v>
      </c>
    </row>
    <row r="7" spans="1:9" x14ac:dyDescent="0.2">
      <c r="A7" s="7">
        <v>6</v>
      </c>
      <c r="B7" s="1" t="s">
        <v>8</v>
      </c>
      <c r="C7" s="1">
        <v>99</v>
      </c>
      <c r="D7" s="1" t="s">
        <v>12</v>
      </c>
      <c r="E7" s="8" t="s">
        <v>153</v>
      </c>
      <c r="F7" s="22" t="s">
        <v>184</v>
      </c>
      <c r="G7" s="1">
        <v>0</v>
      </c>
      <c r="H7" s="1"/>
      <c r="I7" s="1"/>
    </row>
    <row r="8" spans="1:9" x14ac:dyDescent="0.2">
      <c r="A8" s="7">
        <v>7</v>
      </c>
      <c r="B8" s="1" t="s">
        <v>9</v>
      </c>
      <c r="C8" s="1">
        <v>52</v>
      </c>
      <c r="D8" s="1" t="s">
        <v>12</v>
      </c>
      <c r="E8" s="8" t="s">
        <v>153</v>
      </c>
      <c r="F8" s="23">
        <v>44988</v>
      </c>
      <c r="G8" s="1">
        <v>1</v>
      </c>
      <c r="H8" s="1"/>
      <c r="I8" s="1"/>
    </row>
    <row r="9" spans="1:9" x14ac:dyDescent="0.2">
      <c r="A9" s="7">
        <v>8</v>
      </c>
      <c r="B9" s="1" t="s">
        <v>13</v>
      </c>
      <c r="C9" s="1">
        <v>70</v>
      </c>
      <c r="D9" s="1" t="s">
        <v>12</v>
      </c>
      <c r="E9" s="8" t="s">
        <v>154</v>
      </c>
      <c r="F9" s="20" t="s">
        <v>213</v>
      </c>
      <c r="G9" s="1">
        <v>2</v>
      </c>
      <c r="H9" s="1"/>
      <c r="I9" s="1"/>
    </row>
    <row r="10" spans="1:9" ht="15" thickBot="1" x14ac:dyDescent="0.25">
      <c r="A10" s="9">
        <v>9</v>
      </c>
      <c r="B10" s="10" t="s">
        <v>14</v>
      </c>
      <c r="C10" s="10">
        <v>35</v>
      </c>
      <c r="D10" s="10" t="s">
        <v>12</v>
      </c>
      <c r="E10" s="11" t="s">
        <v>153</v>
      </c>
      <c r="F10" s="20"/>
      <c r="G10" s="1">
        <v>3</v>
      </c>
      <c r="H10" s="1"/>
      <c r="I10" s="1"/>
    </row>
    <row r="11" spans="1:9" x14ac:dyDescent="0.2">
      <c r="A11" s="2" t="s">
        <v>15</v>
      </c>
      <c r="B11" s="2"/>
      <c r="C11" s="2"/>
      <c r="D11" s="2"/>
    </row>
    <row r="13" spans="1:9" x14ac:dyDescent="0.2">
      <c r="A13" s="1" t="s">
        <v>0</v>
      </c>
      <c r="B13" s="1" t="s">
        <v>30</v>
      </c>
      <c r="C13" s="1" t="s">
        <v>44</v>
      </c>
      <c r="D13" s="1" t="s">
        <v>17</v>
      </c>
      <c r="E13" s="1" t="s">
        <v>20</v>
      </c>
      <c r="F13" s="1" t="s">
        <v>19</v>
      </c>
      <c r="G13" s="1" t="s">
        <v>156</v>
      </c>
      <c r="H13" s="1" t="s">
        <v>16</v>
      </c>
      <c r="I13" s="1" t="s">
        <v>162</v>
      </c>
    </row>
    <row r="14" spans="1:9" x14ac:dyDescent="0.2">
      <c r="A14" s="1">
        <v>1</v>
      </c>
      <c r="B14" s="1" t="s">
        <v>24</v>
      </c>
      <c r="C14" s="18" t="s">
        <v>45</v>
      </c>
      <c r="D14" s="1" t="s">
        <v>18</v>
      </c>
      <c r="E14" s="1" t="s">
        <v>21</v>
      </c>
      <c r="F14" s="1" t="s">
        <v>27</v>
      </c>
      <c r="G14" s="1" t="s">
        <v>22</v>
      </c>
      <c r="H14" s="1">
        <f>SUM(C2:C10)</f>
        <v>632</v>
      </c>
      <c r="I14" s="1"/>
    </row>
    <row r="15" spans="1:9" x14ac:dyDescent="0.2">
      <c r="A15" s="1">
        <v>2</v>
      </c>
      <c r="B15" s="1" t="s">
        <v>25</v>
      </c>
      <c r="C15" s="18"/>
      <c r="D15" s="1" t="s">
        <v>23</v>
      </c>
      <c r="E15" s="1" t="s">
        <v>29</v>
      </c>
      <c r="F15" s="1" t="s">
        <v>26</v>
      </c>
      <c r="G15" s="1" t="s">
        <v>28</v>
      </c>
      <c r="H15" s="1">
        <f>SUMIF(D2:D10,"一班",C2:C10)</f>
        <v>376</v>
      </c>
      <c r="I15" s="1"/>
    </row>
    <row r="16" spans="1:9" x14ac:dyDescent="0.2">
      <c r="A16" s="1">
        <v>3</v>
      </c>
      <c r="B16" s="1" t="s">
        <v>31</v>
      </c>
      <c r="C16" s="18"/>
      <c r="D16" s="1" t="s">
        <v>32</v>
      </c>
      <c r="E16" s="1" t="s">
        <v>33</v>
      </c>
      <c r="F16" s="1" t="s">
        <v>155</v>
      </c>
      <c r="G16" s="1" t="s">
        <v>157</v>
      </c>
      <c r="H16" s="1">
        <f>SUMIFS(C2:C10,D2:D10,"一班",E2:E10,"男")</f>
        <v>228</v>
      </c>
      <c r="I16" s="1"/>
    </row>
    <row r="17" spans="1:9" x14ac:dyDescent="0.2">
      <c r="A17" s="1">
        <v>4</v>
      </c>
      <c r="B17" s="1" t="s">
        <v>34</v>
      </c>
      <c r="C17" s="18"/>
      <c r="D17" s="1" t="s">
        <v>35</v>
      </c>
      <c r="E17" s="1" t="s">
        <v>38</v>
      </c>
      <c r="F17" s="1" t="s">
        <v>160</v>
      </c>
      <c r="G17" s="1" t="s">
        <v>161</v>
      </c>
      <c r="H17" s="1">
        <f>SUMPRODUCT(F2:G4,H2:I4)</f>
        <v>67</v>
      </c>
      <c r="I17" s="1" t="s">
        <v>163</v>
      </c>
    </row>
    <row r="18" spans="1:9" x14ac:dyDescent="0.2">
      <c r="A18" s="1">
        <v>5</v>
      </c>
      <c r="B18" s="1" t="s">
        <v>37</v>
      </c>
      <c r="C18" s="18"/>
      <c r="D18" s="1" t="s">
        <v>36</v>
      </c>
      <c r="E18" s="1" t="s">
        <v>39</v>
      </c>
      <c r="F18" s="1" t="s">
        <v>165</v>
      </c>
      <c r="G18" s="1" t="s">
        <v>166</v>
      </c>
      <c r="H18" s="1">
        <f>ABS(F6)</f>
        <v>100</v>
      </c>
      <c r="I18" s="1"/>
    </row>
    <row r="19" spans="1:9" x14ac:dyDescent="0.2">
      <c r="A19" s="1">
        <v>6</v>
      </c>
      <c r="B19" s="1" t="s">
        <v>40</v>
      </c>
      <c r="C19" s="18"/>
      <c r="D19" s="1" t="s">
        <v>41</v>
      </c>
      <c r="E19" s="1" t="s">
        <v>42</v>
      </c>
      <c r="F19" s="1" t="s">
        <v>167</v>
      </c>
      <c r="G19" s="1" t="s">
        <v>168</v>
      </c>
      <c r="H19" s="1">
        <f>MOD(F4,F3)</f>
        <v>1</v>
      </c>
      <c r="I19" s="1"/>
    </row>
    <row r="20" spans="1:9" x14ac:dyDescent="0.2">
      <c r="A20" s="1">
        <v>7</v>
      </c>
      <c r="B20" s="1" t="s">
        <v>43</v>
      </c>
      <c r="C20" s="18" t="s">
        <v>46</v>
      </c>
      <c r="D20" s="1" t="s">
        <v>47</v>
      </c>
      <c r="E20" s="1" t="s">
        <v>48</v>
      </c>
      <c r="F20" s="1" t="s">
        <v>170</v>
      </c>
      <c r="G20" s="1" t="s">
        <v>169</v>
      </c>
      <c r="H20" s="1">
        <f>COUNT(A2:A10)</f>
        <v>9</v>
      </c>
      <c r="I20" s="1"/>
    </row>
    <row r="21" spans="1:9" x14ac:dyDescent="0.2">
      <c r="A21" s="1">
        <v>8</v>
      </c>
      <c r="B21" s="1" t="s">
        <v>49</v>
      </c>
      <c r="C21" s="18"/>
      <c r="D21" s="1" t="s">
        <v>50</v>
      </c>
      <c r="E21" s="1" t="s">
        <v>51</v>
      </c>
      <c r="F21" s="1" t="s">
        <v>171</v>
      </c>
      <c r="G21" s="1" t="s">
        <v>172</v>
      </c>
      <c r="H21" s="1">
        <f>COUNTA(B2:B10)</f>
        <v>9</v>
      </c>
      <c r="I21" s="1"/>
    </row>
    <row r="22" spans="1:9" x14ac:dyDescent="0.2">
      <c r="A22" s="1">
        <v>9</v>
      </c>
      <c r="B22" s="1" t="s">
        <v>174</v>
      </c>
      <c r="C22" s="18"/>
      <c r="D22" s="1" t="s">
        <v>52</v>
      </c>
      <c r="E22" s="1" t="s">
        <v>53</v>
      </c>
      <c r="F22" s="1" t="s">
        <v>173</v>
      </c>
      <c r="G22" s="1" t="s">
        <v>175</v>
      </c>
      <c r="H22" s="1">
        <f>COUNTIF(D2:D10,"一班")</f>
        <v>5</v>
      </c>
      <c r="I22" s="1"/>
    </row>
    <row r="23" spans="1:9" x14ac:dyDescent="0.2">
      <c r="A23" s="1">
        <v>10</v>
      </c>
      <c r="B23" s="1" t="s">
        <v>54</v>
      </c>
      <c r="C23" s="18"/>
      <c r="D23" s="1" t="s">
        <v>55</v>
      </c>
      <c r="E23" s="1" t="s">
        <v>56</v>
      </c>
      <c r="F23" s="1" t="s">
        <v>176</v>
      </c>
      <c r="G23" s="3" t="s">
        <v>177</v>
      </c>
      <c r="H23" s="1">
        <f>COUNTIFS(D2:D10,"一班",C2:C10,"&gt;60")</f>
        <v>3</v>
      </c>
      <c r="I23" s="1"/>
    </row>
    <row r="24" spans="1:9" x14ac:dyDescent="0.2">
      <c r="A24" s="1">
        <v>11</v>
      </c>
      <c r="B24" s="1" t="s">
        <v>57</v>
      </c>
      <c r="C24" s="18"/>
      <c r="D24" s="1" t="s">
        <v>58</v>
      </c>
      <c r="E24" s="1" t="s">
        <v>61</v>
      </c>
      <c r="F24" s="1" t="s">
        <v>178</v>
      </c>
      <c r="G24" s="1" t="s">
        <v>180</v>
      </c>
      <c r="H24" s="1">
        <f>MAX(C2:C10)</f>
        <v>99</v>
      </c>
      <c r="I24" s="1"/>
    </row>
    <row r="25" spans="1:9" x14ac:dyDescent="0.2">
      <c r="A25" s="1">
        <v>12</v>
      </c>
      <c r="B25" s="1" t="s">
        <v>59</v>
      </c>
      <c r="C25" s="18"/>
      <c r="D25" s="1" t="s">
        <v>60</v>
      </c>
      <c r="E25" s="1" t="s">
        <v>62</v>
      </c>
      <c r="F25" s="1" t="s">
        <v>179</v>
      </c>
      <c r="G25" s="1" t="s">
        <v>181</v>
      </c>
      <c r="H25" s="1">
        <f>MIN(C2:C10)</f>
        <v>35</v>
      </c>
      <c r="I25" s="1"/>
    </row>
    <row r="26" spans="1:9" x14ac:dyDescent="0.2">
      <c r="A26" s="1">
        <v>13</v>
      </c>
      <c r="B26" s="1" t="s">
        <v>63</v>
      </c>
      <c r="C26" s="18"/>
      <c r="D26" s="1" t="s">
        <v>64</v>
      </c>
      <c r="E26" s="1" t="s">
        <v>65</v>
      </c>
      <c r="F26" s="1" t="s">
        <v>182</v>
      </c>
      <c r="G26" s="1" t="s">
        <v>183</v>
      </c>
      <c r="H26" s="12">
        <f>TRIMMEAN(C2:C10,2/9)</f>
        <v>71.142857142857139</v>
      </c>
      <c r="I26" s="1" t="s">
        <v>195</v>
      </c>
    </row>
    <row r="27" spans="1:9" x14ac:dyDescent="0.2">
      <c r="A27" s="1">
        <v>14</v>
      </c>
      <c r="B27" s="1" t="s">
        <v>80</v>
      </c>
      <c r="C27" s="18" t="s">
        <v>66</v>
      </c>
      <c r="D27" s="1" t="s">
        <v>81</v>
      </c>
      <c r="E27" s="1" t="s">
        <v>98</v>
      </c>
      <c r="F27" s="1" t="s">
        <v>185</v>
      </c>
      <c r="G27" s="1" t="s">
        <v>186</v>
      </c>
      <c r="H27" s="1">
        <f>YEAR(F8)</f>
        <v>2023</v>
      </c>
      <c r="I27" s="1"/>
    </row>
    <row r="28" spans="1:9" x14ac:dyDescent="0.2">
      <c r="A28" s="1">
        <v>15</v>
      </c>
      <c r="B28" s="1" t="s">
        <v>83</v>
      </c>
      <c r="C28" s="18"/>
      <c r="D28" s="1" t="s">
        <v>82</v>
      </c>
      <c r="E28" s="1" t="s">
        <v>99</v>
      </c>
      <c r="F28" s="1" t="s">
        <v>187</v>
      </c>
      <c r="G28" s="1" t="s">
        <v>188</v>
      </c>
      <c r="H28" s="1">
        <f>MONTH(F8)</f>
        <v>3</v>
      </c>
      <c r="I28" s="1"/>
    </row>
    <row r="29" spans="1:9" x14ac:dyDescent="0.2">
      <c r="A29" s="1">
        <v>16</v>
      </c>
      <c r="B29" s="1" t="s">
        <v>84</v>
      </c>
      <c r="C29" s="18"/>
      <c r="D29" s="1" t="s">
        <v>85</v>
      </c>
      <c r="E29" s="1" t="s">
        <v>100</v>
      </c>
      <c r="F29" s="1" t="s">
        <v>189</v>
      </c>
      <c r="G29" s="1" t="s">
        <v>190</v>
      </c>
      <c r="H29" s="13">
        <f>DATE(2023,3,27)</f>
        <v>45012</v>
      </c>
      <c r="I29" s="1"/>
    </row>
    <row r="30" spans="1:9" x14ac:dyDescent="0.2">
      <c r="A30" s="1">
        <v>17</v>
      </c>
      <c r="B30" s="1" t="s">
        <v>86</v>
      </c>
      <c r="C30" s="18"/>
      <c r="D30" s="1" t="s">
        <v>87</v>
      </c>
      <c r="E30" s="1" t="s">
        <v>101</v>
      </c>
      <c r="F30" s="1" t="s">
        <v>191</v>
      </c>
      <c r="G30" s="1" t="s">
        <v>101</v>
      </c>
      <c r="H30" s="13">
        <f ca="1">TODAY()</f>
        <v>44989</v>
      </c>
      <c r="I30" s="1"/>
    </row>
    <row r="31" spans="1:9" x14ac:dyDescent="0.2">
      <c r="A31" s="1">
        <v>18</v>
      </c>
      <c r="B31" s="1" t="s">
        <v>88</v>
      </c>
      <c r="C31" s="18"/>
      <c r="D31" s="1" t="s">
        <v>89</v>
      </c>
      <c r="E31" s="1" t="s">
        <v>102</v>
      </c>
      <c r="F31" s="1" t="s">
        <v>192</v>
      </c>
      <c r="G31" s="1" t="s">
        <v>193</v>
      </c>
      <c r="H31" s="14">
        <f ca="1">NOW()</f>
        <v>44989.438657754632</v>
      </c>
      <c r="I31" s="1"/>
    </row>
    <row r="32" spans="1:9" x14ac:dyDescent="0.2">
      <c r="A32" s="1">
        <v>19</v>
      </c>
      <c r="B32" s="1" t="s">
        <v>90</v>
      </c>
      <c r="C32" s="18"/>
      <c r="D32" s="1" t="s">
        <v>91</v>
      </c>
      <c r="E32" s="1" t="s">
        <v>103</v>
      </c>
      <c r="F32" s="1" t="s">
        <v>194</v>
      </c>
      <c r="G32" s="1" t="s">
        <v>197</v>
      </c>
      <c r="H32" s="1">
        <f>WEEKDAY("2023/5/1",1)</f>
        <v>2</v>
      </c>
      <c r="I32" s="1" t="s">
        <v>196</v>
      </c>
    </row>
    <row r="33" spans="1:9" x14ac:dyDescent="0.2">
      <c r="A33" s="1">
        <v>20</v>
      </c>
      <c r="B33" s="1" t="s">
        <v>92</v>
      </c>
      <c r="C33" s="18"/>
      <c r="D33" s="1" t="s">
        <v>97</v>
      </c>
      <c r="E33" s="1" t="s">
        <v>199</v>
      </c>
      <c r="F33" s="1" t="s">
        <v>198</v>
      </c>
      <c r="G33" s="1" t="s">
        <v>201</v>
      </c>
      <c r="H33" s="1">
        <f>DATEDIF("2023/5/1","2023/10/1","D")</f>
        <v>153</v>
      </c>
      <c r="I33" s="1" t="s">
        <v>200</v>
      </c>
    </row>
    <row r="34" spans="1:9" x14ac:dyDescent="0.2">
      <c r="A34" s="1">
        <v>21</v>
      </c>
      <c r="B34" s="1" t="s">
        <v>93</v>
      </c>
      <c r="C34" s="18"/>
      <c r="D34" s="1" t="s">
        <v>94</v>
      </c>
      <c r="E34" s="1" t="s">
        <v>104</v>
      </c>
      <c r="F34" s="1" t="s">
        <v>202</v>
      </c>
      <c r="G34" s="1" t="s">
        <v>204</v>
      </c>
      <c r="H34" s="13">
        <f>WORKDAY("2023/1/1",100)</f>
        <v>45065</v>
      </c>
      <c r="I34" s="1" t="s">
        <v>203</v>
      </c>
    </row>
    <row r="35" spans="1:9" x14ac:dyDescent="0.2">
      <c r="A35" s="1">
        <v>22</v>
      </c>
      <c r="B35" s="1" t="s">
        <v>105</v>
      </c>
      <c r="C35" s="18"/>
      <c r="D35" s="1" t="s">
        <v>95</v>
      </c>
      <c r="E35" s="1" t="s">
        <v>106</v>
      </c>
      <c r="F35" s="1" t="s">
        <v>205</v>
      </c>
      <c r="G35" s="1" t="s">
        <v>206</v>
      </c>
      <c r="H35" s="1">
        <f>NETWORKDAYS("2023/1/1","2023/5/1")</f>
        <v>86</v>
      </c>
      <c r="I35" s="1"/>
    </row>
    <row r="36" spans="1:9" x14ac:dyDescent="0.2">
      <c r="A36" s="1">
        <v>23</v>
      </c>
      <c r="B36" s="1" t="s">
        <v>67</v>
      </c>
      <c r="C36" s="18" t="s">
        <v>79</v>
      </c>
      <c r="D36" s="1" t="s">
        <v>68</v>
      </c>
      <c r="E36" s="1" t="s">
        <v>107</v>
      </c>
      <c r="F36" s="1" t="s">
        <v>209</v>
      </c>
      <c r="G36" s="1" t="s">
        <v>208</v>
      </c>
      <c r="H36" s="1" t="str">
        <f>MID(B2,2,2)</f>
        <v>涡鸣</v>
      </c>
      <c r="I36" s="1" t="s">
        <v>207</v>
      </c>
    </row>
    <row r="37" spans="1:9" x14ac:dyDescent="0.2">
      <c r="A37" s="1">
        <v>24</v>
      </c>
      <c r="B37" s="1" t="s">
        <v>69</v>
      </c>
      <c r="C37" s="18"/>
      <c r="D37" s="1" t="s">
        <v>70</v>
      </c>
      <c r="E37" s="1" t="s">
        <v>108</v>
      </c>
      <c r="F37" s="1" t="s">
        <v>210</v>
      </c>
      <c r="G37" s="1" t="s">
        <v>211</v>
      </c>
      <c r="H37" s="1">
        <f>LEN(B5)</f>
        <v>5</v>
      </c>
      <c r="I37" s="1"/>
    </row>
    <row r="38" spans="1:9" x14ac:dyDescent="0.2">
      <c r="A38" s="1">
        <v>25</v>
      </c>
      <c r="B38" s="1" t="s">
        <v>71</v>
      </c>
      <c r="C38" s="18"/>
      <c r="D38" s="1" t="s">
        <v>72</v>
      </c>
      <c r="E38" s="1" t="s">
        <v>109</v>
      </c>
      <c r="F38" s="1" t="s">
        <v>212</v>
      </c>
      <c r="G38" s="1" t="s">
        <v>214</v>
      </c>
      <c r="H38" s="1" t="str">
        <f>TRIM(F9)</f>
        <v>待测字符-前后存在空格</v>
      </c>
      <c r="I38" s="1"/>
    </row>
    <row r="39" spans="1:9" x14ac:dyDescent="0.2">
      <c r="A39" s="1">
        <v>26</v>
      </c>
      <c r="B39" s="1" t="s">
        <v>110</v>
      </c>
      <c r="C39" s="18"/>
      <c r="D39" s="1" t="s">
        <v>73</v>
      </c>
      <c r="E39" s="1" t="s">
        <v>111</v>
      </c>
      <c r="F39" s="1" t="s">
        <v>217</v>
      </c>
      <c r="G39" s="1" t="s">
        <v>218</v>
      </c>
      <c r="H39" s="1" t="str">
        <f>PROPER(G5)</f>
        <v>Abcd全小写字符</v>
      </c>
      <c r="I39" s="1"/>
    </row>
    <row r="40" spans="1:9" x14ac:dyDescent="0.2">
      <c r="A40" s="1">
        <v>27</v>
      </c>
      <c r="B40" s="1" t="s">
        <v>75</v>
      </c>
      <c r="C40" s="18"/>
      <c r="D40" s="1" t="s">
        <v>74</v>
      </c>
      <c r="E40" s="1" t="s">
        <v>112</v>
      </c>
      <c r="F40" s="1" t="s">
        <v>219</v>
      </c>
      <c r="G40" s="1" t="s">
        <v>220</v>
      </c>
      <c r="H40" s="1" t="str">
        <f>LOWER(G6)</f>
        <v>abcd全大写字符</v>
      </c>
      <c r="I40" s="1"/>
    </row>
    <row r="41" spans="1:9" x14ac:dyDescent="0.2">
      <c r="A41" s="1">
        <v>28</v>
      </c>
      <c r="B41" s="1" t="s">
        <v>242</v>
      </c>
      <c r="C41" s="18"/>
      <c r="D41" s="1" t="s">
        <v>222</v>
      </c>
      <c r="E41" s="1" t="s">
        <v>223</v>
      </c>
      <c r="F41" s="1" t="s">
        <v>224</v>
      </c>
      <c r="G41" s="1" t="s">
        <v>225</v>
      </c>
      <c r="H41" s="1" t="str">
        <f>UPPER(G5)</f>
        <v>ABCD全小写字符</v>
      </c>
      <c r="I41" s="1"/>
    </row>
    <row r="42" spans="1:9" x14ac:dyDescent="0.2">
      <c r="A42" s="1">
        <v>29</v>
      </c>
      <c r="B42" s="1" t="s">
        <v>76</v>
      </c>
      <c r="C42" s="18"/>
      <c r="D42" s="1" t="s">
        <v>77</v>
      </c>
      <c r="E42" s="1" t="s">
        <v>221</v>
      </c>
      <c r="F42" s="1" t="s">
        <v>226</v>
      </c>
      <c r="G42" s="1" t="s">
        <v>227</v>
      </c>
      <c r="H42" s="1" t="str">
        <f>TEXT(C2,"00.00")</f>
        <v>98.00</v>
      </c>
      <c r="I42" s="1"/>
    </row>
    <row r="43" spans="1:9" x14ac:dyDescent="0.2">
      <c r="A43" s="1">
        <v>30</v>
      </c>
      <c r="B43" s="1" t="s">
        <v>78</v>
      </c>
      <c r="C43" s="18"/>
      <c r="D43" s="1" t="s">
        <v>96</v>
      </c>
      <c r="E43" s="1" t="s">
        <v>113</v>
      </c>
      <c r="F43" s="1" t="s">
        <v>228</v>
      </c>
      <c r="G43" s="1" t="s">
        <v>229</v>
      </c>
      <c r="H43" s="1">
        <f>SEARCH("向",B4)</f>
        <v>2</v>
      </c>
      <c r="I43" s="1"/>
    </row>
    <row r="44" spans="1:9" x14ac:dyDescent="0.2">
      <c r="A44" s="1">
        <v>31</v>
      </c>
      <c r="B44" s="1" t="s">
        <v>115</v>
      </c>
      <c r="C44" s="17" t="s">
        <v>114</v>
      </c>
      <c r="D44" s="1" t="s">
        <v>127</v>
      </c>
      <c r="E44" s="1" t="s">
        <v>140</v>
      </c>
      <c r="F44" s="1" t="s">
        <v>253</v>
      </c>
      <c r="G44" s="1" t="s">
        <v>255</v>
      </c>
      <c r="H44" s="1">
        <f>VLOOKUP("风波水门",B:C,2,0)</f>
        <v>99</v>
      </c>
      <c r="I44" s="1" t="s">
        <v>254</v>
      </c>
    </row>
    <row r="45" spans="1:9" x14ac:dyDescent="0.2">
      <c r="A45" s="1">
        <v>32</v>
      </c>
      <c r="B45" s="1" t="s">
        <v>116</v>
      </c>
      <c r="C45" s="17"/>
      <c r="D45" s="1" t="s">
        <v>128</v>
      </c>
      <c r="E45" s="1" t="s">
        <v>141</v>
      </c>
      <c r="F45" s="1" t="s">
        <v>256</v>
      </c>
      <c r="G45" s="1" t="s">
        <v>257</v>
      </c>
      <c r="H45" s="1" t="str">
        <f>HLOOKUP("excel函数",13:55,5)</f>
        <v>sumproduct</v>
      </c>
      <c r="I45" s="1"/>
    </row>
    <row r="46" spans="1:9" x14ac:dyDescent="0.2">
      <c r="A46" s="1">
        <v>33</v>
      </c>
      <c r="B46" s="1" t="s">
        <v>117</v>
      </c>
      <c r="C46" s="17"/>
      <c r="D46" s="1" t="s">
        <v>129</v>
      </c>
      <c r="E46" s="1" t="s">
        <v>142</v>
      </c>
      <c r="F46" s="1" t="s">
        <v>251</v>
      </c>
      <c r="G46" s="1" t="s">
        <v>252</v>
      </c>
      <c r="H46" s="1">
        <f>INDEX(F2:I4,2,3)</f>
        <v>4</v>
      </c>
      <c r="I46" s="1"/>
    </row>
    <row r="47" spans="1:9" x14ac:dyDescent="0.2">
      <c r="A47" s="1">
        <v>34</v>
      </c>
      <c r="B47" s="1" t="s">
        <v>130</v>
      </c>
      <c r="C47" s="17"/>
      <c r="D47" s="1" t="s">
        <v>131</v>
      </c>
      <c r="E47" s="1" t="s">
        <v>143</v>
      </c>
      <c r="F47" s="1" t="s">
        <v>239</v>
      </c>
      <c r="G47" s="1" t="s">
        <v>240</v>
      </c>
      <c r="H47" s="1">
        <f>COLUMN(B5)</f>
        <v>2</v>
      </c>
      <c r="I47" s="1"/>
    </row>
    <row r="48" spans="1:9" x14ac:dyDescent="0.2">
      <c r="A48" s="1">
        <v>35</v>
      </c>
      <c r="B48" s="1" t="s">
        <v>118</v>
      </c>
      <c r="C48" s="17"/>
      <c r="D48" s="1" t="s">
        <v>132</v>
      </c>
      <c r="E48" s="1" t="s">
        <v>144</v>
      </c>
      <c r="F48" s="1" t="s">
        <v>238</v>
      </c>
      <c r="G48" s="1" t="s">
        <v>241</v>
      </c>
      <c r="H48" s="1">
        <f>ROW(B5)</f>
        <v>5</v>
      </c>
      <c r="I48" s="1"/>
    </row>
    <row r="49" spans="1:9" x14ac:dyDescent="0.2">
      <c r="A49" s="1">
        <v>36</v>
      </c>
      <c r="B49" s="1" t="s">
        <v>119</v>
      </c>
      <c r="C49" s="17"/>
      <c r="D49" s="1" t="s">
        <v>133</v>
      </c>
      <c r="E49" s="1" t="s">
        <v>145</v>
      </c>
      <c r="F49" s="1" t="s">
        <v>243</v>
      </c>
      <c r="G49" s="1"/>
      <c r="H49" s="1">
        <f>MATCH("宇智波佐助",B2:B10,0)</f>
        <v>4</v>
      </c>
      <c r="I49" s="1" t="s">
        <v>244</v>
      </c>
    </row>
    <row r="50" spans="1:9" x14ac:dyDescent="0.2">
      <c r="A50" s="1">
        <v>37</v>
      </c>
      <c r="B50" s="1" t="s">
        <v>120</v>
      </c>
      <c r="C50" s="17"/>
      <c r="D50" s="1" t="s">
        <v>134</v>
      </c>
      <c r="E50" s="1" t="s">
        <v>146</v>
      </c>
      <c r="F50" s="1" t="s">
        <v>245</v>
      </c>
      <c r="G50" s="1" t="s">
        <v>246</v>
      </c>
      <c r="H50" s="1">
        <f ca="1">SUM(OFFSET(F1,1,2,3,2))</f>
        <v>27</v>
      </c>
      <c r="I50" s="1"/>
    </row>
    <row r="51" spans="1:9" x14ac:dyDescent="0.2">
      <c r="A51" s="1">
        <v>38</v>
      </c>
      <c r="B51" s="1" t="s">
        <v>121</v>
      </c>
      <c r="C51" s="17"/>
      <c r="D51" s="1" t="s">
        <v>135</v>
      </c>
      <c r="E51" s="1" t="s">
        <v>147</v>
      </c>
      <c r="F51" s="1" t="s">
        <v>249</v>
      </c>
      <c r="G51" s="1" t="s">
        <v>250</v>
      </c>
      <c r="H51" s="1" t="str">
        <f ca="1">INDIRECT(H6)</f>
        <v>漩涡鸣人</v>
      </c>
      <c r="I51" s="1"/>
    </row>
    <row r="52" spans="1:9" x14ac:dyDescent="0.2">
      <c r="A52" s="1">
        <v>39</v>
      </c>
      <c r="B52" s="1" t="s">
        <v>123</v>
      </c>
      <c r="C52" s="17" t="s">
        <v>122</v>
      </c>
      <c r="D52" s="1" t="s">
        <v>136</v>
      </c>
      <c r="E52" s="1" t="s">
        <v>148</v>
      </c>
      <c r="F52" s="1" t="s">
        <v>231</v>
      </c>
      <c r="G52" s="1" t="s">
        <v>230</v>
      </c>
      <c r="H52" s="1" t="b">
        <f>AND(1&gt;2,3&lt;5)</f>
        <v>0</v>
      </c>
      <c r="I52" s="1"/>
    </row>
    <row r="53" spans="1:9" x14ac:dyDescent="0.2">
      <c r="A53" s="1">
        <v>40</v>
      </c>
      <c r="B53" s="1" t="s">
        <v>124</v>
      </c>
      <c r="C53" s="17"/>
      <c r="D53" s="1" t="s">
        <v>137</v>
      </c>
      <c r="E53" s="1" t="s">
        <v>149</v>
      </c>
      <c r="F53" s="1" t="s">
        <v>232</v>
      </c>
      <c r="G53" s="1" t="s">
        <v>233</v>
      </c>
      <c r="H53" s="1" t="b">
        <f>OR(1&gt;2,3&lt;5)</f>
        <v>1</v>
      </c>
      <c r="I53" s="1"/>
    </row>
    <row r="54" spans="1:9" x14ac:dyDescent="0.2">
      <c r="A54" s="1">
        <v>41</v>
      </c>
      <c r="B54" s="1" t="s">
        <v>125</v>
      </c>
      <c r="C54" s="17"/>
      <c r="D54" s="1" t="s">
        <v>138</v>
      </c>
      <c r="E54" s="1" t="s">
        <v>150</v>
      </c>
      <c r="F54" s="1" t="s">
        <v>234</v>
      </c>
      <c r="G54" s="1" t="s">
        <v>235</v>
      </c>
      <c r="H54" s="1" t="str">
        <f>IF(C2&gt;60,"及格","不及格")</f>
        <v>及格</v>
      </c>
      <c r="I54" s="1"/>
    </row>
    <row r="55" spans="1:9" x14ac:dyDescent="0.2">
      <c r="A55" s="1">
        <v>42</v>
      </c>
      <c r="B55" s="1" t="s">
        <v>126</v>
      </c>
      <c r="C55" s="17"/>
      <c r="D55" s="1" t="s">
        <v>139</v>
      </c>
      <c r="E55" s="1" t="s">
        <v>151</v>
      </c>
      <c r="F55" s="1" t="s">
        <v>236</v>
      </c>
      <c r="G55" s="1" t="s">
        <v>237</v>
      </c>
      <c r="H55" s="1" t="str">
        <f>IFERROR(G8/G7,"计算错误error")</f>
        <v>计算错误error</v>
      </c>
      <c r="I55" s="1"/>
    </row>
  </sheetData>
  <mergeCells count="8">
    <mergeCell ref="F1:G1"/>
    <mergeCell ref="H1:I1"/>
    <mergeCell ref="C44:C51"/>
    <mergeCell ref="C52:C55"/>
    <mergeCell ref="C14:C19"/>
    <mergeCell ref="C20:C26"/>
    <mergeCell ref="C27:C35"/>
    <mergeCell ref="C36:C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Mr.White</dc:creator>
  <cp:lastModifiedBy>Mr.White</cp:lastModifiedBy>
  <dcterms:created xsi:type="dcterms:W3CDTF">2015-06-05T18:19:34Z</dcterms:created>
  <dcterms:modified xsi:type="dcterms:W3CDTF">2023-03-04T02:35:38Z</dcterms:modified>
</cp:coreProperties>
</file>