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340" yWindow="2340" windowWidth="15390" windowHeight="7890" firstSheet="6" activeTab="9"/>
  </bookViews>
  <sheets>
    <sheet name="Tab-macro" sheetId="7" r:id="rId1"/>
    <sheet name="Tab-baseline" sheetId="12" r:id="rId2"/>
    <sheet name="Tab-shock" sheetId="13" r:id="rId3"/>
    <sheet name="Tab-reporting_baseline" sheetId="16" r:id="rId4"/>
    <sheet name="Tab-reporting_shock" sheetId="17" r:id="rId5"/>
    <sheet name="Tab-reporting_deviation" sheetId="18" r:id="rId6"/>
    <sheet name="Graph_Baseline_2050" sheetId="25" r:id="rId7"/>
    <sheet name="reporting_shock" sheetId="15" r:id="rId8"/>
    <sheet name="reporting_base" sheetId="14" r:id="rId9"/>
    <sheet name="Macro" sheetId="8" r:id="rId10"/>
    <sheet name="Shock_SUB" sheetId="11" r:id="rId11"/>
    <sheet name="Baseline_SUB" sheetId="10" r:id="rId12"/>
  </sheets>
  <externalReferences>
    <externalReference r:id="rId13"/>
  </externalReferences>
  <definedNames>
    <definedName name="formatResults">[1]ResultsEXR10!$A$50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3" l="1"/>
  <c r="D60" i="13" s="1"/>
  <c r="E29" i="13"/>
  <c r="E60" i="13" s="1"/>
  <c r="F29" i="13"/>
  <c r="F60" i="13" s="1"/>
  <c r="G29" i="13"/>
  <c r="G60" i="13" s="1"/>
  <c r="H29" i="13"/>
  <c r="H60" i="13" s="1"/>
  <c r="D30" i="13"/>
  <c r="D61" i="13" s="1"/>
  <c r="E30" i="13"/>
  <c r="E61" i="13" s="1"/>
  <c r="F30" i="13"/>
  <c r="F61" i="13" s="1"/>
  <c r="G30" i="13"/>
  <c r="G61" i="13" s="1"/>
  <c r="H30" i="13"/>
  <c r="H61" i="13" s="1"/>
  <c r="C30" i="13"/>
  <c r="C61" i="13" s="1"/>
  <c r="D28" i="13"/>
  <c r="E28" i="13"/>
  <c r="F28" i="13"/>
  <c r="G28" i="13"/>
  <c r="H28" i="13"/>
  <c r="C29" i="13"/>
  <c r="C60" i="13" s="1"/>
  <c r="D29" i="12"/>
  <c r="D60" i="12" s="1"/>
  <c r="E29" i="12"/>
  <c r="E60" i="12" s="1"/>
  <c r="F29" i="12"/>
  <c r="F60" i="12" s="1"/>
  <c r="G29" i="12"/>
  <c r="G60" i="12" s="1"/>
  <c r="H29" i="12"/>
  <c r="H60" i="12" s="1"/>
  <c r="C29" i="12"/>
  <c r="C60" i="12" s="1"/>
  <c r="D16" i="13"/>
  <c r="E16" i="13"/>
  <c r="F16" i="13"/>
  <c r="G16" i="13"/>
  <c r="H16" i="13"/>
  <c r="D17" i="13"/>
  <c r="E17" i="13"/>
  <c r="F17" i="13"/>
  <c r="G17" i="13"/>
  <c r="H17" i="13"/>
  <c r="D18" i="13"/>
  <c r="E18" i="13"/>
  <c r="F18" i="13"/>
  <c r="G18" i="13"/>
  <c r="H18" i="13"/>
  <c r="D19" i="13"/>
  <c r="E19" i="13"/>
  <c r="F19" i="13"/>
  <c r="G19" i="13"/>
  <c r="H19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5" i="13"/>
  <c r="E25" i="13"/>
  <c r="F25" i="13"/>
  <c r="G25" i="13"/>
  <c r="H25" i="13"/>
  <c r="D26" i="13"/>
  <c r="E26" i="13"/>
  <c r="F26" i="13"/>
  <c r="G26" i="13"/>
  <c r="H26" i="13"/>
  <c r="D27" i="13"/>
  <c r="E27" i="13"/>
  <c r="F27" i="13"/>
  <c r="G27" i="13"/>
  <c r="H27" i="13"/>
  <c r="C26" i="13"/>
  <c r="C27" i="13"/>
  <c r="C28" i="13"/>
  <c r="C25" i="13"/>
  <c r="C20" i="13"/>
  <c r="C21" i="13"/>
  <c r="C22" i="13"/>
  <c r="C19" i="13"/>
  <c r="C16" i="13"/>
  <c r="C18" i="13"/>
  <c r="G24" i="13" l="1"/>
  <c r="H24" i="13"/>
  <c r="D24" i="13"/>
  <c r="F24" i="13"/>
  <c r="E24" i="13"/>
  <c r="AM9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U8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H11" i="25" s="1"/>
  <c r="G12" i="25"/>
  <c r="G11" i="25" s="1"/>
  <c r="F12" i="25"/>
  <c r="E12" i="25"/>
  <c r="E11" i="25" s="1"/>
  <c r="D12" i="25"/>
  <c r="D11" i="25" s="1"/>
  <c r="S11" i="25"/>
  <c r="R11" i="25"/>
  <c r="Q11" i="25"/>
  <c r="P11" i="25"/>
  <c r="O11" i="25"/>
  <c r="N11" i="25"/>
  <c r="M11" i="25"/>
  <c r="L11" i="25"/>
  <c r="K11" i="25"/>
  <c r="J11" i="25"/>
  <c r="I11" i="25"/>
  <c r="F11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D8" i="25" s="1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I8" i="25" l="1"/>
  <c r="AA8" i="25"/>
  <c r="AO21" i="25"/>
  <c r="AM8" i="25"/>
  <c r="E8" i="25"/>
  <c r="G8" i="25"/>
  <c r="I8" i="25"/>
  <c r="K8" i="25"/>
  <c r="M8" i="25"/>
  <c r="O8" i="25"/>
  <c r="Q8" i="25"/>
  <c r="S8" i="25"/>
  <c r="AL8" i="25"/>
  <c r="AJ8" i="25"/>
  <c r="AH8" i="25"/>
  <c r="AF8" i="25"/>
  <c r="AD8" i="25"/>
  <c r="AB8" i="25"/>
  <c r="Z8" i="25"/>
  <c r="X8" i="25"/>
  <c r="V8" i="25"/>
  <c r="AB11" i="25"/>
  <c r="T11" i="25"/>
  <c r="F8" i="25"/>
  <c r="J8" i="25"/>
  <c r="N8" i="25"/>
  <c r="R8" i="25"/>
  <c r="AP21" i="25"/>
  <c r="AM11" i="25"/>
  <c r="AI11" i="25"/>
  <c r="AE11" i="25"/>
  <c r="AA11" i="25"/>
  <c r="W11" i="25"/>
  <c r="AE8" i="25"/>
  <c r="T8" i="25"/>
  <c r="AK8" i="25"/>
  <c r="AG8" i="25"/>
  <c r="AC8" i="25"/>
  <c r="Y8" i="25"/>
  <c r="AJ11" i="25"/>
  <c r="X11" i="25"/>
  <c r="AL11" i="25"/>
  <c r="AH11" i="25"/>
  <c r="AD11" i="25"/>
  <c r="Z11" i="25"/>
  <c r="V11" i="25"/>
  <c r="AF11" i="25"/>
  <c r="H8" i="25"/>
  <c r="L8" i="25"/>
  <c r="P8" i="25"/>
  <c r="AK11" i="25"/>
  <c r="AG11" i="25"/>
  <c r="AC11" i="25"/>
  <c r="Y11" i="25"/>
  <c r="U11" i="25"/>
  <c r="W8" i="25"/>
  <c r="C25" i="12" l="1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3" i="12"/>
  <c r="D23" i="12"/>
  <c r="E23" i="12"/>
  <c r="F23" i="12"/>
  <c r="G23" i="12"/>
  <c r="H23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3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4" i="12"/>
  <c r="H13" i="12"/>
  <c r="G13" i="12"/>
  <c r="F13" i="12"/>
  <c r="E13" i="12"/>
  <c r="D13" i="12"/>
  <c r="H4" i="12"/>
  <c r="G4" i="12"/>
  <c r="F4" i="12"/>
  <c r="E4" i="12"/>
  <c r="D4" i="12"/>
  <c r="F24" i="12" l="1"/>
  <c r="E24" i="12"/>
  <c r="G24" i="12"/>
  <c r="C24" i="12"/>
  <c r="E12" i="12"/>
  <c r="H12" i="12"/>
  <c r="D12" i="12"/>
  <c r="G12" i="12"/>
  <c r="H24" i="12"/>
  <c r="D24" i="12"/>
  <c r="F12" i="12"/>
  <c r="C12" i="12"/>
  <c r="H59" i="13" l="1"/>
  <c r="G59" i="13"/>
  <c r="F59" i="13"/>
  <c r="E59" i="13"/>
  <c r="D59" i="13"/>
  <c r="H58" i="13"/>
  <c r="G58" i="13"/>
  <c r="F58" i="13"/>
  <c r="E58" i="13"/>
  <c r="D58" i="13"/>
  <c r="C58" i="13"/>
  <c r="F57" i="13"/>
  <c r="E57" i="13"/>
  <c r="D57" i="13"/>
  <c r="C57" i="13"/>
  <c r="H56" i="13"/>
  <c r="G56" i="13"/>
  <c r="F56" i="13"/>
  <c r="D56" i="13"/>
  <c r="C56" i="13"/>
  <c r="H54" i="13"/>
  <c r="G54" i="13"/>
  <c r="F54" i="13"/>
  <c r="C23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H50" i="13"/>
  <c r="G50" i="13"/>
  <c r="F50" i="13"/>
  <c r="E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17" i="13"/>
  <c r="C48" i="13" s="1"/>
  <c r="H47" i="13"/>
  <c r="G47" i="13"/>
  <c r="F47" i="13"/>
  <c r="E47" i="13"/>
  <c r="D47" i="13"/>
  <c r="C47" i="13"/>
  <c r="H15" i="13"/>
  <c r="H46" i="13" s="1"/>
  <c r="G15" i="13"/>
  <c r="G46" i="13" s="1"/>
  <c r="F15" i="13"/>
  <c r="F46" i="13" s="1"/>
  <c r="E15" i="13"/>
  <c r="E46" i="13" s="1"/>
  <c r="D15" i="13"/>
  <c r="D46" i="13" s="1"/>
  <c r="C15" i="13"/>
  <c r="C46" i="13" s="1"/>
  <c r="H14" i="13"/>
  <c r="H45" i="13" s="1"/>
  <c r="G14" i="13"/>
  <c r="G45" i="13" s="1"/>
  <c r="F14" i="13"/>
  <c r="F45" i="13" s="1"/>
  <c r="E14" i="13"/>
  <c r="E45" i="13" s="1"/>
  <c r="D14" i="13"/>
  <c r="D45" i="13" s="1"/>
  <c r="C14" i="13"/>
  <c r="C45" i="13" s="1"/>
  <c r="H13" i="13"/>
  <c r="H44" i="13" s="1"/>
  <c r="G13" i="13"/>
  <c r="G44" i="13" s="1"/>
  <c r="F13" i="13"/>
  <c r="F44" i="13" s="1"/>
  <c r="E13" i="13"/>
  <c r="E44" i="13" s="1"/>
  <c r="D13" i="13"/>
  <c r="C13" i="13"/>
  <c r="H11" i="13"/>
  <c r="H42" i="13" s="1"/>
  <c r="G11" i="13"/>
  <c r="G42" i="13" s="1"/>
  <c r="F11" i="13"/>
  <c r="F42" i="13" s="1"/>
  <c r="E11" i="13"/>
  <c r="E42" i="13" s="1"/>
  <c r="D11" i="13"/>
  <c r="D42" i="13" s="1"/>
  <c r="C11" i="13"/>
  <c r="C42" i="13" s="1"/>
  <c r="H10" i="13"/>
  <c r="H41" i="13" s="1"/>
  <c r="G10" i="13"/>
  <c r="G41" i="13" s="1"/>
  <c r="F10" i="13"/>
  <c r="F41" i="13" s="1"/>
  <c r="E10" i="13"/>
  <c r="E41" i="13" s="1"/>
  <c r="D10" i="13"/>
  <c r="D41" i="13" s="1"/>
  <c r="C10" i="13"/>
  <c r="C41" i="13" s="1"/>
  <c r="H9" i="13"/>
  <c r="H40" i="13" s="1"/>
  <c r="G9" i="13"/>
  <c r="G40" i="13" s="1"/>
  <c r="F9" i="13"/>
  <c r="F40" i="13" s="1"/>
  <c r="E9" i="13"/>
  <c r="E40" i="13" s="1"/>
  <c r="D9" i="13"/>
  <c r="D40" i="13" s="1"/>
  <c r="C9" i="13"/>
  <c r="C40" i="13" s="1"/>
  <c r="H8" i="13"/>
  <c r="G8" i="13"/>
  <c r="G39" i="13" s="1"/>
  <c r="F8" i="13"/>
  <c r="F39" i="13" s="1"/>
  <c r="E8" i="13"/>
  <c r="E39" i="13" s="1"/>
  <c r="D8" i="13"/>
  <c r="D39" i="13" s="1"/>
  <c r="C8" i="13"/>
  <c r="C39" i="13" s="1"/>
  <c r="H7" i="13"/>
  <c r="H38" i="13" s="1"/>
  <c r="G7" i="13"/>
  <c r="G38" i="13" s="1"/>
  <c r="F7" i="13"/>
  <c r="F38" i="13" s="1"/>
  <c r="E7" i="13"/>
  <c r="E38" i="13" s="1"/>
  <c r="D7" i="13"/>
  <c r="D38" i="13" s="1"/>
  <c r="C7" i="13"/>
  <c r="C38" i="13" s="1"/>
  <c r="H6" i="13"/>
  <c r="H37" i="13" s="1"/>
  <c r="G6" i="13"/>
  <c r="G37" i="13" s="1"/>
  <c r="F6" i="13"/>
  <c r="F37" i="13" s="1"/>
  <c r="E6" i="13"/>
  <c r="E37" i="13" s="1"/>
  <c r="D6" i="13"/>
  <c r="D37" i="13" s="1"/>
  <c r="C6" i="13"/>
  <c r="C37" i="13" s="1"/>
  <c r="H5" i="13"/>
  <c r="H36" i="13" s="1"/>
  <c r="G5" i="13"/>
  <c r="G36" i="13" s="1"/>
  <c r="F5" i="13"/>
  <c r="F36" i="13" s="1"/>
  <c r="E5" i="13"/>
  <c r="E36" i="13" s="1"/>
  <c r="D5" i="13"/>
  <c r="D36" i="13" s="1"/>
  <c r="C5" i="13"/>
  <c r="C36" i="13" s="1"/>
  <c r="H4" i="13"/>
  <c r="H35" i="13" s="1"/>
  <c r="G4" i="13"/>
  <c r="G35" i="13" s="1"/>
  <c r="F4" i="13"/>
  <c r="F35" i="13" s="1"/>
  <c r="E4" i="13"/>
  <c r="E35" i="13" s="1"/>
  <c r="D4" i="13"/>
  <c r="D35" i="13" s="1"/>
  <c r="C4" i="13"/>
  <c r="C35" i="13" s="1"/>
  <c r="C59" i="13"/>
  <c r="H57" i="13"/>
  <c r="G57" i="13"/>
  <c r="E54" i="13"/>
  <c r="D54" i="13"/>
  <c r="C54" i="13"/>
  <c r="D50" i="13"/>
  <c r="D44" i="13"/>
  <c r="C44" i="13"/>
  <c r="H39" i="13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6" i="12"/>
  <c r="D56" i="12"/>
  <c r="E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E55" i="13" l="1"/>
  <c r="E56" i="13"/>
  <c r="E12" i="13"/>
  <c r="E43" i="13" s="1"/>
  <c r="F55" i="13"/>
  <c r="F55" i="12"/>
  <c r="F56" i="12"/>
  <c r="F12" i="13"/>
  <c r="F43" i="13" s="1"/>
  <c r="C12" i="13"/>
  <c r="C43" i="13" s="1"/>
  <c r="G12" i="13"/>
  <c r="G43" i="13" s="1"/>
  <c r="C24" i="13"/>
  <c r="C55" i="13" s="1"/>
  <c r="G55" i="13"/>
  <c r="D12" i="13"/>
  <c r="D43" i="13" s="1"/>
  <c r="H12" i="13"/>
  <c r="H43" i="13" s="1"/>
  <c r="D55" i="13"/>
  <c r="H55" i="13"/>
  <c r="H55" i="12"/>
  <c r="D55" i="12"/>
  <c r="E55" i="12"/>
  <c r="G55" i="12"/>
  <c r="C55" i="12"/>
  <c r="C48" i="12"/>
  <c r="E44" i="12"/>
  <c r="C45" i="12"/>
  <c r="D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D48" i="12"/>
  <c r="E48" i="12"/>
  <c r="F48" i="12"/>
  <c r="G48" i="12"/>
  <c r="H48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E43" i="12" l="1"/>
  <c r="E45" i="12"/>
  <c r="H43" i="12"/>
  <c r="H44" i="12"/>
  <c r="G43" i="12"/>
  <c r="G44" i="12"/>
  <c r="F43" i="12"/>
  <c r="F44" i="12"/>
  <c r="D43" i="12"/>
  <c r="D44" i="12"/>
  <c r="C43" i="12"/>
  <c r="C44" i="12"/>
  <c r="Z11" i="17"/>
  <c r="Y11" i="17"/>
  <c r="X11" i="17"/>
  <c r="W11" i="17"/>
  <c r="V11" i="17"/>
  <c r="U11" i="17"/>
  <c r="Z10" i="17"/>
  <c r="Z32" i="17" s="1"/>
  <c r="Y10" i="17"/>
  <c r="Y32" i="17" s="1"/>
  <c r="X10" i="17"/>
  <c r="X32" i="17" s="1"/>
  <c r="W10" i="17"/>
  <c r="W32" i="17" s="1"/>
  <c r="V10" i="17"/>
  <c r="V32" i="17" s="1"/>
  <c r="U10" i="17"/>
  <c r="U32" i="17" s="1"/>
  <c r="Z9" i="17"/>
  <c r="Y9" i="17"/>
  <c r="X9" i="17"/>
  <c r="W9" i="17"/>
  <c r="V9" i="17"/>
  <c r="U9" i="17"/>
  <c r="Z8" i="17"/>
  <c r="Z30" i="17" s="1"/>
  <c r="Y8" i="17"/>
  <c r="Y30" i="17" s="1"/>
  <c r="X8" i="17"/>
  <c r="X30" i="17" s="1"/>
  <c r="W8" i="17"/>
  <c r="W30" i="17" s="1"/>
  <c r="V8" i="17"/>
  <c r="V30" i="17" s="1"/>
  <c r="U8" i="17"/>
  <c r="U30" i="17" s="1"/>
  <c r="Z7" i="17"/>
  <c r="Y7" i="17"/>
  <c r="X7" i="17"/>
  <c r="W7" i="17"/>
  <c r="V7" i="17"/>
  <c r="U7" i="17"/>
  <c r="Z6" i="17"/>
  <c r="Z28" i="17" s="1"/>
  <c r="Y6" i="17"/>
  <c r="Y14" i="17" s="1"/>
  <c r="Y36" i="17" s="1"/>
  <c r="X6" i="17"/>
  <c r="X28" i="17" s="1"/>
  <c r="W6" i="17"/>
  <c r="W28" i="17" s="1"/>
  <c r="V6" i="17"/>
  <c r="V28" i="17" s="1"/>
  <c r="U6" i="17"/>
  <c r="U14" i="17" s="1"/>
  <c r="U36" i="17" s="1"/>
  <c r="Z5" i="17"/>
  <c r="Y5" i="17"/>
  <c r="X5" i="17"/>
  <c r="W5" i="17"/>
  <c r="V5" i="17"/>
  <c r="U5" i="17"/>
  <c r="Z4" i="17"/>
  <c r="Z26" i="17" s="1"/>
  <c r="Y4" i="17"/>
  <c r="Y26" i="17" s="1"/>
  <c r="X4" i="17"/>
  <c r="X26" i="17" s="1"/>
  <c r="W4" i="17"/>
  <c r="W12" i="17" s="1"/>
  <c r="V4" i="17"/>
  <c r="V26" i="17" s="1"/>
  <c r="U4" i="17"/>
  <c r="U12" i="17" s="1"/>
  <c r="Z15" i="17"/>
  <c r="U5" i="16"/>
  <c r="V5" i="16"/>
  <c r="W5" i="16"/>
  <c r="X5" i="16"/>
  <c r="Y5" i="16"/>
  <c r="Z5" i="16"/>
  <c r="U6" i="16"/>
  <c r="V6" i="16"/>
  <c r="V28" i="16" s="1"/>
  <c r="W6" i="16"/>
  <c r="X6" i="16"/>
  <c r="Y6" i="16"/>
  <c r="Z6" i="16"/>
  <c r="Z28" i="16" s="1"/>
  <c r="U7" i="16"/>
  <c r="V7" i="16"/>
  <c r="W7" i="16"/>
  <c r="X7" i="16"/>
  <c r="Y7" i="16"/>
  <c r="Z7" i="16"/>
  <c r="U8" i="16"/>
  <c r="U30" i="16" s="1"/>
  <c r="V8" i="16"/>
  <c r="V30" i="16" s="1"/>
  <c r="W8" i="16"/>
  <c r="W30" i="16" s="1"/>
  <c r="X8" i="16"/>
  <c r="X30" i="16" s="1"/>
  <c r="Y8" i="16"/>
  <c r="Y30" i="16" s="1"/>
  <c r="Z8" i="16"/>
  <c r="Z30" i="16" s="1"/>
  <c r="U9" i="16"/>
  <c r="V9" i="16"/>
  <c r="W9" i="16"/>
  <c r="X9" i="16"/>
  <c r="Y9" i="16"/>
  <c r="Z9" i="16"/>
  <c r="U10" i="16"/>
  <c r="U32" i="16" s="1"/>
  <c r="V10" i="16"/>
  <c r="V32" i="16" s="1"/>
  <c r="W10" i="16"/>
  <c r="W32" i="16" s="1"/>
  <c r="X10" i="16"/>
  <c r="X32" i="16" s="1"/>
  <c r="Y10" i="16"/>
  <c r="Y32" i="16" s="1"/>
  <c r="Z10" i="16"/>
  <c r="Z32" i="16" s="1"/>
  <c r="U11" i="16"/>
  <c r="V11" i="16"/>
  <c r="W11" i="16"/>
  <c r="X11" i="16"/>
  <c r="Y11" i="16"/>
  <c r="Z11" i="16"/>
  <c r="V4" i="16"/>
  <c r="V26" i="16" s="1"/>
  <c r="W4" i="16"/>
  <c r="W26" i="16" s="1"/>
  <c r="X4" i="16"/>
  <c r="X26" i="16" s="1"/>
  <c r="Y4" i="16"/>
  <c r="Z4" i="16"/>
  <c r="U4" i="16"/>
  <c r="U26" i="16" s="1"/>
  <c r="X27" i="17" l="1"/>
  <c r="X29" i="17"/>
  <c r="X31" i="17"/>
  <c r="X33" i="17"/>
  <c r="W31" i="17"/>
  <c r="W33" i="17"/>
  <c r="U27" i="17"/>
  <c r="Y13" i="17"/>
  <c r="U29" i="17"/>
  <c r="Y29" i="17"/>
  <c r="U31" i="17"/>
  <c r="Y31" i="17"/>
  <c r="U33" i="17"/>
  <c r="Y33" i="17"/>
  <c r="W13" i="17"/>
  <c r="Z37" i="17"/>
  <c r="V27" i="17"/>
  <c r="Z27" i="17"/>
  <c r="V29" i="17"/>
  <c r="Z29" i="17"/>
  <c r="V31" i="17"/>
  <c r="Z31" i="17"/>
  <c r="V33" i="17"/>
  <c r="Z33" i="17"/>
  <c r="Z13" i="17"/>
  <c r="Z14" i="17"/>
  <c r="Z36" i="17" s="1"/>
  <c r="V27" i="16"/>
  <c r="Y33" i="16"/>
  <c r="U29" i="16"/>
  <c r="Y27" i="16"/>
  <c r="X29" i="16"/>
  <c r="Z33" i="16"/>
  <c r="V33" i="16"/>
  <c r="Z31" i="16"/>
  <c r="V31" i="16"/>
  <c r="Z27" i="16"/>
  <c r="U33" i="16"/>
  <c r="Y31" i="16"/>
  <c r="U31" i="16"/>
  <c r="Y29" i="16"/>
  <c r="U27" i="16"/>
  <c r="X14" i="17"/>
  <c r="X36" i="17" s="1"/>
  <c r="X33" i="16"/>
  <c r="X31" i="16"/>
  <c r="X27" i="16"/>
  <c r="X12" i="17"/>
  <c r="X34" i="17" s="1"/>
  <c r="Z12" i="16"/>
  <c r="Z34" i="16" s="1"/>
  <c r="W33" i="16"/>
  <c r="W31" i="16"/>
  <c r="V13" i="17"/>
  <c r="V15" i="17"/>
  <c r="X13" i="17"/>
  <c r="V12" i="17"/>
  <c r="V34" i="17" s="1"/>
  <c r="Z12" i="17"/>
  <c r="Z34" i="17" s="1"/>
  <c r="X15" i="17"/>
  <c r="V14" i="17"/>
  <c r="V36" i="17" s="1"/>
  <c r="W15" i="17"/>
  <c r="Y12" i="17"/>
  <c r="Y34" i="17" s="1"/>
  <c r="Y12" i="16"/>
  <c r="Y34" i="16" s="1"/>
  <c r="Z15" i="16"/>
  <c r="Z15" i="18" s="1"/>
  <c r="Z37" i="18" s="1"/>
  <c r="W15" i="16"/>
  <c r="V15" i="16"/>
  <c r="Y14" i="16"/>
  <c r="Y36" i="16" s="1"/>
  <c r="X14" i="16"/>
  <c r="X36" i="16" s="1"/>
  <c r="W14" i="16"/>
  <c r="W36" i="16" s="1"/>
  <c r="U14" i="16"/>
  <c r="U36" i="16" s="1"/>
  <c r="W13" i="16"/>
  <c r="U13" i="16"/>
  <c r="Y15" i="16"/>
  <c r="Z14" i="16"/>
  <c r="Z36" i="16" s="1"/>
  <c r="V14" i="16"/>
  <c r="V36" i="16" s="1"/>
  <c r="X12" i="16"/>
  <c r="X34" i="16" s="1"/>
  <c r="W29" i="16"/>
  <c r="Y28" i="16"/>
  <c r="U28" i="16"/>
  <c r="W27" i="16"/>
  <c r="X15" i="16"/>
  <c r="Z13" i="16"/>
  <c r="V13" i="16"/>
  <c r="V17" i="16" s="1"/>
  <c r="W12" i="16"/>
  <c r="W34" i="16" s="1"/>
  <c r="Y26" i="16"/>
  <c r="Z29" i="16"/>
  <c r="V29" i="16"/>
  <c r="X28" i="16"/>
  <c r="Z26" i="16"/>
  <c r="U15" i="16"/>
  <c r="Y13" i="16"/>
  <c r="Y17" i="16" s="1"/>
  <c r="V12" i="16"/>
  <c r="V34" i="16" s="1"/>
  <c r="W28" i="16"/>
  <c r="U12" i="16"/>
  <c r="U34" i="16" s="1"/>
  <c r="X13" i="16"/>
  <c r="U34" i="17"/>
  <c r="W34" i="17"/>
  <c r="W14" i="17"/>
  <c r="U4" i="18"/>
  <c r="U26" i="18" s="1"/>
  <c r="W4" i="18"/>
  <c r="W26" i="18" s="1"/>
  <c r="X11" i="18"/>
  <c r="X33" i="18" s="1"/>
  <c r="Z10" i="18"/>
  <c r="Z32" i="18" s="1"/>
  <c r="V10" i="18"/>
  <c r="V32" i="18" s="1"/>
  <c r="X9" i="18"/>
  <c r="X31" i="18" s="1"/>
  <c r="Z8" i="18"/>
  <c r="Z30" i="18" s="1"/>
  <c r="V8" i="18"/>
  <c r="V30" i="18" s="1"/>
  <c r="X7" i="18"/>
  <c r="X29" i="18" s="1"/>
  <c r="Z6" i="18"/>
  <c r="Z28" i="18" s="1"/>
  <c r="V6" i="18"/>
  <c r="V28" i="18" s="1"/>
  <c r="X5" i="18"/>
  <c r="X27" i="18" s="1"/>
  <c r="U26" i="17"/>
  <c r="W26" i="17"/>
  <c r="Z4" i="18"/>
  <c r="Z26" i="18" s="1"/>
  <c r="V4" i="18"/>
  <c r="V26" i="18" s="1"/>
  <c r="W11" i="18"/>
  <c r="W33" i="18" s="1"/>
  <c r="Y10" i="18"/>
  <c r="Y32" i="18" s="1"/>
  <c r="U10" i="18"/>
  <c r="U32" i="18" s="1"/>
  <c r="W9" i="18"/>
  <c r="W31" i="18" s="1"/>
  <c r="Y8" i="18"/>
  <c r="Y30" i="18" s="1"/>
  <c r="U8" i="18"/>
  <c r="U30" i="18" s="1"/>
  <c r="W7" i="18"/>
  <c r="W29" i="18" s="1"/>
  <c r="Y6" i="18"/>
  <c r="Y28" i="18" s="1"/>
  <c r="U6" i="18"/>
  <c r="U28" i="18" s="1"/>
  <c r="W5" i="18"/>
  <c r="W27" i="18" s="1"/>
  <c r="W29" i="17"/>
  <c r="Y28" i="17"/>
  <c r="U28" i="17"/>
  <c r="W27" i="17"/>
  <c r="Y4" i="18"/>
  <c r="Y26" i="18" s="1"/>
  <c r="Z11" i="18"/>
  <c r="Z33" i="18" s="1"/>
  <c r="V11" i="18"/>
  <c r="V33" i="18" s="1"/>
  <c r="X10" i="18"/>
  <c r="X32" i="18" s="1"/>
  <c r="Z9" i="18"/>
  <c r="Z31" i="18" s="1"/>
  <c r="V9" i="18"/>
  <c r="V31" i="18" s="1"/>
  <c r="X8" i="18"/>
  <c r="X30" i="18" s="1"/>
  <c r="Z7" i="18"/>
  <c r="Z29" i="18" s="1"/>
  <c r="V7" i="18"/>
  <c r="V29" i="18" s="1"/>
  <c r="X6" i="18"/>
  <c r="X28" i="18" s="1"/>
  <c r="Z5" i="18"/>
  <c r="Z27" i="18" s="1"/>
  <c r="V5" i="18"/>
  <c r="V27" i="18" s="1"/>
  <c r="Y15" i="17"/>
  <c r="U13" i="17"/>
  <c r="U15" i="17"/>
  <c r="X4" i="18"/>
  <c r="X26" i="18" s="1"/>
  <c r="Y11" i="18"/>
  <c r="Y33" i="18" s="1"/>
  <c r="U11" i="18"/>
  <c r="U33" i="18" s="1"/>
  <c r="W10" i="18"/>
  <c r="W32" i="18" s="1"/>
  <c r="Y9" i="18"/>
  <c r="Y31" i="18" s="1"/>
  <c r="U9" i="18"/>
  <c r="U31" i="18" s="1"/>
  <c r="W8" i="18"/>
  <c r="W30" i="18" s="1"/>
  <c r="Y7" i="18"/>
  <c r="Y29" i="18" s="1"/>
  <c r="U7" i="18"/>
  <c r="U29" i="18" s="1"/>
  <c r="W6" i="18"/>
  <c r="W28" i="18" s="1"/>
  <c r="Y5" i="18"/>
  <c r="Y27" i="18" s="1"/>
  <c r="U5" i="18"/>
  <c r="U27" i="18" s="1"/>
  <c r="Y27" i="17"/>
  <c r="V37" i="17" l="1"/>
  <c r="U17" i="17"/>
  <c r="V35" i="17"/>
  <c r="V17" i="17"/>
  <c r="Y35" i="17"/>
  <c r="Y17" i="17"/>
  <c r="X37" i="17"/>
  <c r="W37" i="17"/>
  <c r="X35" i="17"/>
  <c r="X17" i="17"/>
  <c r="Z35" i="17"/>
  <c r="Z17" i="17"/>
  <c r="W35" i="17"/>
  <c r="W17" i="17"/>
  <c r="U17" i="16"/>
  <c r="X17" i="16"/>
  <c r="W17" i="16"/>
  <c r="Z13" i="18"/>
  <c r="Z35" i="18" s="1"/>
  <c r="Z17" i="16"/>
  <c r="Z14" i="18"/>
  <c r="Z36" i="18" s="1"/>
  <c r="U14" i="18"/>
  <c r="U36" i="18" s="1"/>
  <c r="X12" i="18"/>
  <c r="X34" i="18" s="1"/>
  <c r="U35" i="16"/>
  <c r="Z37" i="16"/>
  <c r="X35" i="16"/>
  <c r="Y35" i="16"/>
  <c r="V35" i="16"/>
  <c r="W35" i="16"/>
  <c r="X37" i="16"/>
  <c r="Y37" i="16"/>
  <c r="W37" i="16"/>
  <c r="X14" i="18"/>
  <c r="X36" i="18" s="1"/>
  <c r="X13" i="18"/>
  <c r="X35" i="18" s="1"/>
  <c r="U37" i="16"/>
  <c r="Z35" i="16"/>
  <c r="V37" i="16"/>
  <c r="X15" i="18"/>
  <c r="X37" i="18" s="1"/>
  <c r="V15" i="18"/>
  <c r="V37" i="18" s="1"/>
  <c r="Z12" i="18"/>
  <c r="Z34" i="18" s="1"/>
  <c r="Y13" i="18"/>
  <c r="Y35" i="18" s="1"/>
  <c r="V13" i="18"/>
  <c r="V35" i="18" s="1"/>
  <c r="W13" i="18"/>
  <c r="W35" i="18" s="1"/>
  <c r="W15" i="18"/>
  <c r="W37" i="18" s="1"/>
  <c r="V14" i="18"/>
  <c r="V36" i="18" s="1"/>
  <c r="Y14" i="18"/>
  <c r="Y36" i="18" s="1"/>
  <c r="V12" i="18"/>
  <c r="V34" i="18" s="1"/>
  <c r="Y12" i="18"/>
  <c r="Y34" i="18" s="1"/>
  <c r="U12" i="18"/>
  <c r="U34" i="18" s="1"/>
  <c r="W12" i="18"/>
  <c r="W34" i="18" s="1"/>
  <c r="U37" i="17"/>
  <c r="U15" i="18"/>
  <c r="U37" i="18" s="1"/>
  <c r="U35" i="17"/>
  <c r="U13" i="18"/>
  <c r="U35" i="18" s="1"/>
  <c r="Y37" i="17"/>
  <c r="Y15" i="18"/>
  <c r="Y37" i="18" s="1"/>
  <c r="W36" i="17"/>
  <c r="W14" i="18"/>
  <c r="W36" i="18" s="1"/>
  <c r="H39" i="17"/>
  <c r="G39" i="17"/>
  <c r="F39" i="17"/>
  <c r="E39" i="17"/>
  <c r="D39" i="17"/>
  <c r="C39" i="17"/>
  <c r="D39" i="16"/>
  <c r="E39" i="16"/>
  <c r="F39" i="16"/>
  <c r="G39" i="16"/>
  <c r="H39" i="16"/>
  <c r="C39" i="16"/>
  <c r="C27" i="17" l="1"/>
  <c r="D27" i="17"/>
  <c r="E27" i="17"/>
  <c r="F27" i="17"/>
  <c r="G27" i="17"/>
  <c r="H27" i="17"/>
  <c r="C44" i="17" l="1"/>
  <c r="C78" i="16"/>
  <c r="C61" i="16"/>
  <c r="C44" i="16"/>
  <c r="C27" i="16"/>
  <c r="C27" i="18" s="1"/>
  <c r="H104" i="17"/>
  <c r="G104" i="17"/>
  <c r="F104" i="17"/>
  <c r="E104" i="17"/>
  <c r="D104" i="17"/>
  <c r="C104" i="17"/>
  <c r="H103" i="17"/>
  <c r="G103" i="17"/>
  <c r="F103" i="17"/>
  <c r="E103" i="17"/>
  <c r="D103" i="17"/>
  <c r="C103" i="17"/>
  <c r="H101" i="17"/>
  <c r="G101" i="17"/>
  <c r="F101" i="17"/>
  <c r="E101" i="17"/>
  <c r="D101" i="17"/>
  <c r="C101" i="17"/>
  <c r="H100" i="17"/>
  <c r="G100" i="17"/>
  <c r="F100" i="17"/>
  <c r="E100" i="17"/>
  <c r="D100" i="17"/>
  <c r="C100" i="17"/>
  <c r="H99" i="17"/>
  <c r="G99" i="17"/>
  <c r="F99" i="17"/>
  <c r="E99" i="17"/>
  <c r="D99" i="17"/>
  <c r="C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4" i="17"/>
  <c r="H96" i="17" s="1"/>
  <c r="G94" i="17"/>
  <c r="F94" i="17"/>
  <c r="F96" i="17" s="1"/>
  <c r="E94" i="17"/>
  <c r="E96" i="17" s="1"/>
  <c r="D94" i="17"/>
  <c r="D96" i="17" s="1"/>
  <c r="C94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H83" i="17"/>
  <c r="G83" i="17"/>
  <c r="F83" i="17"/>
  <c r="E83" i="17"/>
  <c r="D83" i="17"/>
  <c r="C83" i="17"/>
  <c r="H82" i="17"/>
  <c r="G82" i="17"/>
  <c r="F82" i="17"/>
  <c r="E82" i="17"/>
  <c r="D82" i="17"/>
  <c r="C82" i="17"/>
  <c r="H81" i="17"/>
  <c r="G81" i="17"/>
  <c r="F81" i="17"/>
  <c r="E81" i="17"/>
  <c r="D81" i="17"/>
  <c r="C81" i="17"/>
  <c r="H80" i="17"/>
  <c r="G80" i="17"/>
  <c r="F80" i="17"/>
  <c r="E80" i="17"/>
  <c r="D80" i="17"/>
  <c r="C80" i="17"/>
  <c r="H78" i="17"/>
  <c r="G78" i="17"/>
  <c r="F78" i="17"/>
  <c r="E78" i="17"/>
  <c r="D78" i="17"/>
  <c r="C78" i="17"/>
  <c r="H77" i="17"/>
  <c r="G77" i="17"/>
  <c r="F77" i="17"/>
  <c r="E77" i="17"/>
  <c r="D77" i="17"/>
  <c r="C77" i="17"/>
  <c r="H70" i="17"/>
  <c r="G70" i="17"/>
  <c r="F70" i="17"/>
  <c r="E70" i="17"/>
  <c r="D70" i="17"/>
  <c r="C70" i="17"/>
  <c r="H69" i="17"/>
  <c r="G69" i="17"/>
  <c r="F69" i="17"/>
  <c r="E69" i="17"/>
  <c r="D69" i="17"/>
  <c r="C69" i="17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4" i="17"/>
  <c r="G44" i="17"/>
  <c r="F44" i="17"/>
  <c r="E44" i="17"/>
  <c r="D44" i="17"/>
  <c r="H43" i="17"/>
  <c r="G43" i="17"/>
  <c r="F43" i="17"/>
  <c r="E43" i="17"/>
  <c r="D43" i="17"/>
  <c r="C43" i="17"/>
  <c r="C45" i="17" s="1"/>
  <c r="H36" i="17"/>
  <c r="G36" i="17"/>
  <c r="F36" i="17"/>
  <c r="E36" i="17"/>
  <c r="D36" i="17"/>
  <c r="C36" i="17"/>
  <c r="H33" i="17"/>
  <c r="G33" i="17"/>
  <c r="F33" i="17"/>
  <c r="E33" i="17"/>
  <c r="D33" i="17"/>
  <c r="C33" i="17"/>
  <c r="H29" i="17"/>
  <c r="G29" i="17"/>
  <c r="F29" i="17"/>
  <c r="E29" i="17"/>
  <c r="D29" i="17"/>
  <c r="C29" i="17"/>
  <c r="H26" i="17"/>
  <c r="H28" i="17" s="1"/>
  <c r="G26" i="17"/>
  <c r="G28" i="17" s="1"/>
  <c r="F26" i="17"/>
  <c r="E26" i="17"/>
  <c r="D26" i="17"/>
  <c r="D28" i="17" s="1"/>
  <c r="C26" i="17"/>
  <c r="H19" i="17"/>
  <c r="H126" i="17" s="1"/>
  <c r="G19" i="17"/>
  <c r="G126" i="17" s="1"/>
  <c r="F19" i="17"/>
  <c r="F126" i="17" s="1"/>
  <c r="E19" i="17"/>
  <c r="E126" i="17" s="1"/>
  <c r="D19" i="17"/>
  <c r="D126" i="17" s="1"/>
  <c r="C19" i="17"/>
  <c r="C126" i="17" s="1"/>
  <c r="H18" i="17"/>
  <c r="H125" i="17" s="1"/>
  <c r="G18" i="17"/>
  <c r="G125" i="17" s="1"/>
  <c r="F18" i="17"/>
  <c r="F125" i="17" s="1"/>
  <c r="E18" i="17"/>
  <c r="E125" i="17" s="1"/>
  <c r="D18" i="17"/>
  <c r="D125" i="17" s="1"/>
  <c r="C18" i="17"/>
  <c r="C125" i="17" s="1"/>
  <c r="H17" i="17"/>
  <c r="H124" i="17" s="1"/>
  <c r="G17" i="17"/>
  <c r="G124" i="17" s="1"/>
  <c r="F17" i="17"/>
  <c r="F124" i="17" s="1"/>
  <c r="E17" i="17"/>
  <c r="E124" i="17" s="1"/>
  <c r="D17" i="17"/>
  <c r="D124" i="17" s="1"/>
  <c r="C17" i="17"/>
  <c r="C124" i="17" s="1"/>
  <c r="H16" i="17"/>
  <c r="H123" i="17" s="1"/>
  <c r="G16" i="17"/>
  <c r="G123" i="17" s="1"/>
  <c r="F16" i="17"/>
  <c r="F123" i="17" s="1"/>
  <c r="E16" i="17"/>
  <c r="E123" i="17" s="1"/>
  <c r="D16" i="17"/>
  <c r="D123" i="17" s="1"/>
  <c r="C16" i="17"/>
  <c r="C123" i="17" s="1"/>
  <c r="H15" i="17"/>
  <c r="H122" i="17" s="1"/>
  <c r="G15" i="17"/>
  <c r="G122" i="17" s="1"/>
  <c r="F15" i="17"/>
  <c r="F122" i="17" s="1"/>
  <c r="E15" i="17"/>
  <c r="E122" i="17" s="1"/>
  <c r="D15" i="17"/>
  <c r="C15" i="17"/>
  <c r="C122" i="17" s="1"/>
  <c r="H14" i="17"/>
  <c r="H121" i="17" s="1"/>
  <c r="G14" i="17"/>
  <c r="G121" i="17" s="1"/>
  <c r="F14" i="17"/>
  <c r="F121" i="17" s="1"/>
  <c r="E14" i="17"/>
  <c r="E121" i="17" s="1"/>
  <c r="D14" i="17"/>
  <c r="D121" i="17" s="1"/>
  <c r="C14" i="17"/>
  <c r="H13" i="17"/>
  <c r="H120" i="17" s="1"/>
  <c r="G13" i="17"/>
  <c r="F13" i="17"/>
  <c r="E13" i="17"/>
  <c r="D13" i="17"/>
  <c r="D120" i="17" s="1"/>
  <c r="C13" i="17"/>
  <c r="H12" i="17"/>
  <c r="H119" i="17" s="1"/>
  <c r="G12" i="17"/>
  <c r="F12" i="17"/>
  <c r="F119" i="17" s="1"/>
  <c r="E12" i="17"/>
  <c r="D12" i="17"/>
  <c r="D119" i="17" s="1"/>
  <c r="C12" i="17"/>
  <c r="H10" i="17"/>
  <c r="H117" i="17" s="1"/>
  <c r="G10" i="17"/>
  <c r="G117" i="17" s="1"/>
  <c r="F10" i="17"/>
  <c r="F117" i="17" s="1"/>
  <c r="E10" i="17"/>
  <c r="E117" i="17" s="1"/>
  <c r="D10" i="17"/>
  <c r="D117" i="17" s="1"/>
  <c r="C10" i="17"/>
  <c r="H9" i="17"/>
  <c r="H116" i="17" s="1"/>
  <c r="G9" i="17"/>
  <c r="F9" i="17"/>
  <c r="F116" i="17" s="1"/>
  <c r="E9" i="17"/>
  <c r="E116" i="17" s="1"/>
  <c r="D9" i="17"/>
  <c r="D116" i="17" s="1"/>
  <c r="C9" i="17"/>
  <c r="H8" i="17"/>
  <c r="H115" i="17" s="1"/>
  <c r="G8" i="17"/>
  <c r="F8" i="17"/>
  <c r="F115" i="17" s="1"/>
  <c r="E8" i="17"/>
  <c r="D8" i="17"/>
  <c r="D115" i="17" s="1"/>
  <c r="C8" i="17"/>
  <c r="C115" i="17" s="1"/>
  <c r="H7" i="17"/>
  <c r="H114" i="17" s="1"/>
  <c r="G7" i="17"/>
  <c r="F7" i="17"/>
  <c r="F114" i="17" s="1"/>
  <c r="E7" i="17"/>
  <c r="D7" i="17"/>
  <c r="D114" i="17" s="1"/>
  <c r="C7" i="17"/>
  <c r="H6" i="17"/>
  <c r="H113" i="17" s="1"/>
  <c r="G6" i="17"/>
  <c r="G113" i="17" s="1"/>
  <c r="F6" i="17"/>
  <c r="F113" i="17" s="1"/>
  <c r="E6" i="17"/>
  <c r="D6" i="17"/>
  <c r="D113" i="17" s="1"/>
  <c r="C6" i="17"/>
  <c r="H5" i="17"/>
  <c r="H112" i="17" s="1"/>
  <c r="G5" i="17"/>
  <c r="F5" i="17"/>
  <c r="F112" i="17" s="1"/>
  <c r="E5" i="17"/>
  <c r="E112" i="17" s="1"/>
  <c r="D5" i="17"/>
  <c r="C5" i="17"/>
  <c r="H4" i="17"/>
  <c r="H111" i="17" s="1"/>
  <c r="G4" i="17"/>
  <c r="F4" i="17"/>
  <c r="F111" i="17" s="1"/>
  <c r="E4" i="17"/>
  <c r="D4" i="17"/>
  <c r="D111" i="17" s="1"/>
  <c r="C4" i="17"/>
  <c r="G96" i="17"/>
  <c r="C96" i="17"/>
  <c r="F28" i="17"/>
  <c r="D122" i="17"/>
  <c r="H104" i="16"/>
  <c r="G104" i="16"/>
  <c r="F104" i="16"/>
  <c r="E104" i="16"/>
  <c r="E104" i="18" s="1"/>
  <c r="D104" i="16"/>
  <c r="C104" i="16"/>
  <c r="H103" i="16"/>
  <c r="G103" i="16"/>
  <c r="F103" i="16"/>
  <c r="E103" i="16"/>
  <c r="D103" i="16"/>
  <c r="C103" i="16"/>
  <c r="H101" i="16"/>
  <c r="G101" i="16"/>
  <c r="F101" i="16"/>
  <c r="E101" i="16"/>
  <c r="E101" i="18" s="1"/>
  <c r="D101" i="16"/>
  <c r="C101" i="16"/>
  <c r="H100" i="16"/>
  <c r="G100" i="16"/>
  <c r="F100" i="16"/>
  <c r="E100" i="16"/>
  <c r="D100" i="16"/>
  <c r="C100" i="16"/>
  <c r="H99" i="16"/>
  <c r="G99" i="16"/>
  <c r="F99" i="16"/>
  <c r="E99" i="16"/>
  <c r="D99" i="16"/>
  <c r="C99" i="16"/>
  <c r="H98" i="16"/>
  <c r="G98" i="16"/>
  <c r="F98" i="16"/>
  <c r="E98" i="16"/>
  <c r="D98" i="16"/>
  <c r="C98" i="16"/>
  <c r="H97" i="16"/>
  <c r="G97" i="16"/>
  <c r="F97" i="16"/>
  <c r="E97" i="16"/>
  <c r="D97" i="16"/>
  <c r="C97" i="16"/>
  <c r="H94" i="16"/>
  <c r="G94" i="16"/>
  <c r="F94" i="16"/>
  <c r="E94" i="16"/>
  <c r="D94" i="16"/>
  <c r="C94" i="16"/>
  <c r="C94" i="18" s="1"/>
  <c r="H86" i="16"/>
  <c r="G86" i="16"/>
  <c r="F86" i="16"/>
  <c r="E86" i="16"/>
  <c r="D86" i="16"/>
  <c r="C86" i="16"/>
  <c r="H85" i="16"/>
  <c r="G85" i="16"/>
  <c r="G85" i="18" s="1"/>
  <c r="F85" i="16"/>
  <c r="E85" i="16"/>
  <c r="D85" i="16"/>
  <c r="C85" i="16"/>
  <c r="C85" i="18" s="1"/>
  <c r="H84" i="16"/>
  <c r="G84" i="16"/>
  <c r="F84" i="16"/>
  <c r="E84" i="16"/>
  <c r="E84" i="18" s="1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E80" i="18" s="1"/>
  <c r="D80" i="16"/>
  <c r="C80" i="16"/>
  <c r="H78" i="16"/>
  <c r="G78" i="16"/>
  <c r="G78" i="18" s="1"/>
  <c r="F78" i="16"/>
  <c r="E78" i="16"/>
  <c r="D78" i="16"/>
  <c r="H77" i="16"/>
  <c r="G77" i="16"/>
  <c r="F77" i="16"/>
  <c r="E77" i="16"/>
  <c r="D77" i="16"/>
  <c r="C77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1" i="16"/>
  <c r="G61" i="16"/>
  <c r="F61" i="16"/>
  <c r="E61" i="16"/>
  <c r="D61" i="16"/>
  <c r="H60" i="16"/>
  <c r="G60" i="16"/>
  <c r="F60" i="16"/>
  <c r="E60" i="16"/>
  <c r="D60" i="16"/>
  <c r="C60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H53" i="16"/>
  <c r="G53" i="16"/>
  <c r="F53" i="16"/>
  <c r="E53" i="16"/>
  <c r="D53" i="16"/>
  <c r="C53" i="16"/>
  <c r="H46" i="16"/>
  <c r="G46" i="16"/>
  <c r="F46" i="16"/>
  <c r="E46" i="16"/>
  <c r="D46" i="16"/>
  <c r="C46" i="16"/>
  <c r="H44" i="16"/>
  <c r="G44" i="16"/>
  <c r="F44" i="16"/>
  <c r="E44" i="16"/>
  <c r="D44" i="16"/>
  <c r="H43" i="16"/>
  <c r="G43" i="16"/>
  <c r="F43" i="16"/>
  <c r="E43" i="16"/>
  <c r="D43" i="16"/>
  <c r="C43" i="16"/>
  <c r="H29" i="16"/>
  <c r="G29" i="16"/>
  <c r="F29" i="16"/>
  <c r="E29" i="16"/>
  <c r="D29" i="16"/>
  <c r="C29" i="16"/>
  <c r="F78" i="18" l="1"/>
  <c r="F85" i="18"/>
  <c r="D101" i="18"/>
  <c r="D80" i="18"/>
  <c r="D84" i="18"/>
  <c r="H101" i="18"/>
  <c r="D104" i="18"/>
  <c r="D50" i="18"/>
  <c r="D63" i="18"/>
  <c r="H65" i="18"/>
  <c r="H67" i="18"/>
  <c r="D69" i="18"/>
  <c r="F70" i="18"/>
  <c r="H77" i="18"/>
  <c r="C22" i="17"/>
  <c r="C129" i="17" s="1"/>
  <c r="G22" i="17"/>
  <c r="G129" i="17" s="1"/>
  <c r="D56" i="17"/>
  <c r="H56" i="17"/>
  <c r="F62" i="17"/>
  <c r="F71" i="17" s="1"/>
  <c r="H80" i="18"/>
  <c r="H84" i="18"/>
  <c r="H104" i="18"/>
  <c r="F51" i="18"/>
  <c r="H50" i="18"/>
  <c r="F61" i="18"/>
  <c r="H63" i="18"/>
  <c r="D65" i="18"/>
  <c r="F66" i="18"/>
  <c r="D67" i="18"/>
  <c r="F68" i="18"/>
  <c r="H69" i="18"/>
  <c r="D77" i="18"/>
  <c r="C43" i="18"/>
  <c r="G43" i="18"/>
  <c r="F44" i="18"/>
  <c r="D46" i="18"/>
  <c r="H46" i="18"/>
  <c r="F53" i="18"/>
  <c r="D60" i="18"/>
  <c r="H60" i="18"/>
  <c r="D73" i="17"/>
  <c r="H73" i="17"/>
  <c r="F79" i="17"/>
  <c r="D90" i="17"/>
  <c r="H90" i="17"/>
  <c r="G79" i="17"/>
  <c r="F49" i="18"/>
  <c r="H48" i="18"/>
  <c r="D48" i="18"/>
  <c r="D82" i="18"/>
  <c r="E82" i="18"/>
  <c r="H82" i="18"/>
  <c r="C83" i="18"/>
  <c r="F83" i="18"/>
  <c r="G83" i="18"/>
  <c r="D99" i="18"/>
  <c r="E99" i="18"/>
  <c r="H99" i="18"/>
  <c r="C100" i="18"/>
  <c r="F100" i="18"/>
  <c r="G100" i="18"/>
  <c r="E61" i="18"/>
  <c r="C63" i="18"/>
  <c r="G63" i="18"/>
  <c r="C65" i="18"/>
  <c r="G65" i="18"/>
  <c r="E66" i="18"/>
  <c r="C67" i="18"/>
  <c r="G67" i="18"/>
  <c r="E68" i="18"/>
  <c r="C69" i="18"/>
  <c r="G69" i="18"/>
  <c r="E70" i="18"/>
  <c r="C77" i="18"/>
  <c r="G77" i="18"/>
  <c r="D107" i="17"/>
  <c r="H107" i="17"/>
  <c r="C44" i="18"/>
  <c r="D86" i="18"/>
  <c r="H86" i="18"/>
  <c r="D97" i="18"/>
  <c r="H97" i="18"/>
  <c r="F103" i="18"/>
  <c r="D52" i="18"/>
  <c r="H52" i="18"/>
  <c r="E86" i="18"/>
  <c r="E97" i="18"/>
  <c r="C103" i="18"/>
  <c r="G103" i="18"/>
  <c r="C101" i="18"/>
  <c r="G101" i="18"/>
  <c r="E103" i="18"/>
  <c r="C104" i="18"/>
  <c r="G104" i="18"/>
  <c r="E44" i="18"/>
  <c r="E53" i="18"/>
  <c r="C60" i="18"/>
  <c r="F43" i="18"/>
  <c r="C46" i="18"/>
  <c r="G46" i="18"/>
  <c r="G60" i="18"/>
  <c r="G45" i="17"/>
  <c r="E45" i="17"/>
  <c r="G44" i="18"/>
  <c r="E46" i="18"/>
  <c r="C53" i="18"/>
  <c r="G53" i="18"/>
  <c r="E60" i="18"/>
  <c r="G52" i="18"/>
  <c r="C52" i="18"/>
  <c r="E51" i="18"/>
  <c r="G50" i="18"/>
  <c r="C50" i="18"/>
  <c r="E49" i="18"/>
  <c r="G48" i="18"/>
  <c r="C48" i="18"/>
  <c r="E78" i="18"/>
  <c r="C80" i="18"/>
  <c r="G80" i="18"/>
  <c r="C82" i="18"/>
  <c r="G82" i="18"/>
  <c r="E83" i="18"/>
  <c r="C84" i="18"/>
  <c r="G84" i="18"/>
  <c r="E85" i="18"/>
  <c r="C86" i="18"/>
  <c r="G86" i="18"/>
  <c r="E94" i="18"/>
  <c r="C97" i="18"/>
  <c r="G97" i="18"/>
  <c r="C99" i="18"/>
  <c r="G99" i="18"/>
  <c r="E100" i="18"/>
  <c r="F22" i="17"/>
  <c r="F129" i="17" s="1"/>
  <c r="C56" i="17"/>
  <c r="G56" i="17"/>
  <c r="E62" i="17"/>
  <c r="E71" i="17" s="1"/>
  <c r="E72" i="17" s="1"/>
  <c r="C62" i="17"/>
  <c r="C71" i="17" s="1"/>
  <c r="C72" i="17" s="1"/>
  <c r="G62" i="17"/>
  <c r="G71" i="17" s="1"/>
  <c r="C73" i="17"/>
  <c r="G73" i="17"/>
  <c r="E79" i="17"/>
  <c r="C79" i="17"/>
  <c r="C90" i="17"/>
  <c r="G90" i="17"/>
  <c r="C107" i="17"/>
  <c r="G107" i="17"/>
  <c r="G51" i="18"/>
  <c r="E50" i="18"/>
  <c r="C49" i="18"/>
  <c r="F120" i="17"/>
  <c r="E56" i="17"/>
  <c r="E90" i="17"/>
  <c r="E107" i="17"/>
  <c r="E52" i="18"/>
  <c r="C51" i="18"/>
  <c r="G49" i="18"/>
  <c r="E48" i="18"/>
  <c r="G61" i="18"/>
  <c r="E63" i="18"/>
  <c r="E65" i="18"/>
  <c r="C66" i="18"/>
  <c r="G66" i="18"/>
  <c r="E67" i="18"/>
  <c r="C68" i="18"/>
  <c r="G68" i="18"/>
  <c r="E69" i="18"/>
  <c r="C70" i="18"/>
  <c r="G70" i="18"/>
  <c r="E77" i="18"/>
  <c r="C56" i="16"/>
  <c r="D78" i="18"/>
  <c r="H78" i="18"/>
  <c r="F80" i="18"/>
  <c r="F82" i="18"/>
  <c r="D83" i="18"/>
  <c r="H83" i="18"/>
  <c r="F84" i="18"/>
  <c r="D85" i="18"/>
  <c r="H85" i="18"/>
  <c r="F86" i="18"/>
  <c r="F97" i="18"/>
  <c r="F99" i="18"/>
  <c r="D100" i="18"/>
  <c r="H100" i="18"/>
  <c r="F101" i="18"/>
  <c r="D103" i="18"/>
  <c r="H103" i="18"/>
  <c r="F104" i="18"/>
  <c r="D22" i="17"/>
  <c r="D129" i="17" s="1"/>
  <c r="H22" i="17"/>
  <c r="H129" i="17" s="1"/>
  <c r="E73" i="17"/>
  <c r="F52" i="18"/>
  <c r="H51" i="18"/>
  <c r="D51" i="18"/>
  <c r="F50" i="18"/>
  <c r="H49" i="18"/>
  <c r="D49" i="18"/>
  <c r="F48" i="18"/>
  <c r="D61" i="18"/>
  <c r="H61" i="18"/>
  <c r="F63" i="18"/>
  <c r="F65" i="18"/>
  <c r="D66" i="18"/>
  <c r="H66" i="18"/>
  <c r="F67" i="18"/>
  <c r="D68" i="18"/>
  <c r="H68" i="18"/>
  <c r="F69" i="18"/>
  <c r="D70" i="18"/>
  <c r="H70" i="18"/>
  <c r="E22" i="17"/>
  <c r="E129" i="17" s="1"/>
  <c r="F56" i="17"/>
  <c r="D62" i="17"/>
  <c r="D71" i="17" s="1"/>
  <c r="D72" i="17" s="1"/>
  <c r="H62" i="17"/>
  <c r="H71" i="17" s="1"/>
  <c r="H72" i="17" s="1"/>
  <c r="F73" i="17"/>
  <c r="D79" i="17"/>
  <c r="H79" i="17"/>
  <c r="F90" i="17"/>
  <c r="F107" i="17"/>
  <c r="E43" i="18"/>
  <c r="D44" i="18"/>
  <c r="H44" i="18"/>
  <c r="F46" i="18"/>
  <c r="D53" i="18"/>
  <c r="H53" i="18"/>
  <c r="F60" i="18"/>
  <c r="C120" i="17"/>
  <c r="F45" i="17"/>
  <c r="C61" i="18"/>
  <c r="C78" i="18"/>
  <c r="H47" i="18"/>
  <c r="H56" i="16"/>
  <c r="G47" i="18"/>
  <c r="G56" i="16"/>
  <c r="F47" i="18"/>
  <c r="F56" i="16"/>
  <c r="E47" i="18"/>
  <c r="E56" i="16"/>
  <c r="D47" i="18"/>
  <c r="D56" i="16"/>
  <c r="C64" i="18"/>
  <c r="C73" i="16"/>
  <c r="D64" i="18"/>
  <c r="D73" i="16"/>
  <c r="E64" i="18"/>
  <c r="E73" i="16"/>
  <c r="F64" i="18"/>
  <c r="F73" i="16"/>
  <c r="G64" i="18"/>
  <c r="G73" i="16"/>
  <c r="H64" i="18"/>
  <c r="H73" i="16"/>
  <c r="C81" i="18"/>
  <c r="C90" i="16"/>
  <c r="D81" i="18"/>
  <c r="D90" i="16"/>
  <c r="E81" i="18"/>
  <c r="E90" i="16"/>
  <c r="F81" i="18"/>
  <c r="F90" i="16"/>
  <c r="G81" i="18"/>
  <c r="G90" i="16"/>
  <c r="H81" i="18"/>
  <c r="H90" i="16"/>
  <c r="C98" i="18"/>
  <c r="C107" i="16"/>
  <c r="D98" i="18"/>
  <c r="D107" i="16"/>
  <c r="E98" i="18"/>
  <c r="E107" i="16"/>
  <c r="F98" i="18"/>
  <c r="F107" i="16"/>
  <c r="G98" i="18"/>
  <c r="G107" i="16"/>
  <c r="H98" i="18"/>
  <c r="H107" i="16"/>
  <c r="F29" i="18"/>
  <c r="D96" i="16"/>
  <c r="D96" i="18" s="1"/>
  <c r="D94" i="18"/>
  <c r="H96" i="16"/>
  <c r="H96" i="18" s="1"/>
  <c r="H94" i="18"/>
  <c r="D29" i="18"/>
  <c r="H29" i="18"/>
  <c r="D45" i="16"/>
  <c r="D43" i="18"/>
  <c r="H45" i="16"/>
  <c r="H43" i="18"/>
  <c r="F79" i="16"/>
  <c r="F77" i="18"/>
  <c r="E29" i="18"/>
  <c r="C47" i="18"/>
  <c r="F96" i="16"/>
  <c r="F96" i="18" s="1"/>
  <c r="F94" i="18"/>
  <c r="G96" i="16"/>
  <c r="G96" i="18" s="1"/>
  <c r="G94" i="18"/>
  <c r="C29" i="18"/>
  <c r="G29" i="18"/>
  <c r="D112" i="17"/>
  <c r="G37" i="17"/>
  <c r="C111" i="17"/>
  <c r="G111" i="17"/>
  <c r="C113" i="17"/>
  <c r="E114" i="17"/>
  <c r="G115" i="17"/>
  <c r="C117" i="17"/>
  <c r="E119" i="17"/>
  <c r="G120" i="17"/>
  <c r="E28" i="17"/>
  <c r="D45" i="17"/>
  <c r="H45" i="17"/>
  <c r="F37" i="17"/>
  <c r="H37" i="17"/>
  <c r="H38" i="17" s="1"/>
  <c r="D37" i="17"/>
  <c r="E111" i="17"/>
  <c r="C112" i="17"/>
  <c r="G112" i="17"/>
  <c r="E113" i="17"/>
  <c r="C114" i="17"/>
  <c r="G114" i="17"/>
  <c r="E115" i="17"/>
  <c r="C116" i="17"/>
  <c r="G116" i="17"/>
  <c r="C119" i="17"/>
  <c r="G119" i="17"/>
  <c r="E120" i="17"/>
  <c r="C121" i="17"/>
  <c r="C28" i="17"/>
  <c r="E37" i="17"/>
  <c r="E45" i="16"/>
  <c r="C106" i="17"/>
  <c r="D106" i="17"/>
  <c r="H106" i="17"/>
  <c r="D55" i="17"/>
  <c r="H55" i="17"/>
  <c r="D89" i="17"/>
  <c r="H89" i="17"/>
  <c r="E55" i="17"/>
  <c r="E89" i="17"/>
  <c r="E106" i="17"/>
  <c r="F55" i="17"/>
  <c r="F72" i="17"/>
  <c r="F89" i="17"/>
  <c r="F106" i="17"/>
  <c r="C55" i="17"/>
  <c r="G55" i="17"/>
  <c r="G72" i="17"/>
  <c r="C89" i="17"/>
  <c r="G89" i="17"/>
  <c r="G106" i="17"/>
  <c r="C11" i="17"/>
  <c r="G11" i="17"/>
  <c r="D11" i="17"/>
  <c r="H11" i="17"/>
  <c r="E11" i="17"/>
  <c r="F11" i="17"/>
  <c r="F45" i="16"/>
  <c r="C62" i="16"/>
  <c r="G62" i="16"/>
  <c r="G62" i="18" s="1"/>
  <c r="C79" i="16"/>
  <c r="G79" i="16"/>
  <c r="D62" i="16"/>
  <c r="H62" i="16"/>
  <c r="D79" i="16"/>
  <c r="H79" i="16"/>
  <c r="F106" i="16"/>
  <c r="C96" i="16"/>
  <c r="E96" i="16"/>
  <c r="E79" i="16"/>
  <c r="E62" i="16"/>
  <c r="F62" i="16"/>
  <c r="F62" i="18" s="1"/>
  <c r="G106" i="16"/>
  <c r="D106" i="16"/>
  <c r="H106" i="16"/>
  <c r="G89" i="16"/>
  <c r="D89" i="16"/>
  <c r="F89" i="16"/>
  <c r="H72" i="16"/>
  <c r="F72" i="16"/>
  <c r="G72" i="16"/>
  <c r="H55" i="16"/>
  <c r="D55" i="16"/>
  <c r="C45" i="16"/>
  <c r="G45" i="16"/>
  <c r="E55" i="16"/>
  <c r="F55" i="16"/>
  <c r="H36" i="16"/>
  <c r="G36" i="16"/>
  <c r="G36" i="18" s="1"/>
  <c r="F36" i="16"/>
  <c r="F36" i="18" s="1"/>
  <c r="E36" i="16"/>
  <c r="E36" i="18" s="1"/>
  <c r="D36" i="16"/>
  <c r="D36" i="18" s="1"/>
  <c r="C36" i="16"/>
  <c r="C36" i="18" s="1"/>
  <c r="H33" i="16"/>
  <c r="H33" i="18" s="1"/>
  <c r="G33" i="16"/>
  <c r="G33" i="18" s="1"/>
  <c r="F33" i="16"/>
  <c r="F33" i="18" s="1"/>
  <c r="E33" i="16"/>
  <c r="E33" i="18" s="1"/>
  <c r="D33" i="16"/>
  <c r="D33" i="18" s="1"/>
  <c r="C33" i="16"/>
  <c r="C33" i="18" s="1"/>
  <c r="H27" i="16"/>
  <c r="H27" i="18" s="1"/>
  <c r="G27" i="16"/>
  <c r="G27" i="18" s="1"/>
  <c r="F27" i="16"/>
  <c r="F27" i="18" s="1"/>
  <c r="E27" i="16"/>
  <c r="E27" i="18" s="1"/>
  <c r="D27" i="16"/>
  <c r="D27" i="18" s="1"/>
  <c r="H26" i="16"/>
  <c r="H26" i="18" s="1"/>
  <c r="G26" i="16"/>
  <c r="F26" i="16"/>
  <c r="E26" i="16"/>
  <c r="E26" i="18" s="1"/>
  <c r="D26" i="16"/>
  <c r="D26" i="18" s="1"/>
  <c r="C26" i="16"/>
  <c r="C26" i="18" s="1"/>
  <c r="H73" i="18" l="1"/>
  <c r="G79" i="18"/>
  <c r="D73" i="18"/>
  <c r="H36" i="18"/>
  <c r="I36" i="16"/>
  <c r="F79" i="18"/>
  <c r="G107" i="18"/>
  <c r="C56" i="18"/>
  <c r="E45" i="18"/>
  <c r="H107" i="18"/>
  <c r="D107" i="18"/>
  <c r="H90" i="18"/>
  <c r="D90" i="18"/>
  <c r="D56" i="18"/>
  <c r="F56" i="18"/>
  <c r="H56" i="18"/>
  <c r="C90" i="18"/>
  <c r="C73" i="18"/>
  <c r="E56" i="18"/>
  <c r="G56" i="18"/>
  <c r="H106" i="18"/>
  <c r="G90" i="18"/>
  <c r="G73" i="18"/>
  <c r="G28" i="16"/>
  <c r="G28" i="18" s="1"/>
  <c r="F45" i="18"/>
  <c r="D106" i="18"/>
  <c r="C107" i="18"/>
  <c r="E73" i="18"/>
  <c r="F107" i="18"/>
  <c r="F73" i="18"/>
  <c r="F106" i="18"/>
  <c r="G72" i="18"/>
  <c r="G106" i="18"/>
  <c r="D79" i="18"/>
  <c r="E107" i="18"/>
  <c r="E90" i="18"/>
  <c r="F90" i="18"/>
  <c r="F72" i="18"/>
  <c r="H62" i="18"/>
  <c r="F28" i="16"/>
  <c r="F28" i="18" s="1"/>
  <c r="H72" i="18"/>
  <c r="H45" i="18"/>
  <c r="D45" i="18"/>
  <c r="G55" i="16"/>
  <c r="G55" i="18" s="1"/>
  <c r="G45" i="18"/>
  <c r="E106" i="16"/>
  <c r="E106" i="18" s="1"/>
  <c r="E96" i="18"/>
  <c r="C89" i="16"/>
  <c r="C89" i="18" s="1"/>
  <c r="C79" i="18"/>
  <c r="F26" i="18"/>
  <c r="C55" i="16"/>
  <c r="C55" i="18" s="1"/>
  <c r="C45" i="18"/>
  <c r="C106" i="16"/>
  <c r="C106" i="18" s="1"/>
  <c r="C96" i="18"/>
  <c r="E72" i="16"/>
  <c r="E72" i="18" s="1"/>
  <c r="E62" i="18"/>
  <c r="D72" i="16"/>
  <c r="D72" i="18" s="1"/>
  <c r="D62" i="18"/>
  <c r="C72" i="16"/>
  <c r="C72" i="18" s="1"/>
  <c r="C62" i="18"/>
  <c r="E89" i="16"/>
  <c r="E89" i="18" s="1"/>
  <c r="E79" i="18"/>
  <c r="H89" i="16"/>
  <c r="H89" i="18" s="1"/>
  <c r="H79" i="18"/>
  <c r="G89" i="18"/>
  <c r="G26" i="18"/>
  <c r="F89" i="18"/>
  <c r="D89" i="18"/>
  <c r="H55" i="18"/>
  <c r="D55" i="18"/>
  <c r="F55" i="18"/>
  <c r="E55" i="18"/>
  <c r="G38" i="17"/>
  <c r="D38" i="17"/>
  <c r="F38" i="17"/>
  <c r="E38" i="17"/>
  <c r="C37" i="17"/>
  <c r="E118" i="17"/>
  <c r="E20" i="17"/>
  <c r="C118" i="17"/>
  <c r="C20" i="17"/>
  <c r="F118" i="17"/>
  <c r="F20" i="17"/>
  <c r="D118" i="17"/>
  <c r="D20" i="17"/>
  <c r="H118" i="17"/>
  <c r="H20" i="17"/>
  <c r="G118" i="17"/>
  <c r="G20" i="17"/>
  <c r="D28" i="16"/>
  <c r="D28" i="18" s="1"/>
  <c r="H28" i="16"/>
  <c r="H28" i="18" s="1"/>
  <c r="E28" i="16"/>
  <c r="E37" i="16" s="1"/>
  <c r="E38" i="16" s="1"/>
  <c r="C28" i="16"/>
  <c r="C37" i="16" s="1"/>
  <c r="C38" i="16" s="1"/>
  <c r="G37" i="16" l="1"/>
  <c r="G38" i="16" s="1"/>
  <c r="D37" i="16"/>
  <c r="D38" i="16" s="1"/>
  <c r="D38" i="18" s="1"/>
  <c r="H37" i="16"/>
  <c r="H38" i="16" s="1"/>
  <c r="H38" i="18" s="1"/>
  <c r="F37" i="16"/>
  <c r="F38" i="16" s="1"/>
  <c r="F38" i="18" s="1"/>
  <c r="G38" i="18"/>
  <c r="E38" i="18"/>
  <c r="H37" i="18"/>
  <c r="C28" i="18"/>
  <c r="E28" i="18"/>
  <c r="E37" i="18"/>
  <c r="C37" i="18"/>
  <c r="C38" i="17"/>
  <c r="C38" i="18" s="1"/>
  <c r="H127" i="17"/>
  <c r="H21" i="17"/>
  <c r="G127" i="17"/>
  <c r="G21" i="17"/>
  <c r="D127" i="17"/>
  <c r="D21" i="17"/>
  <c r="C127" i="17"/>
  <c r="C21" i="17"/>
  <c r="F127" i="17"/>
  <c r="F21" i="17"/>
  <c r="E127" i="17"/>
  <c r="E21" i="17"/>
  <c r="BJ9" i="17"/>
  <c r="BI9" i="17"/>
  <c r="BH9" i="17"/>
  <c r="BH31" i="17" s="1"/>
  <c r="BG9" i="17"/>
  <c r="BG31" i="17" s="1"/>
  <c r="BF9" i="17"/>
  <c r="BF31" i="17" s="1"/>
  <c r="BE9" i="17"/>
  <c r="BE31" i="17" s="1"/>
  <c r="BJ8" i="17"/>
  <c r="BJ30" i="17" s="1"/>
  <c r="BI8" i="17"/>
  <c r="BI30" i="17" s="1"/>
  <c r="BH8" i="17"/>
  <c r="BH30" i="17" s="1"/>
  <c r="BG8" i="17"/>
  <c r="BG30" i="17" s="1"/>
  <c r="BF8" i="17"/>
  <c r="BF30" i="17" s="1"/>
  <c r="BE8" i="17"/>
  <c r="BE30" i="17" s="1"/>
  <c r="BJ7" i="17"/>
  <c r="BJ29" i="17" s="1"/>
  <c r="BI7" i="17"/>
  <c r="BI29" i="17" s="1"/>
  <c r="BH7" i="17"/>
  <c r="BH29" i="17" s="1"/>
  <c r="BG7" i="17"/>
  <c r="BG29" i="17" s="1"/>
  <c r="BF7" i="17"/>
  <c r="BF29" i="17" s="1"/>
  <c r="BE7" i="17"/>
  <c r="BE29" i="17" s="1"/>
  <c r="BJ6" i="17"/>
  <c r="BJ28" i="17" s="1"/>
  <c r="BI6" i="17"/>
  <c r="BI28" i="17" s="1"/>
  <c r="BH6" i="17"/>
  <c r="BH28" i="17" s="1"/>
  <c r="BG6" i="17"/>
  <c r="BG28" i="17" s="1"/>
  <c r="BF6" i="17"/>
  <c r="BF28" i="17" s="1"/>
  <c r="BE6" i="17"/>
  <c r="BE28" i="17" s="1"/>
  <c r="BJ5" i="17"/>
  <c r="BJ27" i="17" s="1"/>
  <c r="BI5" i="17"/>
  <c r="BI27" i="17" s="1"/>
  <c r="BH5" i="17"/>
  <c r="BH27" i="17" s="1"/>
  <c r="BG5" i="17"/>
  <c r="BG27" i="17" s="1"/>
  <c r="BF5" i="17"/>
  <c r="BF27" i="17" s="1"/>
  <c r="BE5" i="17"/>
  <c r="BE27" i="17" s="1"/>
  <c r="BJ4" i="17"/>
  <c r="BJ26" i="17" s="1"/>
  <c r="BI4" i="17"/>
  <c r="BI26" i="17" s="1"/>
  <c r="BH4" i="17"/>
  <c r="BH26" i="17" s="1"/>
  <c r="BG4" i="17"/>
  <c r="BG26" i="17" s="1"/>
  <c r="BF4" i="17"/>
  <c r="BF26" i="17" s="1"/>
  <c r="BE4" i="17"/>
  <c r="BE26" i="17" s="1"/>
  <c r="BA9" i="17"/>
  <c r="BA31" i="17" s="1"/>
  <c r="AZ9" i="17"/>
  <c r="AZ31" i="17" s="1"/>
  <c r="AY9" i="17"/>
  <c r="AY31" i="17" s="1"/>
  <c r="AX9" i="17"/>
  <c r="AX31" i="17" s="1"/>
  <c r="AW9" i="17"/>
  <c r="AW31" i="17" s="1"/>
  <c r="AV9" i="17"/>
  <c r="AV31" i="17" s="1"/>
  <c r="BA8" i="17"/>
  <c r="BA30" i="17" s="1"/>
  <c r="AZ8" i="17"/>
  <c r="AZ30" i="17" s="1"/>
  <c r="AY8" i="17"/>
  <c r="AY30" i="17" s="1"/>
  <c r="AX8" i="17"/>
  <c r="AX30" i="17" s="1"/>
  <c r="AW8" i="17"/>
  <c r="AW30" i="17" s="1"/>
  <c r="AV8" i="17"/>
  <c r="AV30" i="17" s="1"/>
  <c r="BA7" i="17"/>
  <c r="BA29" i="17" s="1"/>
  <c r="AZ7" i="17"/>
  <c r="AZ29" i="17" s="1"/>
  <c r="AY7" i="17"/>
  <c r="AY29" i="17" s="1"/>
  <c r="AX7" i="17"/>
  <c r="AX29" i="17" s="1"/>
  <c r="AW7" i="17"/>
  <c r="AW29" i="17" s="1"/>
  <c r="AV7" i="17"/>
  <c r="AV29" i="17" s="1"/>
  <c r="BA6" i="17"/>
  <c r="BA28" i="17" s="1"/>
  <c r="AZ6" i="17"/>
  <c r="AZ28" i="17" s="1"/>
  <c r="AY6" i="17"/>
  <c r="AY28" i="17" s="1"/>
  <c r="AX6" i="17"/>
  <c r="AX28" i="17" s="1"/>
  <c r="AW6" i="17"/>
  <c r="AW28" i="17" s="1"/>
  <c r="AV6" i="17"/>
  <c r="AV28" i="17" s="1"/>
  <c r="BA5" i="17"/>
  <c r="BA27" i="17" s="1"/>
  <c r="AZ5" i="17"/>
  <c r="AZ27" i="17" s="1"/>
  <c r="AY5" i="17"/>
  <c r="AY27" i="17" s="1"/>
  <c r="AX5" i="17"/>
  <c r="AX27" i="17" s="1"/>
  <c r="AW5" i="17"/>
  <c r="AW27" i="17" s="1"/>
  <c r="AV5" i="17"/>
  <c r="AV27" i="17" s="1"/>
  <c r="BA4" i="17"/>
  <c r="BA26" i="17" s="1"/>
  <c r="AZ4" i="17"/>
  <c r="AZ26" i="17" s="1"/>
  <c r="AY4" i="17"/>
  <c r="AY26" i="17" s="1"/>
  <c r="AX4" i="17"/>
  <c r="AX26" i="17" s="1"/>
  <c r="AW4" i="17"/>
  <c r="AW26" i="17" s="1"/>
  <c r="AV4" i="17"/>
  <c r="AV26" i="17" s="1"/>
  <c r="AR9" i="17"/>
  <c r="AR31" i="17" s="1"/>
  <c r="AQ9" i="17"/>
  <c r="AQ31" i="17" s="1"/>
  <c r="AP9" i="17"/>
  <c r="AP31" i="17" s="1"/>
  <c r="AO9" i="17"/>
  <c r="AO31" i="17" s="1"/>
  <c r="AN9" i="17"/>
  <c r="AN31" i="17" s="1"/>
  <c r="AM9" i="17"/>
  <c r="AM31" i="17" s="1"/>
  <c r="AR8" i="17"/>
  <c r="AR30" i="17" s="1"/>
  <c r="AQ8" i="17"/>
  <c r="AQ30" i="17" s="1"/>
  <c r="AP8" i="17"/>
  <c r="AP30" i="17" s="1"/>
  <c r="AO8" i="17"/>
  <c r="AO30" i="17" s="1"/>
  <c r="AN8" i="17"/>
  <c r="AN30" i="17" s="1"/>
  <c r="AM8" i="17"/>
  <c r="AM30" i="17" s="1"/>
  <c r="AR7" i="17"/>
  <c r="AR29" i="17" s="1"/>
  <c r="AQ7" i="17"/>
  <c r="AQ29" i="17" s="1"/>
  <c r="AP7" i="17"/>
  <c r="AP29" i="17" s="1"/>
  <c r="AO7" i="17"/>
  <c r="AO29" i="17" s="1"/>
  <c r="AN7" i="17"/>
  <c r="AN29" i="17" s="1"/>
  <c r="AM7" i="17"/>
  <c r="AM29" i="17" s="1"/>
  <c r="AR6" i="17"/>
  <c r="AR28" i="17" s="1"/>
  <c r="AQ6" i="17"/>
  <c r="AQ28" i="17" s="1"/>
  <c r="AP6" i="17"/>
  <c r="AP28" i="17" s="1"/>
  <c r="AO6" i="17"/>
  <c r="AO28" i="17" s="1"/>
  <c r="AN6" i="17"/>
  <c r="AN28" i="17" s="1"/>
  <c r="AM6" i="17"/>
  <c r="AM28" i="17" s="1"/>
  <c r="AR5" i="17"/>
  <c r="AR27" i="17" s="1"/>
  <c r="AQ5" i="17"/>
  <c r="AQ27" i="17" s="1"/>
  <c r="AP5" i="17"/>
  <c r="AP27" i="17" s="1"/>
  <c r="AO5" i="17"/>
  <c r="AO27" i="17" s="1"/>
  <c r="AN5" i="17"/>
  <c r="AN27" i="17" s="1"/>
  <c r="AM5" i="17"/>
  <c r="AM27" i="17" s="1"/>
  <c r="AR4" i="17"/>
  <c r="AR26" i="17" s="1"/>
  <c r="AQ4" i="17"/>
  <c r="AQ26" i="17" s="1"/>
  <c r="AP4" i="17"/>
  <c r="AP26" i="17" s="1"/>
  <c r="AO4" i="17"/>
  <c r="AO26" i="17" s="1"/>
  <c r="AN4" i="17"/>
  <c r="AN26" i="17" s="1"/>
  <c r="AM4" i="17"/>
  <c r="AM26" i="17" s="1"/>
  <c r="BJ31" i="17"/>
  <c r="BI31" i="17"/>
  <c r="BE5" i="16"/>
  <c r="BF5" i="16"/>
  <c r="BG5" i="16"/>
  <c r="BH5" i="16"/>
  <c r="BI5" i="16"/>
  <c r="BJ5" i="16"/>
  <c r="BE6" i="16"/>
  <c r="BF6" i="16"/>
  <c r="BG6" i="16"/>
  <c r="BH6" i="16"/>
  <c r="BI6" i="16"/>
  <c r="BJ6" i="16"/>
  <c r="BE7" i="16"/>
  <c r="BF7" i="16"/>
  <c r="BG7" i="16"/>
  <c r="BH7" i="16"/>
  <c r="BI7" i="16"/>
  <c r="BJ7" i="16"/>
  <c r="BE8" i="16"/>
  <c r="BF8" i="16"/>
  <c r="BG8" i="16"/>
  <c r="BH8" i="16"/>
  <c r="BI8" i="16"/>
  <c r="BJ8" i="16"/>
  <c r="BE9" i="16"/>
  <c r="BF9" i="16"/>
  <c r="BG9" i="16"/>
  <c r="BH9" i="16"/>
  <c r="BI9" i="16"/>
  <c r="BJ9" i="16"/>
  <c r="BF4" i="16"/>
  <c r="BG4" i="16"/>
  <c r="BH4" i="16"/>
  <c r="BI4" i="16"/>
  <c r="BJ4" i="16"/>
  <c r="BE4" i="16"/>
  <c r="BI31" i="16"/>
  <c r="BF31" i="16"/>
  <c r="AV9" i="16"/>
  <c r="AW9" i="16"/>
  <c r="AX9" i="16"/>
  <c r="AY9" i="16"/>
  <c r="AZ9" i="16"/>
  <c r="BA9" i="16"/>
  <c r="AV5" i="16"/>
  <c r="AW5" i="16"/>
  <c r="AX5" i="16"/>
  <c r="AY5" i="16"/>
  <c r="AZ5" i="16"/>
  <c r="BA5" i="16"/>
  <c r="AV6" i="16"/>
  <c r="AW6" i="16"/>
  <c r="AX6" i="16"/>
  <c r="AY6" i="16"/>
  <c r="AZ6" i="16"/>
  <c r="BA6" i="16"/>
  <c r="AV7" i="16"/>
  <c r="AW7" i="16"/>
  <c r="AX7" i="16"/>
  <c r="AY7" i="16"/>
  <c r="AZ7" i="16"/>
  <c r="BA7" i="16"/>
  <c r="AV8" i="16"/>
  <c r="AW8" i="16"/>
  <c r="AX8" i="16"/>
  <c r="AY8" i="16"/>
  <c r="AZ8" i="16"/>
  <c r="BA8" i="16"/>
  <c r="AW4" i="16"/>
  <c r="AX4" i="16"/>
  <c r="AY4" i="16"/>
  <c r="AZ4" i="16"/>
  <c r="BA4" i="16"/>
  <c r="AV4" i="16"/>
  <c r="AZ31" i="16"/>
  <c r="AW31" i="16"/>
  <c r="AV29" i="16"/>
  <c r="AI9" i="17"/>
  <c r="AI31" i="17" s="1"/>
  <c r="AH9" i="17"/>
  <c r="AH31" i="17" s="1"/>
  <c r="AG9" i="17"/>
  <c r="AF9" i="17"/>
  <c r="AF31" i="17" s="1"/>
  <c r="AE9" i="17"/>
  <c r="AE31" i="17" s="1"/>
  <c r="AD9" i="17"/>
  <c r="AD31" i="17" s="1"/>
  <c r="AI8" i="17"/>
  <c r="AI30" i="17" s="1"/>
  <c r="AH8" i="17"/>
  <c r="AH30" i="17" s="1"/>
  <c r="AG8" i="17"/>
  <c r="AG30" i="17" s="1"/>
  <c r="AF8" i="17"/>
  <c r="AF30" i="17" s="1"/>
  <c r="AE8" i="17"/>
  <c r="AE30" i="17" s="1"/>
  <c r="AD8" i="17"/>
  <c r="AD30" i="17" s="1"/>
  <c r="AI7" i="17"/>
  <c r="AI29" i="17" s="1"/>
  <c r="AH7" i="17"/>
  <c r="AH29" i="17" s="1"/>
  <c r="AG7" i="17"/>
  <c r="AG29" i="17" s="1"/>
  <c r="AF7" i="17"/>
  <c r="AF29" i="17" s="1"/>
  <c r="AE7" i="17"/>
  <c r="AE29" i="17" s="1"/>
  <c r="AD7" i="17"/>
  <c r="AD29" i="17" s="1"/>
  <c r="AI6" i="17"/>
  <c r="AI28" i="17" s="1"/>
  <c r="AH6" i="17"/>
  <c r="AH28" i="17" s="1"/>
  <c r="AG6" i="17"/>
  <c r="AG28" i="17" s="1"/>
  <c r="AF6" i="17"/>
  <c r="AF28" i="17" s="1"/>
  <c r="AE6" i="17"/>
  <c r="AE28" i="17" s="1"/>
  <c r="AD6" i="17"/>
  <c r="AD28" i="17" s="1"/>
  <c r="AI5" i="17"/>
  <c r="AI27" i="17" s="1"/>
  <c r="AH5" i="17"/>
  <c r="AH27" i="17" s="1"/>
  <c r="AG5" i="17"/>
  <c r="AG27" i="17" s="1"/>
  <c r="AF5" i="17"/>
  <c r="AF27" i="17" s="1"/>
  <c r="AE5" i="17"/>
  <c r="AE27" i="17" s="1"/>
  <c r="AD5" i="17"/>
  <c r="AD27" i="17" s="1"/>
  <c r="AI4" i="17"/>
  <c r="AI26" i="17" s="1"/>
  <c r="AH4" i="17"/>
  <c r="AH26" i="17" s="1"/>
  <c r="AG4" i="17"/>
  <c r="AG26" i="17" s="1"/>
  <c r="AF4" i="17"/>
  <c r="AF26" i="17" s="1"/>
  <c r="AE4" i="17"/>
  <c r="AE26" i="17" s="1"/>
  <c r="AD4" i="17"/>
  <c r="AD26" i="17" s="1"/>
  <c r="Q10" i="17"/>
  <c r="Q32" i="17" s="1"/>
  <c r="P10" i="17"/>
  <c r="P32" i="17" s="1"/>
  <c r="O10" i="17"/>
  <c r="O32" i="17" s="1"/>
  <c r="N10" i="17"/>
  <c r="N32" i="17" s="1"/>
  <c r="M10" i="17"/>
  <c r="M32" i="17" s="1"/>
  <c r="L10" i="17"/>
  <c r="L32" i="17" s="1"/>
  <c r="Q9" i="17"/>
  <c r="Q31" i="17" s="1"/>
  <c r="P9" i="17"/>
  <c r="P31" i="17" s="1"/>
  <c r="O9" i="17"/>
  <c r="O31" i="17" s="1"/>
  <c r="N9" i="17"/>
  <c r="N31" i="17" s="1"/>
  <c r="M9" i="17"/>
  <c r="M31" i="17" s="1"/>
  <c r="L9" i="17"/>
  <c r="L31" i="17" s="1"/>
  <c r="Q8" i="17"/>
  <c r="Q30" i="17" s="1"/>
  <c r="P8" i="17"/>
  <c r="P30" i="17" s="1"/>
  <c r="O8" i="17"/>
  <c r="O30" i="17" s="1"/>
  <c r="N8" i="17"/>
  <c r="N30" i="17" s="1"/>
  <c r="M8" i="17"/>
  <c r="M30" i="17" s="1"/>
  <c r="L8" i="17"/>
  <c r="L30" i="17" s="1"/>
  <c r="Q7" i="17"/>
  <c r="Q29" i="17" s="1"/>
  <c r="P7" i="17"/>
  <c r="P29" i="17" s="1"/>
  <c r="O7" i="17"/>
  <c r="O29" i="17" s="1"/>
  <c r="N7" i="17"/>
  <c r="N29" i="17" s="1"/>
  <c r="M7" i="17"/>
  <c r="M29" i="17" s="1"/>
  <c r="L7" i="17"/>
  <c r="L29" i="17" s="1"/>
  <c r="Q6" i="17"/>
  <c r="Q28" i="17" s="1"/>
  <c r="P6" i="17"/>
  <c r="P28" i="17" s="1"/>
  <c r="O6" i="17"/>
  <c r="O28" i="17" s="1"/>
  <c r="N6" i="17"/>
  <c r="N28" i="17" s="1"/>
  <c r="M6" i="17"/>
  <c r="M28" i="17" s="1"/>
  <c r="L6" i="17"/>
  <c r="L28" i="17" s="1"/>
  <c r="Q5" i="17"/>
  <c r="Q27" i="17" s="1"/>
  <c r="P5" i="17"/>
  <c r="P27" i="17" s="1"/>
  <c r="O5" i="17"/>
  <c r="O27" i="17" s="1"/>
  <c r="N5" i="17"/>
  <c r="N27" i="17" s="1"/>
  <c r="M5" i="17"/>
  <c r="M27" i="17" s="1"/>
  <c r="L5" i="17"/>
  <c r="L27" i="17" s="1"/>
  <c r="Q4" i="17"/>
  <c r="P4" i="17"/>
  <c r="P26" i="17" s="1"/>
  <c r="O4" i="17"/>
  <c r="O26" i="17" s="1"/>
  <c r="N4" i="17"/>
  <c r="M4" i="17"/>
  <c r="L4" i="17"/>
  <c r="L26" i="17" s="1"/>
  <c r="AG31" i="17"/>
  <c r="AN9" i="16"/>
  <c r="AO9" i="16"/>
  <c r="AP9" i="16"/>
  <c r="AQ9" i="16"/>
  <c r="AR9" i="16"/>
  <c r="AM9" i="16"/>
  <c r="AD9" i="16"/>
  <c r="AE9" i="16"/>
  <c r="AF9" i="16"/>
  <c r="AG9" i="16"/>
  <c r="AH9" i="16"/>
  <c r="AI9" i="16"/>
  <c r="AI31" i="16" s="1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Q30" i="16" s="1"/>
  <c r="AR8" i="16"/>
  <c r="AN4" i="16"/>
  <c r="AO4" i="16"/>
  <c r="AP4" i="16"/>
  <c r="AQ4" i="16"/>
  <c r="AR4" i="16"/>
  <c r="AM4" i="16"/>
  <c r="AD5" i="16"/>
  <c r="AE5" i="16"/>
  <c r="AF5" i="16"/>
  <c r="AG5" i="16"/>
  <c r="AH5" i="16"/>
  <c r="AI5" i="16"/>
  <c r="AD6" i="16"/>
  <c r="AE6" i="16"/>
  <c r="AF6" i="16"/>
  <c r="AG6" i="16"/>
  <c r="AH6" i="16"/>
  <c r="AI6" i="16"/>
  <c r="AD7" i="16"/>
  <c r="AE7" i="16"/>
  <c r="AF7" i="16"/>
  <c r="AG7" i="16"/>
  <c r="AH7" i="16"/>
  <c r="AI7" i="16"/>
  <c r="AD8" i="16"/>
  <c r="AE8" i="16"/>
  <c r="AF8" i="16"/>
  <c r="AG8" i="16"/>
  <c r="AH8" i="16"/>
  <c r="AI8" i="16"/>
  <c r="AE4" i="16"/>
  <c r="AF4" i="16"/>
  <c r="AG4" i="16"/>
  <c r="AH4" i="16"/>
  <c r="AI4" i="16"/>
  <c r="AD4" i="16"/>
  <c r="L5" i="16"/>
  <c r="M5" i="16"/>
  <c r="N5" i="16"/>
  <c r="O5" i="16"/>
  <c r="P5" i="16"/>
  <c r="Q5" i="16"/>
  <c r="L6" i="16"/>
  <c r="M6" i="16"/>
  <c r="N6" i="16"/>
  <c r="O6" i="16"/>
  <c r="P6" i="16"/>
  <c r="Q6" i="16"/>
  <c r="L7" i="16"/>
  <c r="M7" i="16"/>
  <c r="N7" i="16"/>
  <c r="O7" i="16"/>
  <c r="P7" i="16"/>
  <c r="Q7" i="16"/>
  <c r="L8" i="16"/>
  <c r="M8" i="16"/>
  <c r="N8" i="16"/>
  <c r="O8" i="16"/>
  <c r="P8" i="16"/>
  <c r="Q8" i="16"/>
  <c r="L9" i="16"/>
  <c r="M9" i="16"/>
  <c r="N9" i="16"/>
  <c r="O9" i="16"/>
  <c r="P9" i="16"/>
  <c r="Q9" i="16"/>
  <c r="L10" i="16"/>
  <c r="M10" i="16"/>
  <c r="N10" i="16"/>
  <c r="O10" i="16"/>
  <c r="P10" i="16"/>
  <c r="Q10" i="16"/>
  <c r="M4" i="16"/>
  <c r="N4" i="16"/>
  <c r="O4" i="16"/>
  <c r="P4" i="16"/>
  <c r="Q4" i="16"/>
  <c r="L4" i="16"/>
  <c r="L3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2" i="16"/>
  <c r="E12" i="16"/>
  <c r="F12" i="16"/>
  <c r="G12" i="16"/>
  <c r="H12" i="16"/>
  <c r="C12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D4" i="16"/>
  <c r="E4" i="16"/>
  <c r="F4" i="16"/>
  <c r="G4" i="16"/>
  <c r="H4" i="16"/>
  <c r="C4" i="16"/>
  <c r="AI6" i="18" l="1"/>
  <c r="AI28" i="18" s="1"/>
  <c r="AR9" i="18"/>
  <c r="AR31" i="18" s="1"/>
  <c r="AN9" i="18"/>
  <c r="AN31" i="18" s="1"/>
  <c r="AV7" i="18"/>
  <c r="AV29" i="18" s="1"/>
  <c r="BI9" i="18"/>
  <c r="BI31" i="18" s="1"/>
  <c r="BE7" i="18"/>
  <c r="BE29" i="18" s="1"/>
  <c r="BG6" i="18"/>
  <c r="BG28" i="18" s="1"/>
  <c r="BI5" i="18"/>
  <c r="BI27" i="18" s="1"/>
  <c r="AO4" i="18"/>
  <c r="AO26" i="18" s="1"/>
  <c r="AM9" i="18"/>
  <c r="AM31" i="18" s="1"/>
  <c r="L10" i="18"/>
  <c r="L32" i="18" s="1"/>
  <c r="L4" i="18"/>
  <c r="L26" i="18" s="1"/>
  <c r="AQ9" i="18"/>
  <c r="AQ31" i="18" s="1"/>
  <c r="AZ9" i="18"/>
  <c r="AZ31" i="18" s="1"/>
  <c r="G37" i="18"/>
  <c r="AR4" i="18"/>
  <c r="AR26" i="18" s="1"/>
  <c r="AN4" i="18"/>
  <c r="AN26" i="18" s="1"/>
  <c r="BI27" i="16"/>
  <c r="F37" i="18"/>
  <c r="AM4" i="18"/>
  <c r="AM26" i="18" s="1"/>
  <c r="AO9" i="18"/>
  <c r="AO31" i="18" s="1"/>
  <c r="AQ4" i="18"/>
  <c r="AQ26" i="18" s="1"/>
  <c r="D37" i="18"/>
  <c r="AO26" i="16"/>
  <c r="Q4" i="18"/>
  <c r="Q26" i="18" s="1"/>
  <c r="M4" i="18"/>
  <c r="M26" i="18" s="1"/>
  <c r="BF9" i="18"/>
  <c r="BF31" i="18" s="1"/>
  <c r="P4" i="18"/>
  <c r="P26" i="18" s="1"/>
  <c r="AQ8" i="18"/>
  <c r="AQ30" i="18" s="1"/>
  <c r="AW9" i="18"/>
  <c r="AW31" i="18" s="1"/>
  <c r="C22" i="16"/>
  <c r="AN6" i="18"/>
  <c r="AN28" i="18" s="1"/>
  <c r="AI9" i="18"/>
  <c r="AI31" i="18" s="1"/>
  <c r="BG28" i="16"/>
  <c r="AI28" i="16"/>
  <c r="AP9" i="18"/>
  <c r="AP31" i="18" s="1"/>
  <c r="BE29" i="16"/>
  <c r="H116" i="16"/>
  <c r="H9" i="18"/>
  <c r="H116" i="18" s="1"/>
  <c r="G116" i="16"/>
  <c r="G9" i="18"/>
  <c r="G116" i="18" s="1"/>
  <c r="G111" i="16"/>
  <c r="G4" i="18"/>
  <c r="G111" i="18" s="1"/>
  <c r="H117" i="16"/>
  <c r="H10" i="18"/>
  <c r="H117" i="18" s="1"/>
  <c r="D117" i="16"/>
  <c r="D10" i="18"/>
  <c r="D117" i="18" s="1"/>
  <c r="F116" i="16"/>
  <c r="F9" i="18"/>
  <c r="F116" i="18" s="1"/>
  <c r="H115" i="16"/>
  <c r="H8" i="18"/>
  <c r="H115" i="18" s="1"/>
  <c r="D115" i="16"/>
  <c r="D8" i="18"/>
  <c r="D115" i="18" s="1"/>
  <c r="F114" i="16"/>
  <c r="F7" i="18"/>
  <c r="F114" i="18" s="1"/>
  <c r="H113" i="16"/>
  <c r="H6" i="18"/>
  <c r="H113" i="18" s="1"/>
  <c r="D113" i="16"/>
  <c r="D6" i="18"/>
  <c r="D113" i="18" s="1"/>
  <c r="F112" i="16"/>
  <c r="F5" i="18"/>
  <c r="F112" i="18" s="1"/>
  <c r="C119" i="16"/>
  <c r="C12" i="18"/>
  <c r="C119" i="18" s="1"/>
  <c r="E119" i="16"/>
  <c r="E12" i="18"/>
  <c r="E119" i="18" s="1"/>
  <c r="F126" i="16"/>
  <c r="F19" i="18"/>
  <c r="F126" i="18" s="1"/>
  <c r="H125" i="16"/>
  <c r="H18" i="18"/>
  <c r="H125" i="18" s="1"/>
  <c r="D125" i="16"/>
  <c r="D18" i="18"/>
  <c r="D125" i="18" s="1"/>
  <c r="F124" i="16"/>
  <c r="F17" i="18"/>
  <c r="F124" i="18" s="1"/>
  <c r="H123" i="16"/>
  <c r="H16" i="18"/>
  <c r="H123" i="18" s="1"/>
  <c r="D123" i="16"/>
  <c r="D16" i="18"/>
  <c r="D123" i="18" s="1"/>
  <c r="F122" i="16"/>
  <c r="F15" i="18"/>
  <c r="F122" i="18" s="1"/>
  <c r="H121" i="16"/>
  <c r="H14" i="18"/>
  <c r="H121" i="18" s="1"/>
  <c r="D121" i="16"/>
  <c r="D14" i="18"/>
  <c r="D121" i="18" s="1"/>
  <c r="F120" i="16"/>
  <c r="F22" i="16"/>
  <c r="F13" i="18"/>
  <c r="F120" i="18" s="1"/>
  <c r="O26" i="16"/>
  <c r="O4" i="18"/>
  <c r="O26" i="18" s="1"/>
  <c r="P32" i="16"/>
  <c r="P10" i="18"/>
  <c r="P32" i="18" s="1"/>
  <c r="N31" i="16"/>
  <c r="N9" i="18"/>
  <c r="N31" i="18" s="1"/>
  <c r="P30" i="16"/>
  <c r="P8" i="18"/>
  <c r="P30" i="18" s="1"/>
  <c r="L30" i="16"/>
  <c r="L8" i="18"/>
  <c r="L30" i="18" s="1"/>
  <c r="N29" i="16"/>
  <c r="N7" i="18"/>
  <c r="N29" i="18" s="1"/>
  <c r="P28" i="16"/>
  <c r="P6" i="18"/>
  <c r="P28" i="18" s="1"/>
  <c r="L28" i="16"/>
  <c r="L6" i="18"/>
  <c r="L28" i="18" s="1"/>
  <c r="N27" i="16"/>
  <c r="N5" i="18"/>
  <c r="N27" i="18" s="1"/>
  <c r="AG26" i="16"/>
  <c r="AG4" i="18"/>
  <c r="AG26" i="18" s="1"/>
  <c r="AH30" i="16"/>
  <c r="AH8" i="18"/>
  <c r="AH30" i="18" s="1"/>
  <c r="AD30" i="16"/>
  <c r="AD8" i="18"/>
  <c r="AD30" i="18" s="1"/>
  <c r="AF29" i="16"/>
  <c r="AF7" i="18"/>
  <c r="AF29" i="18" s="1"/>
  <c r="AH28" i="16"/>
  <c r="AH6" i="18"/>
  <c r="AH28" i="18" s="1"/>
  <c r="AD28" i="16"/>
  <c r="AD6" i="18"/>
  <c r="AD28" i="18" s="1"/>
  <c r="AF27" i="16"/>
  <c r="AF5" i="18"/>
  <c r="AF27" i="18" s="1"/>
  <c r="AP26" i="16"/>
  <c r="AP4" i="18"/>
  <c r="AP26" i="18" s="1"/>
  <c r="AM30" i="16"/>
  <c r="AM8" i="18"/>
  <c r="AM30" i="18" s="1"/>
  <c r="AO29" i="16"/>
  <c r="AO7" i="18"/>
  <c r="AO29" i="18" s="1"/>
  <c r="AQ28" i="16"/>
  <c r="AQ6" i="18"/>
  <c r="AQ28" i="18" s="1"/>
  <c r="AM28" i="16"/>
  <c r="AM6" i="18"/>
  <c r="AM28" i="18" s="1"/>
  <c r="AO27" i="16"/>
  <c r="AO5" i="18"/>
  <c r="AO27" i="18" s="1"/>
  <c r="AH31" i="16"/>
  <c r="AH9" i="18"/>
  <c r="AH31" i="18" s="1"/>
  <c r="AD31" i="16"/>
  <c r="AD9" i="18"/>
  <c r="AD31" i="18" s="1"/>
  <c r="AZ26" i="16"/>
  <c r="AZ4" i="18"/>
  <c r="AZ26" i="18" s="1"/>
  <c r="BA30" i="16"/>
  <c r="BA8" i="18"/>
  <c r="BA30" i="18" s="1"/>
  <c r="AW30" i="16"/>
  <c r="AW8" i="18"/>
  <c r="AW30" i="18" s="1"/>
  <c r="AY29" i="16"/>
  <c r="AY7" i="18"/>
  <c r="AY29" i="18" s="1"/>
  <c r="BA28" i="16"/>
  <c r="BA6" i="18"/>
  <c r="BA28" i="18" s="1"/>
  <c r="AW28" i="16"/>
  <c r="AW6" i="18"/>
  <c r="AW28" i="18" s="1"/>
  <c r="AY27" i="16"/>
  <c r="AY5" i="18"/>
  <c r="AY27" i="18" s="1"/>
  <c r="BA31" i="16"/>
  <c r="BA9" i="18"/>
  <c r="BA31" i="18" s="1"/>
  <c r="BJ26" i="16"/>
  <c r="BJ4" i="18"/>
  <c r="BJ26" i="18" s="1"/>
  <c r="BF26" i="16"/>
  <c r="BF4" i="18"/>
  <c r="BF26" i="18" s="1"/>
  <c r="BG31" i="16"/>
  <c r="BG9" i="18"/>
  <c r="BG31" i="18" s="1"/>
  <c r="BI30" i="16"/>
  <c r="BI8" i="18"/>
  <c r="BI30" i="18" s="1"/>
  <c r="BE30" i="16"/>
  <c r="BE8" i="18"/>
  <c r="BE30" i="18" s="1"/>
  <c r="BG29" i="16"/>
  <c r="BG7" i="18"/>
  <c r="BG29" i="18" s="1"/>
  <c r="BI28" i="16"/>
  <c r="BI6" i="18"/>
  <c r="BI28" i="18" s="1"/>
  <c r="BE28" i="16"/>
  <c r="BE6" i="18"/>
  <c r="BE28" i="18" s="1"/>
  <c r="BG27" i="16"/>
  <c r="BG5" i="18"/>
  <c r="BG27" i="18" s="1"/>
  <c r="E111" i="16"/>
  <c r="E4" i="18"/>
  <c r="E111" i="18" s="1"/>
  <c r="F115" i="16"/>
  <c r="F8" i="18"/>
  <c r="F115" i="18" s="1"/>
  <c r="F111" i="16"/>
  <c r="F4" i="18"/>
  <c r="F111" i="18" s="1"/>
  <c r="G117" i="16"/>
  <c r="G10" i="18"/>
  <c r="G117" i="18" s="1"/>
  <c r="C117" i="16"/>
  <c r="C10" i="18"/>
  <c r="C117" i="18" s="1"/>
  <c r="E116" i="16"/>
  <c r="E9" i="18"/>
  <c r="E116" i="18" s="1"/>
  <c r="G115" i="16"/>
  <c r="G8" i="18"/>
  <c r="G115" i="18" s="1"/>
  <c r="C115" i="16"/>
  <c r="C8" i="18"/>
  <c r="C115" i="18" s="1"/>
  <c r="E114" i="16"/>
  <c r="E7" i="18"/>
  <c r="E114" i="18" s="1"/>
  <c r="G113" i="16"/>
  <c r="G6" i="18"/>
  <c r="G113" i="18" s="1"/>
  <c r="C113" i="16"/>
  <c r="C6" i="18"/>
  <c r="C113" i="18" s="1"/>
  <c r="E112" i="16"/>
  <c r="E5" i="18"/>
  <c r="E112" i="18" s="1"/>
  <c r="H119" i="16"/>
  <c r="H12" i="18"/>
  <c r="H119" i="18" s="1"/>
  <c r="D119" i="16"/>
  <c r="D12" i="18"/>
  <c r="D119" i="18" s="1"/>
  <c r="E126" i="16"/>
  <c r="E19" i="18"/>
  <c r="E126" i="18" s="1"/>
  <c r="G125" i="16"/>
  <c r="G18" i="18"/>
  <c r="G125" i="18" s="1"/>
  <c r="C125" i="16"/>
  <c r="C18" i="18"/>
  <c r="C125" i="18" s="1"/>
  <c r="E124" i="16"/>
  <c r="E17" i="18"/>
  <c r="E124" i="18" s="1"/>
  <c r="G123" i="16"/>
  <c r="G16" i="18"/>
  <c r="G123" i="18" s="1"/>
  <c r="C123" i="16"/>
  <c r="C16" i="18"/>
  <c r="C123" i="18" s="1"/>
  <c r="E122" i="16"/>
  <c r="E15" i="18"/>
  <c r="E122" i="18" s="1"/>
  <c r="G121" i="16"/>
  <c r="G14" i="18"/>
  <c r="G121" i="18" s="1"/>
  <c r="C121" i="16"/>
  <c r="C14" i="18"/>
  <c r="C121" i="18" s="1"/>
  <c r="E120" i="16"/>
  <c r="E22" i="16"/>
  <c r="E13" i="18"/>
  <c r="E120" i="18" s="1"/>
  <c r="N26" i="16"/>
  <c r="N4" i="18"/>
  <c r="N26" i="18" s="1"/>
  <c r="O32" i="16"/>
  <c r="O10" i="18"/>
  <c r="O32" i="18" s="1"/>
  <c r="Q31" i="16"/>
  <c r="Q9" i="18"/>
  <c r="Q31" i="18" s="1"/>
  <c r="M31" i="16"/>
  <c r="M9" i="18"/>
  <c r="M31" i="18" s="1"/>
  <c r="O30" i="16"/>
  <c r="O8" i="18"/>
  <c r="O30" i="18" s="1"/>
  <c r="Q29" i="16"/>
  <c r="Q7" i="18"/>
  <c r="Q29" i="18" s="1"/>
  <c r="M29" i="16"/>
  <c r="M7" i="18"/>
  <c r="M29" i="18" s="1"/>
  <c r="O28" i="16"/>
  <c r="O6" i="18"/>
  <c r="O28" i="18" s="1"/>
  <c r="Q27" i="16"/>
  <c r="Q5" i="18"/>
  <c r="Q27" i="18" s="1"/>
  <c r="M27" i="16"/>
  <c r="M5" i="18"/>
  <c r="M27" i="18" s="1"/>
  <c r="AD26" i="16"/>
  <c r="AD4" i="18"/>
  <c r="AD26" i="18" s="1"/>
  <c r="AF26" i="16"/>
  <c r="AF4" i="18"/>
  <c r="AF26" i="18" s="1"/>
  <c r="AG30" i="16"/>
  <c r="AG8" i="18"/>
  <c r="AG30" i="18" s="1"/>
  <c r="AI29" i="16"/>
  <c r="AI7" i="18"/>
  <c r="AI29" i="18" s="1"/>
  <c r="AE29" i="16"/>
  <c r="AE7" i="18"/>
  <c r="AE29" i="18" s="1"/>
  <c r="AG28" i="16"/>
  <c r="AG6" i="18"/>
  <c r="AG28" i="18" s="1"/>
  <c r="AI27" i="16"/>
  <c r="AI5" i="18"/>
  <c r="AI27" i="18" s="1"/>
  <c r="AE27" i="16"/>
  <c r="AE5" i="18"/>
  <c r="AE27" i="18" s="1"/>
  <c r="AP30" i="16"/>
  <c r="AP8" i="18"/>
  <c r="AP30" i="18" s="1"/>
  <c r="AR29" i="16"/>
  <c r="AR7" i="18"/>
  <c r="AR29" i="18" s="1"/>
  <c r="AN29" i="16"/>
  <c r="AN7" i="18"/>
  <c r="AN29" i="18" s="1"/>
  <c r="AP28" i="16"/>
  <c r="AP6" i="18"/>
  <c r="AP28" i="18" s="1"/>
  <c r="AR27" i="16"/>
  <c r="AR5" i="18"/>
  <c r="AR27" i="18" s="1"/>
  <c r="AN27" i="16"/>
  <c r="AN5" i="18"/>
  <c r="AN27" i="18" s="1"/>
  <c r="AG31" i="16"/>
  <c r="AG9" i="18"/>
  <c r="AG31" i="18" s="1"/>
  <c r="AY26" i="16"/>
  <c r="AY4" i="18"/>
  <c r="AY26" i="18" s="1"/>
  <c r="AZ30" i="16"/>
  <c r="AZ8" i="18"/>
  <c r="AZ30" i="18" s="1"/>
  <c r="AV30" i="16"/>
  <c r="AV8" i="18"/>
  <c r="AV30" i="18" s="1"/>
  <c r="AX29" i="16"/>
  <c r="AX7" i="18"/>
  <c r="AX29" i="18" s="1"/>
  <c r="AZ28" i="16"/>
  <c r="AZ6" i="18"/>
  <c r="AZ28" i="18" s="1"/>
  <c r="AV28" i="16"/>
  <c r="AV6" i="18"/>
  <c r="AV28" i="18" s="1"/>
  <c r="AX27" i="16"/>
  <c r="AX5" i="18"/>
  <c r="AX27" i="18" s="1"/>
  <c r="AV31" i="16"/>
  <c r="AV9" i="18"/>
  <c r="AV31" i="18" s="1"/>
  <c r="BI26" i="16"/>
  <c r="BI4" i="18"/>
  <c r="BI26" i="18" s="1"/>
  <c r="BJ31" i="16"/>
  <c r="BJ9" i="18"/>
  <c r="BJ31" i="18" s="1"/>
  <c r="BH30" i="16"/>
  <c r="BH8" i="18"/>
  <c r="BH30" i="18" s="1"/>
  <c r="BJ29" i="16"/>
  <c r="BJ7" i="18"/>
  <c r="BJ29" i="18" s="1"/>
  <c r="BF29" i="16"/>
  <c r="BF7" i="18"/>
  <c r="BF29" i="18" s="1"/>
  <c r="BH28" i="16"/>
  <c r="BH6" i="18"/>
  <c r="BH28" i="18" s="1"/>
  <c r="BJ27" i="16"/>
  <c r="BJ5" i="18"/>
  <c r="BJ27" i="18" s="1"/>
  <c r="BF27" i="16"/>
  <c r="BF5" i="18"/>
  <c r="BF27" i="18" s="1"/>
  <c r="D116" i="16"/>
  <c r="D9" i="18"/>
  <c r="D116" i="18" s="1"/>
  <c r="D114" i="16"/>
  <c r="D7" i="18"/>
  <c r="D114" i="18" s="1"/>
  <c r="F113" i="16"/>
  <c r="F6" i="18"/>
  <c r="F113" i="18" s="1"/>
  <c r="H112" i="16"/>
  <c r="H5" i="18"/>
  <c r="H112" i="18" s="1"/>
  <c r="D112" i="16"/>
  <c r="D5" i="18"/>
  <c r="D112" i="18" s="1"/>
  <c r="G119" i="16"/>
  <c r="G12" i="18"/>
  <c r="G119" i="18" s="1"/>
  <c r="H126" i="16"/>
  <c r="H19" i="18"/>
  <c r="H126" i="18" s="1"/>
  <c r="D126" i="16"/>
  <c r="D19" i="18"/>
  <c r="D126" i="18" s="1"/>
  <c r="F125" i="16"/>
  <c r="F18" i="18"/>
  <c r="F125" i="18" s="1"/>
  <c r="H124" i="16"/>
  <c r="H17" i="18"/>
  <c r="H124" i="18" s="1"/>
  <c r="D124" i="16"/>
  <c r="D17" i="18"/>
  <c r="D124" i="18" s="1"/>
  <c r="F123" i="16"/>
  <c r="F16" i="18"/>
  <c r="F123" i="18" s="1"/>
  <c r="H122" i="16"/>
  <c r="H15" i="18"/>
  <c r="H122" i="18" s="1"/>
  <c r="D122" i="16"/>
  <c r="D15" i="18"/>
  <c r="D122" i="18" s="1"/>
  <c r="F121" i="16"/>
  <c r="F14" i="18"/>
  <c r="F121" i="18" s="1"/>
  <c r="H120" i="16"/>
  <c r="H22" i="16"/>
  <c r="H13" i="18"/>
  <c r="H120" i="18" s="1"/>
  <c r="D120" i="16"/>
  <c r="D22" i="16"/>
  <c r="D13" i="18"/>
  <c r="D120" i="18" s="1"/>
  <c r="N32" i="16"/>
  <c r="N10" i="18"/>
  <c r="N32" i="18" s="1"/>
  <c r="P31" i="16"/>
  <c r="P9" i="18"/>
  <c r="P31" i="18" s="1"/>
  <c r="L31" i="16"/>
  <c r="L9" i="18"/>
  <c r="L31" i="18" s="1"/>
  <c r="N30" i="16"/>
  <c r="N8" i="18"/>
  <c r="N30" i="18" s="1"/>
  <c r="P29" i="16"/>
  <c r="P7" i="18"/>
  <c r="P29" i="18" s="1"/>
  <c r="L29" i="16"/>
  <c r="L7" i="18"/>
  <c r="L29" i="18" s="1"/>
  <c r="N28" i="16"/>
  <c r="N6" i="18"/>
  <c r="N28" i="18" s="1"/>
  <c r="P27" i="16"/>
  <c r="P5" i="18"/>
  <c r="P27" i="18" s="1"/>
  <c r="L27" i="16"/>
  <c r="L5" i="18"/>
  <c r="L27" i="18" s="1"/>
  <c r="AI26" i="16"/>
  <c r="AI4" i="18"/>
  <c r="AI26" i="18" s="1"/>
  <c r="AE26" i="16"/>
  <c r="AE4" i="18"/>
  <c r="AE26" i="18" s="1"/>
  <c r="AF30" i="16"/>
  <c r="AF8" i="18"/>
  <c r="AF30" i="18" s="1"/>
  <c r="AH29" i="16"/>
  <c r="AH7" i="18"/>
  <c r="AH29" i="18" s="1"/>
  <c r="AD29" i="16"/>
  <c r="AD7" i="18"/>
  <c r="AD29" i="18" s="1"/>
  <c r="AF28" i="16"/>
  <c r="AF6" i="18"/>
  <c r="AF28" i="18" s="1"/>
  <c r="AH27" i="16"/>
  <c r="AH5" i="18"/>
  <c r="AH27" i="18" s="1"/>
  <c r="AD27" i="16"/>
  <c r="AD5" i="18"/>
  <c r="AD27" i="18" s="1"/>
  <c r="AO30" i="16"/>
  <c r="AO8" i="18"/>
  <c r="AO30" i="18" s="1"/>
  <c r="AQ29" i="16"/>
  <c r="AQ7" i="18"/>
  <c r="AQ29" i="18" s="1"/>
  <c r="AM29" i="16"/>
  <c r="AM7" i="18"/>
  <c r="AM29" i="18" s="1"/>
  <c r="AO28" i="16"/>
  <c r="AO6" i="18"/>
  <c r="AO28" i="18" s="1"/>
  <c r="AQ27" i="16"/>
  <c r="AQ5" i="18"/>
  <c r="AQ27" i="18" s="1"/>
  <c r="AM27" i="16"/>
  <c r="AM5" i="18"/>
  <c r="AM27" i="18" s="1"/>
  <c r="AF31" i="16"/>
  <c r="AF9" i="18"/>
  <c r="AF31" i="18" s="1"/>
  <c r="AV26" i="16"/>
  <c r="AV4" i="18"/>
  <c r="AV26" i="18" s="1"/>
  <c r="AX26" i="16"/>
  <c r="AX4" i="18"/>
  <c r="AX26" i="18" s="1"/>
  <c r="AY30" i="16"/>
  <c r="AY8" i="18"/>
  <c r="AY30" i="18" s="1"/>
  <c r="BA29" i="16"/>
  <c r="BA7" i="18"/>
  <c r="BA29" i="18" s="1"/>
  <c r="AW29" i="16"/>
  <c r="AW7" i="18"/>
  <c r="AW29" i="18" s="1"/>
  <c r="AY28" i="16"/>
  <c r="AY6" i="18"/>
  <c r="AY28" i="18" s="1"/>
  <c r="BA27" i="16"/>
  <c r="BA5" i="18"/>
  <c r="BA27" i="18" s="1"/>
  <c r="AW27" i="16"/>
  <c r="AW5" i="18"/>
  <c r="AW27" i="18" s="1"/>
  <c r="AY31" i="16"/>
  <c r="AY9" i="18"/>
  <c r="AY31" i="18" s="1"/>
  <c r="BH26" i="16"/>
  <c r="BH4" i="18"/>
  <c r="BH26" i="18" s="1"/>
  <c r="BE31" i="16"/>
  <c r="BE9" i="18"/>
  <c r="BE31" i="18" s="1"/>
  <c r="BG30" i="16"/>
  <c r="BG8" i="18"/>
  <c r="BG30" i="18" s="1"/>
  <c r="BI29" i="16"/>
  <c r="BI7" i="18"/>
  <c r="BI29" i="18" s="1"/>
  <c r="BE27" i="16"/>
  <c r="BE5" i="18"/>
  <c r="BE27" i="18" s="1"/>
  <c r="C111" i="16"/>
  <c r="C4" i="18"/>
  <c r="C111" i="18" s="1"/>
  <c r="F117" i="16"/>
  <c r="F10" i="18"/>
  <c r="F117" i="18" s="1"/>
  <c r="H114" i="16"/>
  <c r="H7" i="18"/>
  <c r="H114" i="18" s="1"/>
  <c r="H111" i="16"/>
  <c r="H4" i="18"/>
  <c r="H111" i="18" s="1"/>
  <c r="D111" i="16"/>
  <c r="D4" i="18"/>
  <c r="D111" i="18" s="1"/>
  <c r="E117" i="16"/>
  <c r="E10" i="18"/>
  <c r="E117" i="18" s="1"/>
  <c r="C116" i="16"/>
  <c r="C9" i="18"/>
  <c r="C116" i="18" s="1"/>
  <c r="E115" i="16"/>
  <c r="E8" i="18"/>
  <c r="E115" i="18" s="1"/>
  <c r="G114" i="16"/>
  <c r="G7" i="18"/>
  <c r="G114" i="18" s="1"/>
  <c r="C114" i="16"/>
  <c r="C7" i="18"/>
  <c r="C114" i="18" s="1"/>
  <c r="E113" i="16"/>
  <c r="E6" i="18"/>
  <c r="E113" i="18" s="1"/>
  <c r="G112" i="16"/>
  <c r="G5" i="18"/>
  <c r="G112" i="18" s="1"/>
  <c r="C112" i="16"/>
  <c r="C5" i="18"/>
  <c r="C112" i="18" s="1"/>
  <c r="F119" i="16"/>
  <c r="F12" i="18"/>
  <c r="F119" i="18" s="1"/>
  <c r="G126" i="16"/>
  <c r="G19" i="18"/>
  <c r="G126" i="18" s="1"/>
  <c r="C126" i="16"/>
  <c r="C19" i="18"/>
  <c r="C126" i="18" s="1"/>
  <c r="E125" i="16"/>
  <c r="E18" i="18"/>
  <c r="E125" i="18" s="1"/>
  <c r="G124" i="16"/>
  <c r="G17" i="18"/>
  <c r="G124" i="18" s="1"/>
  <c r="C124" i="16"/>
  <c r="C17" i="18"/>
  <c r="C124" i="18" s="1"/>
  <c r="E123" i="16"/>
  <c r="E16" i="18"/>
  <c r="E123" i="18" s="1"/>
  <c r="G122" i="16"/>
  <c r="G15" i="18"/>
  <c r="G122" i="18" s="1"/>
  <c r="C122" i="16"/>
  <c r="C15" i="18"/>
  <c r="C122" i="18" s="1"/>
  <c r="E121" i="16"/>
  <c r="E14" i="18"/>
  <c r="E121" i="18" s="1"/>
  <c r="G120" i="16"/>
  <c r="G22" i="16"/>
  <c r="G13" i="18"/>
  <c r="G120" i="18" s="1"/>
  <c r="C120" i="16"/>
  <c r="C13" i="18"/>
  <c r="C120" i="18" s="1"/>
  <c r="Q32" i="16"/>
  <c r="Q10" i="18"/>
  <c r="Q32" i="18" s="1"/>
  <c r="M32" i="16"/>
  <c r="M10" i="18"/>
  <c r="M32" i="18" s="1"/>
  <c r="O31" i="16"/>
  <c r="O9" i="18"/>
  <c r="O31" i="18" s="1"/>
  <c r="Q30" i="16"/>
  <c r="Q8" i="18"/>
  <c r="Q30" i="18" s="1"/>
  <c r="M30" i="16"/>
  <c r="M8" i="18"/>
  <c r="M30" i="18" s="1"/>
  <c r="O29" i="16"/>
  <c r="O7" i="18"/>
  <c r="O29" i="18" s="1"/>
  <c r="Q28" i="16"/>
  <c r="Q6" i="18"/>
  <c r="Q28" i="18" s="1"/>
  <c r="M28" i="16"/>
  <c r="M6" i="18"/>
  <c r="M28" i="18" s="1"/>
  <c r="O27" i="16"/>
  <c r="O5" i="18"/>
  <c r="O27" i="18" s="1"/>
  <c r="AH26" i="16"/>
  <c r="AH4" i="18"/>
  <c r="AH26" i="18" s="1"/>
  <c r="AI30" i="16"/>
  <c r="AI8" i="18"/>
  <c r="AI30" i="18" s="1"/>
  <c r="AE30" i="16"/>
  <c r="AE8" i="18"/>
  <c r="AE30" i="18" s="1"/>
  <c r="AG29" i="16"/>
  <c r="AG7" i="18"/>
  <c r="AG29" i="18" s="1"/>
  <c r="AE28" i="16"/>
  <c r="AE6" i="18"/>
  <c r="AE28" i="18" s="1"/>
  <c r="AG27" i="16"/>
  <c r="AG5" i="18"/>
  <c r="AG27" i="18" s="1"/>
  <c r="AR30" i="16"/>
  <c r="AR8" i="18"/>
  <c r="AR30" i="18" s="1"/>
  <c r="AN30" i="16"/>
  <c r="AN8" i="18"/>
  <c r="AN30" i="18" s="1"/>
  <c r="AP29" i="16"/>
  <c r="AP7" i="18"/>
  <c r="AP29" i="18" s="1"/>
  <c r="AR28" i="16"/>
  <c r="AR6" i="18"/>
  <c r="AR28" i="18" s="1"/>
  <c r="AP27" i="16"/>
  <c r="AP5" i="18"/>
  <c r="AP27" i="18" s="1"/>
  <c r="AE31" i="16"/>
  <c r="AE9" i="18"/>
  <c r="AE31" i="18" s="1"/>
  <c r="BA26" i="16"/>
  <c r="BA4" i="18"/>
  <c r="BA26" i="18" s="1"/>
  <c r="AW26" i="16"/>
  <c r="AW4" i="18"/>
  <c r="AW26" i="18" s="1"/>
  <c r="AX30" i="16"/>
  <c r="AX8" i="18"/>
  <c r="AX30" i="18" s="1"/>
  <c r="AZ29" i="16"/>
  <c r="AZ7" i="18"/>
  <c r="AZ29" i="18" s="1"/>
  <c r="AX28" i="16"/>
  <c r="AX6" i="18"/>
  <c r="AX28" i="18" s="1"/>
  <c r="AZ27" i="16"/>
  <c r="AZ5" i="18"/>
  <c r="AZ27" i="18" s="1"/>
  <c r="AV27" i="16"/>
  <c r="AV5" i="18"/>
  <c r="AV27" i="18" s="1"/>
  <c r="AX31" i="16"/>
  <c r="AX9" i="18"/>
  <c r="AX31" i="18" s="1"/>
  <c r="BE26" i="16"/>
  <c r="BE4" i="18"/>
  <c r="BE26" i="18" s="1"/>
  <c r="BG26" i="16"/>
  <c r="BG4" i="18"/>
  <c r="BG26" i="18" s="1"/>
  <c r="BH31" i="16"/>
  <c r="BH9" i="18"/>
  <c r="BH31" i="18" s="1"/>
  <c r="BJ30" i="16"/>
  <c r="BJ8" i="18"/>
  <c r="BJ30" i="18" s="1"/>
  <c r="BF30" i="16"/>
  <c r="BF8" i="18"/>
  <c r="BF30" i="18" s="1"/>
  <c r="BH29" i="16"/>
  <c r="BH7" i="18"/>
  <c r="BH29" i="18" s="1"/>
  <c r="BJ28" i="16"/>
  <c r="BJ6" i="18"/>
  <c r="BJ28" i="18" s="1"/>
  <c r="BF28" i="16"/>
  <c r="BF6" i="18"/>
  <c r="BF28" i="18" s="1"/>
  <c r="BH27" i="16"/>
  <c r="BH5" i="18"/>
  <c r="BH27" i="18" s="1"/>
  <c r="F128" i="17"/>
  <c r="D128" i="17"/>
  <c r="H128" i="17"/>
  <c r="E128" i="17"/>
  <c r="C128" i="17"/>
  <c r="G128" i="17"/>
  <c r="Q11" i="16"/>
  <c r="M11" i="16"/>
  <c r="P11" i="16"/>
  <c r="N11" i="17"/>
  <c r="N33" i="17" s="1"/>
  <c r="N26" i="17"/>
  <c r="O11" i="17"/>
  <c r="O33" i="17" s="1"/>
  <c r="M26" i="17"/>
  <c r="M11" i="17"/>
  <c r="M33" i="17" s="1"/>
  <c r="Q26" i="17"/>
  <c r="Q11" i="17"/>
  <c r="Q33" i="17" s="1"/>
  <c r="L11" i="17"/>
  <c r="L33" i="17" s="1"/>
  <c r="P11" i="17"/>
  <c r="P33" i="17" s="1"/>
  <c r="AQ31" i="16"/>
  <c r="AN31" i="16"/>
  <c r="AN28" i="16"/>
  <c r="AM31" i="16"/>
  <c r="AR31" i="16"/>
  <c r="AO31" i="16"/>
  <c r="AM26" i="16"/>
  <c r="AQ26" i="16"/>
  <c r="AP31" i="16"/>
  <c r="AN26" i="16"/>
  <c r="AR26" i="16"/>
  <c r="C11" i="16"/>
  <c r="L11" i="16"/>
  <c r="O11" i="16"/>
  <c r="O11" i="18" s="1"/>
  <c r="O33" i="18" s="1"/>
  <c r="N11" i="16"/>
  <c r="F11" i="16"/>
  <c r="F11" i="18" s="1"/>
  <c r="F118" i="18" s="1"/>
  <c r="E11" i="16"/>
  <c r="E11" i="18" s="1"/>
  <c r="E118" i="18" s="1"/>
  <c r="G11" i="16"/>
  <c r="G11" i="18" s="1"/>
  <c r="G118" i="18" s="1"/>
  <c r="H11" i="16"/>
  <c r="H11" i="18" s="1"/>
  <c r="H118" i="18" s="1"/>
  <c r="D11" i="16"/>
  <c r="D11" i="18" s="1"/>
  <c r="D118" i="18" s="1"/>
  <c r="L26" i="16"/>
  <c r="P26" i="16"/>
  <c r="M26" i="16"/>
  <c r="Q26" i="16"/>
  <c r="H35" i="12"/>
  <c r="G35" i="12"/>
  <c r="F35" i="12"/>
  <c r="E35" i="12"/>
  <c r="D35" i="12"/>
  <c r="C35" i="12"/>
  <c r="L11" i="18" l="1"/>
  <c r="L33" i="18" s="1"/>
  <c r="N11" i="18"/>
  <c r="N33" i="18" s="1"/>
  <c r="P11" i="18"/>
  <c r="P33" i="18" s="1"/>
  <c r="M11" i="18"/>
  <c r="M33" i="18" s="1"/>
  <c r="Q11" i="18"/>
  <c r="Q33" i="18" s="1"/>
  <c r="C22" i="18"/>
  <c r="C129" i="18" s="1"/>
  <c r="C129" i="16"/>
  <c r="G22" i="18"/>
  <c r="G129" i="18" s="1"/>
  <c r="G129" i="16"/>
  <c r="D22" i="18"/>
  <c r="D129" i="18" s="1"/>
  <c r="D129" i="16"/>
  <c r="H22" i="18"/>
  <c r="H129" i="18" s="1"/>
  <c r="H129" i="16"/>
  <c r="E22" i="18"/>
  <c r="E129" i="18" s="1"/>
  <c r="E129" i="16"/>
  <c r="F22" i="18"/>
  <c r="F129" i="18" s="1"/>
  <c r="F129" i="16"/>
  <c r="C118" i="16"/>
  <c r="C11" i="18"/>
  <c r="C118" i="18" s="1"/>
  <c r="C20" i="16"/>
  <c r="F20" i="16"/>
  <c r="F20" i="18" s="1"/>
  <c r="F127" i="18" s="1"/>
  <c r="F118" i="16"/>
  <c r="E20" i="16"/>
  <c r="E20" i="18" s="1"/>
  <c r="E127" i="18" s="1"/>
  <c r="E118" i="16"/>
  <c r="D118" i="16"/>
  <c r="D20" i="16"/>
  <c r="D20" i="18" s="1"/>
  <c r="D127" i="18" s="1"/>
  <c r="G20" i="16"/>
  <c r="G20" i="18" s="1"/>
  <c r="G127" i="18" s="1"/>
  <c r="G118" i="16"/>
  <c r="H118" i="16"/>
  <c r="H20" i="16"/>
  <c r="H20" i="18" s="1"/>
  <c r="H127" i="18" s="1"/>
  <c r="M33" i="16"/>
  <c r="Q33" i="16"/>
  <c r="P33" i="16"/>
  <c r="L33" i="16"/>
  <c r="B24" i="7"/>
  <c r="B49" i="7" s="1"/>
  <c r="C24" i="7"/>
  <c r="C49" i="7" s="1"/>
  <c r="D24" i="7"/>
  <c r="D49" i="7" s="1"/>
  <c r="E24" i="7"/>
  <c r="E49" i="7" s="1"/>
  <c r="F24" i="7"/>
  <c r="F49" i="7" s="1"/>
  <c r="G24" i="7"/>
  <c r="G49" i="7" s="1"/>
  <c r="C127" i="16" l="1"/>
  <c r="C20" i="18"/>
  <c r="C127" i="18" s="1"/>
  <c r="C21" i="16"/>
  <c r="G127" i="16"/>
  <c r="G21" i="16"/>
  <c r="H127" i="16"/>
  <c r="H21" i="16"/>
  <c r="D127" i="16"/>
  <c r="D21" i="16"/>
  <c r="E127" i="16"/>
  <c r="E21" i="16"/>
  <c r="F127" i="16"/>
  <c r="F21" i="16"/>
  <c r="O33" i="16"/>
  <c r="N33" i="16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E128" i="16" l="1"/>
  <c r="E21" i="18"/>
  <c r="E128" i="18" s="1"/>
  <c r="H128" i="16"/>
  <c r="H21" i="18"/>
  <c r="H128" i="18" s="1"/>
  <c r="C128" i="16"/>
  <c r="C21" i="18"/>
  <c r="C128" i="18" s="1"/>
  <c r="F128" i="16"/>
  <c r="F21" i="18"/>
  <c r="F128" i="18" s="1"/>
  <c r="D128" i="16"/>
  <c r="D21" i="18"/>
  <c r="D128" i="18" s="1"/>
  <c r="G128" i="16"/>
  <c r="G21" i="18"/>
  <c r="G128" i="18" s="1"/>
  <c r="B48" i="7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<sst xmlns="http://schemas.openxmlformats.org/spreadsheetml/2006/main" count="1596" uniqueCount="517">
  <si>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</si>
  <si>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</si>
  <si>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</si>
  <si>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</si>
  <si>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</si>
  <si>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</si>
  <si>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</si>
  <si>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</si>
  <si>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</si>
  <si>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</si>
  <si>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</si>
  <si>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</si>
  <si>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</si>
  <si>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</si>
  <si>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</si>
  <si>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</si>
  <si>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</si>
  <si>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</si>
  <si>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</si>
  <si>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</si>
  <si>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</si>
  <si>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</si>
  <si>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</si>
  <si>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</si>
  <si>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</si>
  <si>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</si>
  <si>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</si>
  <si>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</si>
  <si>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</si>
  <si>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</si>
  <si>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</si>
  <si>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</si>
  <si>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</si>
  <si>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</si>
  <si>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</si>
  <si>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</si>
  <si>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</si>
  <si>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</si>
  <si>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</si>
  <si>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</si>
  <si>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</si>
  <si>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</si>
  <si>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</si>
  <si>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</si>
  <si>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</si>
  <si>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</si>
  <si>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</si>
  <si>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</si>
  <si>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Subventions énergétiques (en pts de PIB)</t>
  </si>
  <si>
    <t>GDP growth rate</t>
  </si>
  <si>
    <t>Household consumption price</t>
  </si>
  <si>
    <t>unemployment rate</t>
  </si>
  <si>
    <t>Energy subsidies (in points of GDP)</t>
  </si>
  <si>
    <t>Emissions de CO2 (en Kt CO2)</t>
  </si>
  <si>
    <t>CO2 emissions (In Kt og CO2)</t>
  </si>
  <si>
    <t>f_l_0</t>
  </si>
  <si>
    <t>i_0</t>
  </si>
  <si>
    <t>ia_ind_0</t>
  </si>
  <si>
    <t>ia_trsp_0</t>
  </si>
  <si>
    <t>ia_ser_0</t>
  </si>
  <si>
    <t>ia_trsf_0</t>
  </si>
  <si>
    <t>ia_ele_0</t>
  </si>
  <si>
    <t>f_l_ind_0</t>
  </si>
  <si>
    <t>f_l_trsp_0</t>
  </si>
  <si>
    <t>f_l_ser_0</t>
  </si>
  <si>
    <t>f_l_trsf_0</t>
  </si>
  <si>
    <t>f_l_ele_0</t>
  </si>
  <si>
    <t>ci_toe_ind_0</t>
  </si>
  <si>
    <t>ci_toe_trsp_0</t>
  </si>
  <si>
    <t>ci_toe_ser_0</t>
  </si>
  <si>
    <t>ci_toe_trsf_0</t>
  </si>
  <si>
    <t>ci_toe_ele_0</t>
  </si>
  <si>
    <t>ci_toe_coil_trsf_0</t>
  </si>
  <si>
    <t>ci_toe_cfut_ind_0</t>
  </si>
  <si>
    <t>ci_toe_cfut_trsp_0</t>
  </si>
  <si>
    <t>ci_toe_cfut_ser_0</t>
  </si>
  <si>
    <t>ci_toe_cfut_trsf_0</t>
  </si>
  <si>
    <t>ci_toe_cfut_ele_0</t>
  </si>
  <si>
    <t>ci_toe_cfuh_ind_0</t>
  </si>
  <si>
    <t>ci_toe_cfuh_trsp_0</t>
  </si>
  <si>
    <t>ci_toe_cfuh_ser_0</t>
  </si>
  <si>
    <t>ci_toe_cfuh_trsf_0</t>
  </si>
  <si>
    <t>ci_toe_cfuh_ele_0</t>
  </si>
  <si>
    <t>ci_toe_cgas_ind_0</t>
  </si>
  <si>
    <t>ci_toe_cgas_trsp_0</t>
  </si>
  <si>
    <t>ci_toe_cgas_ser_0</t>
  </si>
  <si>
    <t>ci_toe_cgas_trsf_0</t>
  </si>
  <si>
    <t>ci_toe_cgas_ele_0</t>
  </si>
  <si>
    <t>ci_toe_cele_ind_0</t>
  </si>
  <si>
    <t>ci_toe_cele_trsp_0</t>
  </si>
  <si>
    <t>ci_toe_cele_ser_0</t>
  </si>
  <si>
    <t>ci_toe_cele_trsf_0</t>
  </si>
  <si>
    <t>y_toe_coil_trsf_0</t>
  </si>
  <si>
    <t>y_toe_cfut_trsf_0</t>
  </si>
  <si>
    <t>y_toe_cfuh_trsf_0</t>
  </si>
  <si>
    <t>y_toe_cgas_trsf_0</t>
  </si>
  <si>
    <t>y_toe_cele_ele_0</t>
  </si>
  <si>
    <t>f_l_2</t>
  </si>
  <si>
    <t>i_2</t>
  </si>
  <si>
    <t>ia_ind_2</t>
  </si>
  <si>
    <t>ia_trsp_2</t>
  </si>
  <si>
    <t>ia_ser_2</t>
  </si>
  <si>
    <t>ia_trsf_2</t>
  </si>
  <si>
    <t>ia_ele_2</t>
  </si>
  <si>
    <t>f_l_ind_2</t>
  </si>
  <si>
    <t>f_l_trsp_2</t>
  </si>
  <si>
    <t>f_l_ser_2</t>
  </si>
  <si>
    <t>f_l_trsf_2</t>
  </si>
  <si>
    <t>f_l_ele_2</t>
  </si>
  <si>
    <t>ci_toe_ind_2</t>
  </si>
  <si>
    <t>ci_toe_trsp_2</t>
  </si>
  <si>
    <t>ci_toe_ser_2</t>
  </si>
  <si>
    <t>ci_toe_trsf_2</t>
  </si>
  <si>
    <t>ci_toe_ele_2</t>
  </si>
  <si>
    <t>ci_toe_coil_trsf_2</t>
  </si>
  <si>
    <t>ci_toe_cfut_ind_2</t>
  </si>
  <si>
    <t>ci_toe_cfut_trsp_2</t>
  </si>
  <si>
    <t>ci_toe_cfut_ser_2</t>
  </si>
  <si>
    <t>ci_toe_cfut_trsf_2</t>
  </si>
  <si>
    <t>ci_toe_cfut_ele_2</t>
  </si>
  <si>
    <t>ci_toe_cfuh_ind_2</t>
  </si>
  <si>
    <t>ci_toe_cfuh_trsp_2</t>
  </si>
  <si>
    <t>ci_toe_cfuh_ser_2</t>
  </si>
  <si>
    <t>ci_toe_cfuh_trsf_2</t>
  </si>
  <si>
    <t>ci_toe_cfuh_ele_2</t>
  </si>
  <si>
    <t>ci_toe_cgas_ind_2</t>
  </si>
  <si>
    <t>ci_toe_cgas_trsp_2</t>
  </si>
  <si>
    <t>ci_toe_cgas_ser_2</t>
  </si>
  <si>
    <t>ci_toe_cgas_trsf_2</t>
  </si>
  <si>
    <t>ci_toe_cgas_ele_2</t>
  </si>
  <si>
    <t>ci_toe_cele_ind_2</t>
  </si>
  <si>
    <t>ci_toe_cele_trsp_2</t>
  </si>
  <si>
    <t>ci_toe_cele_ser_2</t>
  </si>
  <si>
    <t>ci_toe_cele_trsf_2</t>
  </si>
  <si>
    <t>y_toe_coil_trsf_2</t>
  </si>
  <si>
    <t>y_toe_cfut_trsf_2</t>
  </si>
  <si>
    <t>y_toe_cfuh_trsf_2</t>
  </si>
  <si>
    <t>y_toe_cgas_trsf_2</t>
  </si>
  <si>
    <t>y_toe_cele_ele_2</t>
  </si>
  <si>
    <t>Pétrole brut</t>
  </si>
  <si>
    <t>Electricité</t>
  </si>
  <si>
    <t>Industrie et agriculture</t>
  </si>
  <si>
    <t>Transports</t>
  </si>
  <si>
    <t>Services</t>
  </si>
  <si>
    <t>Ménages (transport et residentiel)</t>
  </si>
  <si>
    <t>Exportation</t>
  </si>
  <si>
    <t>Y_toe_0</t>
  </si>
  <si>
    <t>Carburants pourle transport</t>
  </si>
  <si>
    <t>Carburants pour d'autres usages</t>
  </si>
  <si>
    <t>M_toe_0</t>
  </si>
  <si>
    <t>CI_toe_0</t>
  </si>
  <si>
    <t>CH_toe_0</t>
  </si>
  <si>
    <t>X_toe_0</t>
  </si>
  <si>
    <t>Variations de stock</t>
  </si>
  <si>
    <t xml:space="preserve">Net energy production </t>
  </si>
  <si>
    <t>Crude oil</t>
  </si>
  <si>
    <t>Transport fuels</t>
  </si>
  <si>
    <t>other use fuels</t>
  </si>
  <si>
    <t>Natural gas</t>
  </si>
  <si>
    <t>Gaz naturel</t>
  </si>
  <si>
    <t>Electricity</t>
  </si>
  <si>
    <t>Net imported energy</t>
  </si>
  <si>
    <t>Net energy supply</t>
  </si>
  <si>
    <t>Sector energy end use</t>
  </si>
  <si>
    <t>Industry and agriculture</t>
  </si>
  <si>
    <t>Stock variaion</t>
  </si>
  <si>
    <t>Net energy use</t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</si>
  <si>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</si>
  <si>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EMS_CI_CO2_0</t>
  </si>
  <si>
    <t>EMS_ci_CO2_ind_0</t>
  </si>
  <si>
    <t>EMS_ci_co2_trsp_0</t>
  </si>
  <si>
    <t>EMS_ci_co2_ser_0</t>
  </si>
  <si>
    <t>EMS_ci_co2_trsf_0</t>
  </si>
  <si>
    <t>EMS_ci_co2_ele_0</t>
  </si>
  <si>
    <t>EMS_CH_co2_0</t>
  </si>
  <si>
    <t xml:space="preserve">EMS_CO2_0 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</si>
  <si>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</si>
  <si>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 xml:space="preserve">Energy transformation </t>
  </si>
  <si>
    <t xml:space="preserve">Energy Transformation </t>
  </si>
  <si>
    <t>Households  (transport et residential)</t>
  </si>
  <si>
    <t>Total</t>
  </si>
  <si>
    <r>
      <t>Total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</si>
  <si>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Total</t>
    </r>
  </si>
  <si>
    <t>Emploi (en milliers)</t>
  </si>
  <si>
    <t>Labor (in thousands)</t>
  </si>
  <si>
    <t>Transformation d'énergie</t>
  </si>
  <si>
    <t>Investissement (en million)</t>
  </si>
  <si>
    <t>Investment (en million)</t>
  </si>
  <si>
    <t>Balance énergétique (en tep)</t>
  </si>
  <si>
    <t>Energy balance (in toe)</t>
  </si>
  <si>
    <t>Y_toe_2</t>
  </si>
  <si>
    <t>M_toe_2</t>
  </si>
  <si>
    <t>CI_toe_2</t>
  </si>
  <si>
    <t>CH_toe_2</t>
  </si>
  <si>
    <t>X_toe_2</t>
  </si>
  <si>
    <t>EMS_CI_CO2_2</t>
  </si>
  <si>
    <t>EMS_ci_CO2_ind_2</t>
  </si>
  <si>
    <t>EMS_ci_co2_trsp_2</t>
  </si>
  <si>
    <t>EMS_ci_co2_ser_2</t>
  </si>
  <si>
    <t>EMS_ci_co2_trsf_2</t>
  </si>
  <si>
    <t>EMS_ci_co2_ele_2</t>
  </si>
  <si>
    <t>EMS_CH_co2_2</t>
  </si>
  <si>
    <t xml:space="preserve">EMS_CO2_2 </t>
  </si>
  <si>
    <t>Valeur Ajoutée</t>
  </si>
  <si>
    <t>Production</t>
  </si>
  <si>
    <t>Added Value</t>
  </si>
  <si>
    <t>va_ind_2</t>
  </si>
  <si>
    <t>va_trsp_2</t>
  </si>
  <si>
    <t>va_ser_2</t>
  </si>
  <si>
    <t>va_trsf_2</t>
  </si>
  <si>
    <t>va_ele_2</t>
  </si>
  <si>
    <t>va_2</t>
  </si>
  <si>
    <t>y_ind_2</t>
  </si>
  <si>
    <t>y_trsp_2</t>
  </si>
  <si>
    <t>y_ser_2</t>
  </si>
  <si>
    <t>y_trsf_2</t>
  </si>
  <si>
    <t>y_ele_2</t>
  </si>
  <si>
    <t>y_2</t>
  </si>
  <si>
    <t>va_ind_0</t>
  </si>
  <si>
    <t>va_trsp_0</t>
  </si>
  <si>
    <t>va_ser_0</t>
  </si>
  <si>
    <t>va_trsf_0</t>
  </si>
  <si>
    <t>va_ele_0</t>
  </si>
  <si>
    <t>va_0</t>
  </si>
  <si>
    <t>y_ind_0</t>
  </si>
  <si>
    <t>y_trsp_0</t>
  </si>
  <si>
    <t>y_ser_0</t>
  </si>
  <si>
    <t>y_trsf_0</t>
  </si>
  <si>
    <t>y_ele_0</t>
  </si>
  <si>
    <t>y_0</t>
  </si>
  <si>
    <t>ci_toe_coil_0</t>
  </si>
  <si>
    <t>ci_toe_cfut_0</t>
  </si>
  <si>
    <t>ci_toe_cfuh_0</t>
  </si>
  <si>
    <t>ci_toe_cgas_0</t>
  </si>
  <si>
    <t>ci_toe_cele_0</t>
  </si>
  <si>
    <t>ch_toe_cfut_0</t>
  </si>
  <si>
    <t>ch_toe_cfuh_0</t>
  </si>
  <si>
    <t>ch_toe_cgas_0</t>
  </si>
  <si>
    <t>ch_toe_cele_0</t>
  </si>
  <si>
    <t>x_toe_coil_0</t>
  </si>
  <si>
    <t>x_toe_cfut_0</t>
  </si>
  <si>
    <t>x_toe_cfuh_0</t>
  </si>
  <si>
    <t>x_toe_cele_0</t>
  </si>
  <si>
    <t>ci_toe_coil_2</t>
  </si>
  <si>
    <t>ci_toe_cfut_2</t>
  </si>
  <si>
    <t>ci_toe_cfuh_2</t>
  </si>
  <si>
    <t>ci_toe_cgas_2</t>
  </si>
  <si>
    <t>ci_toe_cele_2</t>
  </si>
  <si>
    <t>ch_toe_cfut_2</t>
  </si>
  <si>
    <t>ch_toe_cfuh_2</t>
  </si>
  <si>
    <t>ch_toe_cgas_2</t>
  </si>
  <si>
    <t>ch_toe_cele_2</t>
  </si>
  <si>
    <t>x_toe_coil_2</t>
  </si>
  <si>
    <t>x_toe_cfut_2</t>
  </si>
  <si>
    <t>x_toe_cfuh_2</t>
  </si>
  <si>
    <t>x_toe_cele_2</t>
  </si>
  <si>
    <t>Production nette d'énergie</t>
  </si>
  <si>
    <t>Importations  nettes</t>
  </si>
  <si>
    <t>Consommation d'énergie des secteurs d'activité</t>
  </si>
  <si>
    <t>Demande nette d'énergie</t>
  </si>
  <si>
    <t>Households  (transport and residential)</t>
  </si>
  <si>
    <t>Subventions à l'électricité (en pts de PIB)</t>
  </si>
  <si>
    <t>Subventions aux énegies fossiles (en pts de PIB)</t>
  </si>
  <si>
    <t>Electricity subsidies (in points of GDP)</t>
  </si>
  <si>
    <t>Pétrole Brut (en tep)</t>
  </si>
  <si>
    <t xml:space="preserve">Production nette </t>
  </si>
  <si>
    <t>M_toe_coil_0</t>
  </si>
  <si>
    <t>Carburant pour le transport (en tep)</t>
  </si>
  <si>
    <t>M_toe_cfut_0</t>
  </si>
  <si>
    <t>Carburant pour les autres usages (en tep)</t>
  </si>
  <si>
    <t>Gaz naturel (en tep)</t>
  </si>
  <si>
    <t>Electricité (en tep)</t>
  </si>
  <si>
    <t>M_toe_cfuh_0</t>
  </si>
  <si>
    <t>M_toe_cgas_0</t>
  </si>
  <si>
    <t>x_toe_cgas_0</t>
  </si>
  <si>
    <t>M_toe_cele_0</t>
  </si>
  <si>
    <t>ci_toe_cele_ele_0</t>
  </si>
  <si>
    <t>M_toe_coil_2</t>
  </si>
  <si>
    <t>M_toe_cfut_2</t>
  </si>
  <si>
    <t>M_toe_cfuh_2</t>
  </si>
  <si>
    <t>M_toe_cgas_2</t>
  </si>
  <si>
    <t>x_toe_cgas_2</t>
  </si>
  <si>
    <t>M_toe_cele_2</t>
  </si>
  <si>
    <t>ci_toe_cele_ele_2</t>
  </si>
  <si>
    <t>offre nette d'énergie</t>
  </si>
  <si>
    <t xml:space="preserve">Investissement </t>
  </si>
  <si>
    <t xml:space="preserve">Investment </t>
  </si>
  <si>
    <t>fossil energy subsidies (in points og GDP)</t>
  </si>
  <si>
    <t>Consommation finale d'énergie</t>
  </si>
  <si>
    <t>Final energy consumption</t>
  </si>
  <si>
    <t>Balance énergétique (en Ktep)</t>
  </si>
  <si>
    <t>Pétrole Brut (en Ktep)</t>
  </si>
  <si>
    <t>Carburant pour le transport (en Ktep)</t>
  </si>
  <si>
    <t>Carburant pour les autres usages (en Ktep)</t>
  </si>
  <si>
    <t>Gaz naturel (en Ktep)</t>
  </si>
  <si>
    <t>Electricité (en Ktep)</t>
  </si>
  <si>
    <t>Energy balance (in Ktoe)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</si>
  <si>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</si>
  <si>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</si>
  <si>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Consommation d'énergie finale</t>
  </si>
  <si>
    <t>Carburants pour le transport</t>
  </si>
  <si>
    <r>
      <t>Emissions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</si>
  <si>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Emissions de CO2 des ménages</t>
  </si>
  <si>
    <t>EMS_ci_CO2_cfut_0</t>
  </si>
  <si>
    <t>EMS_ci_co2_cfuh_0</t>
  </si>
  <si>
    <t>EMS_ci_co2_cgas_0</t>
  </si>
  <si>
    <t>EMS_CH_co2_cfut_0</t>
  </si>
  <si>
    <t>EMS_CH_co2_cfut_2</t>
  </si>
  <si>
    <t>EMS_CH_co2_cfuh_0</t>
  </si>
  <si>
    <t>EMS_CH_co2_cgas_0</t>
  </si>
  <si>
    <r>
      <t>Emissions de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"/>
        <family val="2"/>
        <scheme val="minor"/>
      </rPr>
      <t>Total</t>
    </r>
  </si>
  <si>
    <t>Households CO2 emissions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</si>
  <si>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</si>
  <si>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>EMS_ci_CO2_cfut_2</t>
  </si>
  <si>
    <t>EMS_ci_co2_cfuh_2</t>
  </si>
  <si>
    <t>EMS_ci_co2_cgas_2</t>
  </si>
  <si>
    <t>EMS_CH_co2_cfuh_2</t>
  </si>
  <si>
    <t>EMS_CH_co2_cgas_2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</si>
  <si>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</si>
  <si>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by energy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</si>
  <si>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 xml:space="preserve"> Emissions de CO</t>
    </r>
    <r>
      <rPr>
        <b/>
        <vertAlign val="subscript"/>
        <sz val="16"/>
        <color theme="1"/>
        <rFont val="Calibri (Corps)"/>
      </rPr>
      <t xml:space="preserve">2 </t>
    </r>
    <r>
      <rPr>
        <b/>
        <sz val="16"/>
        <color theme="1"/>
        <rFont val="Calibri"/>
        <family val="2"/>
        <scheme val="minor"/>
      </rPr>
      <t>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</si>
  <si>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</si>
  <si>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</si>
  <si>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</si>
  <si>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</si>
  <si>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</si>
  <si>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</si>
  <si>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</si>
  <si>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esub_gdp_0</t>
  </si>
  <si>
    <t>t2vol_ci_co2_0</t>
  </si>
  <si>
    <t>t2vol_ch_co2_0</t>
  </si>
  <si>
    <t>esub_gdp_cfut_0</t>
  </si>
  <si>
    <t>esub_gdp_cfuh_0</t>
  </si>
  <si>
    <t>esub_gdp_cgas_0</t>
  </si>
  <si>
    <t>esub_gdp_cele_0</t>
  </si>
  <si>
    <t>@pch(gdp_2)</t>
  </si>
  <si>
    <t>@pch(pch_2)</t>
  </si>
  <si>
    <t>unr_2</t>
  </si>
  <si>
    <t>rdebt_g_val_2</t>
  </si>
  <si>
    <t>rbal_g_prim_val_2</t>
  </si>
  <si>
    <t>ems_co2_2</t>
  </si>
  <si>
    <t>esub_gdp_2</t>
  </si>
  <si>
    <t>t2vol_ci_co2_2</t>
  </si>
  <si>
    <t>t2vol_ch_co2_2</t>
  </si>
  <si>
    <t>esub_gdp_cfut_2</t>
  </si>
  <si>
    <t>esub_gdp_cfuh_2</t>
  </si>
  <si>
    <t>esub_gdp_cgas_2</t>
  </si>
  <si>
    <t>esub_gdp_cele_2</t>
  </si>
  <si>
    <t>Recette de la taxe carbone des secteurs</t>
  </si>
  <si>
    <t>Recette de la taxe carbone des ménages</t>
  </si>
  <si>
    <t>Subventions aux carburant pour le transport(en pts de PIB)</t>
  </si>
  <si>
    <t>Subventions aux carburant pour les autres usages(en pts de PIB)</t>
  </si>
  <si>
    <t>Subventions aux gaz naturel (en pts de PIB)</t>
  </si>
  <si>
    <t>Transport fuels subsidies (in points og GDP)</t>
  </si>
  <si>
    <t>other use fuels subsidies (in points og GDP)</t>
  </si>
  <si>
    <t>Natural gas subsidies (in points og GDP)</t>
  </si>
  <si>
    <t>rbal_trade_val_2</t>
  </si>
  <si>
    <t>Carbon tax revenu from sectors</t>
  </si>
  <si>
    <t>Carbon tax revenu from households</t>
  </si>
  <si>
    <t>t2vol_ci_co2_coil_0</t>
  </si>
  <si>
    <t>t2vol_ci_co2_cfut_0</t>
  </si>
  <si>
    <t>t2vol_ci_co2_cfuh_0</t>
  </si>
  <si>
    <t>t2vol_ci_co2_cgas_0</t>
  </si>
  <si>
    <t>t2vol_ci_co2_cele_0</t>
  </si>
  <si>
    <t>subc_vol_cfut_0</t>
  </si>
  <si>
    <t>subc_vol_cfuh_0</t>
  </si>
  <si>
    <t>subc_vol_cgas_0</t>
  </si>
  <si>
    <t>subc_vol_cele_0</t>
  </si>
  <si>
    <t>t2vol_ci_co2_coil_2</t>
  </si>
  <si>
    <t>t2vol_ci_co2_cfut_2</t>
  </si>
  <si>
    <t>t2vol_ci_co2_cfuh_2</t>
  </si>
  <si>
    <t>t2vol_ci_co2_cgas_2</t>
  </si>
  <si>
    <t>t2vol_ci_co2_cele_2</t>
  </si>
  <si>
    <t>subc_vol_cfut_2</t>
  </si>
  <si>
    <t>subc_vol_cfuh_2</t>
  </si>
  <si>
    <t>subc_vol_cgas_2</t>
  </si>
  <si>
    <t>subc_vol_cele_2</t>
  </si>
  <si>
    <t>Subvention à l'énergie</t>
  </si>
  <si>
    <t xml:space="preserve">Energy sudsidies </t>
  </si>
  <si>
    <t>Energy sudsidies</t>
  </si>
  <si>
    <t>_date_</t>
  </si>
  <si>
    <t>@date</t>
  </si>
  <si>
    <t>ems_ci_co2_0</t>
  </si>
  <si>
    <t>ems_ch_co2_0</t>
  </si>
  <si>
    <t>gr_prog_l_sgas_0</t>
  </si>
  <si>
    <t>Prix du pétrole</t>
  </si>
  <si>
    <t>PCH_0</t>
  </si>
  <si>
    <t>POP</t>
  </si>
  <si>
    <t>population</t>
  </si>
  <si>
    <t>Productivité du travail</t>
  </si>
  <si>
    <t>PIB</t>
  </si>
  <si>
    <t>GDP_0</t>
  </si>
  <si>
    <t>Subvention à l'energie (en point de PIB)</t>
  </si>
  <si>
    <t xml:space="preserve">Subvention à l'energie </t>
  </si>
  <si>
    <t>PWD_coil</t>
  </si>
  <si>
    <t>Taux de croissance de la population</t>
  </si>
  <si>
    <t>Prix à la consommation</t>
  </si>
  <si>
    <t>Emissions de CO2 des secteurs</t>
  </si>
  <si>
    <t>2015-2030</t>
  </si>
  <si>
    <t>2020-2030</t>
  </si>
  <si>
    <t>Carburant total</t>
  </si>
  <si>
    <t>esub_gdp_0*gdp_0*1000000/(ems_co2_0*1000)</t>
  </si>
  <si>
    <t>esub_gdp_2*gdp_2*1000000/(ems_co2_2*1000)</t>
  </si>
  <si>
    <t>Subvention à l'énergie par tCO2</t>
  </si>
  <si>
    <t>Energy sudsidies by tCO2</t>
  </si>
  <si>
    <t>RCO2TAX_VOL</t>
  </si>
  <si>
    <t>Taxe Carbone (en DT 2015)</t>
  </si>
  <si>
    <t>Carbon Tax (in DT 2015)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</si>
  <si>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</si>
  <si>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</si>
  <si>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</si>
  <si>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</si>
  <si>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</si>
  <si>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</si>
  <si>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</si>
  <si>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</si>
  <si>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</si>
  <si>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</si>
  <si>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</si>
  <si>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</si>
  <si>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</si>
  <si>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</si>
  <si>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</si>
  <si>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</si>
  <si>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</si>
  <si>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</si>
  <si>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</si>
  <si>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</si>
  <si>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</si>
  <si>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</si>
  <si>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</si>
  <si>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</si>
  <si>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</si>
  <si>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</si>
  <si>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</si>
  <si>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</si>
  <si>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</si>
  <si>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</si>
  <si>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</si>
  <si>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</si>
  <si>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</si>
  <si>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</si>
  <si>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</si>
  <si>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</si>
  <si>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</si>
  <si>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</si>
  <si>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esub_gdp_coil_0</t>
  </si>
  <si>
    <t>gr_prog_l_sgas_2</t>
  </si>
  <si>
    <t>gdp_2</t>
  </si>
  <si>
    <t>pch_2</t>
  </si>
  <si>
    <t>ems_ch_co2_2</t>
  </si>
  <si>
    <t>ems_ci_co2_2</t>
  </si>
  <si>
    <t>esub_gdp_coil_2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</si>
  <si>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</si>
  <si>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</si>
  <si>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</si>
  <si>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</si>
  <si>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</si>
  <si>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</si>
  <si>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</si>
  <si>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</si>
  <si>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</si>
  <si>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</si>
  <si>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</si>
  <si>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</si>
  <si>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</si>
  <si>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</si>
  <si>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</si>
  <si>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</si>
  <si>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</si>
  <si>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</si>
  <si>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</si>
  <si>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</si>
  <si>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</si>
  <si>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</si>
  <si>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</si>
  <si>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</si>
  <si>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</si>
  <si>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</si>
  <si>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</si>
  <si>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</si>
  <si>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</si>
  <si>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</si>
  <si>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</si>
  <si>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</si>
  <si>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</si>
  <si>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</si>
  <si>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</si>
  <si>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</si>
  <si>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</si>
  <si>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</si>
  <si>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</si>
  <si>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</si>
  <si>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</si>
  <si>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</si>
  <si>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</si>
  <si>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</si>
  <si>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</si>
  <si>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</si>
  <si>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</si>
  <si>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</si>
  <si>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</si>
  <si>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</si>
  <si>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</si>
  <si>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</si>
  <si>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Exporations</t>
  </si>
  <si>
    <t>Prix à la Production</t>
  </si>
  <si>
    <t>Salaire nominal brut</t>
  </si>
  <si>
    <t>Nombre d'emplois (milliers)</t>
  </si>
  <si>
    <t>Taux de chômage</t>
  </si>
  <si>
    <t>Balance commerciale (en points de pib)</t>
  </si>
  <si>
    <t>Solde primaire public</t>
  </si>
  <si>
    <t>Dette publique</t>
  </si>
  <si>
    <t>Emissions CO2</t>
  </si>
  <si>
    <t>Contribution au PIB Consommation</t>
  </si>
  <si>
    <t>Contribution au PIB Investissement</t>
  </si>
  <si>
    <t>Contribution au PIB Balance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</si>
</sst>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6" formatCode="#,##0.00000000"/>
    <numFmt numFmtId="167" formatCode="#,##0.00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 (Corps)"/>
    </font>
    <font>
      <b/>
      <vertAlign val="subscript"/>
      <sz val="16"/>
      <color theme="1"/>
      <name val="Calibri (Corps)"/>
    </font>
    <font>
      <b/>
      <sz val="11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5" fontId="5" fillId="3" borderId="2" xfId="1" applyNumberFormat="1" applyFont="1" applyFill="1" applyBorder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/>
    <xf numFmtId="2" fontId="1" fillId="3" borderId="5" xfId="0" applyNumberFormat="1" applyFont="1" applyFill="1" applyBorder="1"/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 indent="1"/>
    </xf>
    <xf numFmtId="2" fontId="1" fillId="3" borderId="0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horizontal="left" indent="1"/>
    </xf>
    <xf numFmtId="9" fontId="5" fillId="3" borderId="0" xfId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7" fontId="5" fillId="4" borderId="0" xfId="1" applyNumberFormat="1" applyFont="1" applyFill="1" applyBorder="1" applyAlignment="1">
      <alignment horizontal="center" vertical="center"/>
    </xf>
    <xf numFmtId="166" fontId="5" fillId="4" borderId="0" xfId="1" applyNumberFormat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165" fontId="8" fillId="3" borderId="5" xfId="1" applyNumberFormat="1" applyFont="1" applyFill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center" vertical="center"/>
    </xf>
    <xf numFmtId="9" fontId="0" fillId="3" borderId="0" xfId="1" applyFont="1" applyFill="1"/>
    <xf numFmtId="2" fontId="5" fillId="3" borderId="0" xfId="1" applyNumberFormat="1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left" indent="2"/>
    </xf>
    <xf numFmtId="3" fontId="5" fillId="3" borderId="5" xfId="1" applyNumberFormat="1" applyFont="1" applyFill="1" applyBorder="1" applyAlignment="1">
      <alignment horizontal="center" vertical="center"/>
    </xf>
    <xf numFmtId="0" fontId="1" fillId="3" borderId="0" xfId="0" applyFont="1" applyFill="1"/>
    <xf numFmtId="165" fontId="8" fillId="3" borderId="0" xfId="1" applyNumberFormat="1" applyFont="1" applyFill="1" applyBorder="1" applyAlignment="1">
      <alignment horizontal="center" vertical="center"/>
    </xf>
    <xf numFmtId="165" fontId="5" fillId="3" borderId="5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0" fillId="3" borderId="7" xfId="0" applyFill="1" applyBorder="1"/>
    <xf numFmtId="0" fontId="1" fillId="3" borderId="8" xfId="0" applyFont="1" applyFill="1" applyBorder="1" applyAlignment="1">
      <alignment wrapText="1"/>
    </xf>
    <xf numFmtId="2" fontId="1" fillId="3" borderId="7" xfId="0" applyNumberFormat="1" applyFont="1" applyFill="1" applyBorder="1"/>
    <xf numFmtId="0" fontId="1" fillId="3" borderId="7" xfId="0" applyFont="1" applyFill="1" applyBorder="1"/>
    <xf numFmtId="165" fontId="5" fillId="3" borderId="9" xfId="1" applyNumberFormat="1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3" borderId="8" xfId="0" applyFill="1" applyBorder="1"/>
    <xf numFmtId="3" fontId="0" fillId="3" borderId="0" xfId="0" applyNumberFormat="1" applyFill="1"/>
    <xf numFmtId="4" fontId="5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3" fontId="5" fillId="3" borderId="14" xfId="1" applyNumberFormat="1" applyFont="1" applyFill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 vertical="center"/>
    </xf>
    <xf numFmtId="165" fontId="5" fillId="3" borderId="16" xfId="1" applyNumberFormat="1" applyFont="1" applyFill="1" applyBorder="1" applyAlignment="1">
      <alignment horizontal="center" vertical="center"/>
    </xf>
    <xf numFmtId="3" fontId="5" fillId="3" borderId="16" xfId="1" applyNumberFormat="1" applyFont="1" applyFill="1" applyBorder="1" applyAlignment="1">
      <alignment horizontal="center" vertical="center"/>
    </xf>
    <xf numFmtId="165" fontId="0" fillId="0" borderId="0" xfId="0" applyNumberFormat="1"/>
    <xf numFmtId="2" fontId="1" fillId="3" borderId="0" xfId="0" applyNumberFormat="1" applyFont="1" applyFill="1" applyBorder="1" applyAlignment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115" zoomScaleNormal="115" workbookViewId="0">
      <selection activeCell="B4" sqref="B4"/>
    </sheetView>
  </sheetViews>
  <sheetFormatPr baseColWidth="10" defaultColWidth="12.453125" defaultRowHeight="14.5"/>
  <cols>
    <col min="1" max="1" width="37.453125" bestFit="1" customWidth="1"/>
  </cols>
  <sheetData>
    <row r="1" spans="1:10" ht="30" customHeight="1">
      <c r="A1" s="7"/>
      <c r="B1" s="82" t="s">
        <v>41</v>
      </c>
      <c r="C1" s="82"/>
      <c r="D1" s="82"/>
      <c r="E1" s="82"/>
      <c r="F1" s="82"/>
      <c r="G1" s="82"/>
      <c r="H1" s="10"/>
      <c r="I1" s="10"/>
      <c r="J1" s="10"/>
    </row>
    <row r="2" spans="1:10" ht="15.5">
      <c r="A2" s="8"/>
      <c r="B2" s="83" t="s">
        <v>0</v>
      </c>
      <c r="C2" s="84"/>
      <c r="D2" s="84"/>
      <c r="E2" s="84"/>
      <c r="F2" s="84"/>
      <c r="G2" s="85"/>
      <c r="H2" s="10"/>
      <c r="I2" s="10"/>
      <c r="J2" s="10"/>
    </row>
    <row r="3" spans="1:10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>
      <c r="A4" s="5" t="s">
        <v>1</v>
      </c>
      <c r="B4" s="11">
        <f>Macro!I2</f>
        <v>9.0154725512414657E-2</v>
      </c>
      <c r="C4" s="12">
        <f>Macro!J2</f>
        <v>0.13552936540861538</v>
      </c>
      <c r="D4" s="12">
        <f>Macro!K2</f>
        <v>0.20760473729428686</v>
      </c>
      <c r="E4" s="12">
        <f>Macro!M2</f>
        <v>0.49460006658721412</v>
      </c>
      <c r="F4" s="12">
        <f>Macro!R2</f>
        <v>1.3270330992229074</v>
      </c>
      <c r="G4" s="13">
        <f>Macro!AL2</f>
        <v>2.9649597254091775</v>
      </c>
      <c r="H4" s="10"/>
      <c r="I4" s="10"/>
      <c r="J4" s="10"/>
    </row>
    <row r="5" spans="1:10">
      <c r="A5" s="5" t="s">
        <v>2</v>
      </c>
      <c r="B5" s="11">
        <f>Macro!I3</f>
        <v>4.6147072040647608E-2</v>
      </c>
      <c r="C5" s="12">
        <f>Macro!J3</f>
        <v>7.3110442048784918E-2</v>
      </c>
      <c r="D5" s="12">
        <f>Macro!K3</f>
        <v>0.11881260172905694</v>
      </c>
      <c r="E5" s="12">
        <f>Macro!M3</f>
        <v>0.39759576835483035</v>
      </c>
      <c r="F5" s="12">
        <f>Macro!R3</f>
        <v>1.5860412838817117</v>
      </c>
      <c r="G5" s="13">
        <f>Macro!AL3</f>
        <v>3.478159372458256</v>
      </c>
      <c r="H5" s="10"/>
      <c r="I5" s="10"/>
      <c r="J5" s="10"/>
    </row>
    <row r="6" spans="1:10">
      <c r="A6" s="5" t="s">
        <v>3</v>
      </c>
      <c r="B6" s="11">
        <f>Macro!I4</f>
        <v>-1.941460711816223E-2</v>
      </c>
      <c r="C6" s="12">
        <f>Macro!J4</f>
        <v>-3.859168448916428E-3</v>
      </c>
      <c r="D6" s="12">
        <f>Macro!K4</f>
        <v>3.2332310132954234E-2</v>
      </c>
      <c r="E6" s="12">
        <f>Macro!M4</f>
        <v>0.32176453389487492</v>
      </c>
      <c r="F6" s="12">
        <f>Macro!R4</f>
        <v>1.9848885905875191</v>
      </c>
      <c r="G6" s="13">
        <f>Macro!AL4</f>
        <v>4.6405890161505203</v>
      </c>
      <c r="H6" s="10"/>
      <c r="I6" s="10"/>
      <c r="J6" s="10"/>
    </row>
    <row r="7" spans="1:10">
      <c r="A7" s="5" t="s">
        <v>4</v>
      </c>
      <c r="B7" s="11">
        <f>Macro!I5</f>
        <v>-4.7233028619086959E-3</v>
      </c>
      <c r="C7" s="12">
        <f>Macro!J5</f>
        <v>-9.7571010605812525E-3</v>
      </c>
      <c r="D7" s="12">
        <f>Macro!K5</f>
        <v>-1.8610007491692837E-2</v>
      </c>
      <c r="E7" s="12">
        <f>Macro!M5</f>
        <v>-4.6790220576453656E-2</v>
      </c>
      <c r="F7" s="12">
        <f>Macro!R5</f>
        <v>-0.11904349356485211</v>
      </c>
      <c r="G7" s="13">
        <f>Macro!AL5</f>
        <v>-0.21642588102396276</v>
      </c>
      <c r="H7" s="10"/>
      <c r="I7" s="10"/>
      <c r="J7" s="10"/>
    </row>
    <row r="8" spans="1:10">
      <c r="A8" s="5" t="s">
        <v>5</v>
      </c>
      <c r="B8" s="11">
        <f>Macro!I6</f>
        <v>-0.1210523955528453</v>
      </c>
      <c r="C8" s="12">
        <f>Macro!J6</f>
        <v>-0.16916503314144959</v>
      </c>
      <c r="D8" s="12">
        <f>Macro!K6</f>
        <v>-0.23803167939159264</v>
      </c>
      <c r="E8" s="12">
        <f>Macro!M6</f>
        <v>-0.32267192648567367</v>
      </c>
      <c r="F8" s="12">
        <f>Macro!R6</f>
        <v>0.27299290238338436</v>
      </c>
      <c r="G8" s="13">
        <f>Macro!AL6</f>
        <v>0.8644183395930094</v>
      </c>
      <c r="H8" s="10"/>
      <c r="I8" s="10"/>
      <c r="J8" s="10"/>
    </row>
    <row r="9" spans="1:10">
      <c r="A9" s="5" t="s">
        <v>6</v>
      </c>
      <c r="B9" s="11">
        <f>Macro!I7</f>
        <v>5.2457069105549259E-2</v>
      </c>
      <c r="C9" s="12">
        <f>Macro!J7</f>
        <v>8.188866532898853E-2</v>
      </c>
      <c r="D9" s="12">
        <f>Macro!K7</f>
        <v>0.13521654452575138</v>
      </c>
      <c r="E9" s="12">
        <f>Macro!M7</f>
        <v>0.46422166250059682</v>
      </c>
      <c r="F9" s="12">
        <f>Macro!R7</f>
        <v>1.5573836090246651</v>
      </c>
      <c r="G9" s="13">
        <f>Macro!AL7</f>
        <v>3.4683418664990695</v>
      </c>
      <c r="H9" s="10"/>
      <c r="I9" s="10"/>
      <c r="J9" s="10"/>
    </row>
    <row r="10" spans="1:10">
      <c r="A10" s="5" t="s">
        <v>7</v>
      </c>
      <c r="B10" s="11">
        <f>Macro!I8</f>
        <v>5.7899700000002552E-3</v>
      </c>
      <c r="C10" s="12">
        <f>Macro!J8</f>
        <v>8.0598300000012113E-3</v>
      </c>
      <c r="D10" s="12">
        <f>Macro!K8</f>
        <v>1.5072489999999605E-2</v>
      </c>
      <c r="E10" s="12">
        <f>Macro!M8</f>
        <v>6.1257399999999074E-2</v>
      </c>
      <c r="F10" s="12">
        <f>Macro!R8</f>
        <v>-2.6023470000000049E-2</v>
      </c>
      <c r="G10" s="13">
        <f>Macro!AL8</f>
        <v>-8.7721399999990401E-3</v>
      </c>
      <c r="H10" s="10"/>
      <c r="I10" s="10"/>
      <c r="J10" s="10"/>
    </row>
    <row r="11" spans="1:10">
      <c r="A11" s="5" t="s">
        <v>8</v>
      </c>
      <c r="B11" s="11">
        <f>Macro!I9</f>
        <v>3.4572198664095666E-2</v>
      </c>
      <c r="C11" s="12">
        <f>Macro!J9</f>
        <v>7.0337705243339599E-2</v>
      </c>
      <c r="D11" s="12">
        <f>Macro!K9</f>
        <v>0.12621207980356708</v>
      </c>
      <c r="E11" s="12">
        <f>Macro!M9</f>
        <v>0.22811212943074644</v>
      </c>
      <c r="F11" s="12">
        <f>Macro!R9</f>
        <v>0.25924853275764992</v>
      </c>
      <c r="G11" s="13">
        <f>Macro!AL9</f>
        <v>0.219425572913301</v>
      </c>
      <c r="H11" s="10"/>
      <c r="I11" s="10"/>
      <c r="J11" s="10"/>
    </row>
    <row r="12" spans="1:10">
      <c r="A12" s="5" t="s">
        <v>39</v>
      </c>
      <c r="B12" s="11">
        <f>Macro!I10</f>
        <v>1.1922777915485128E-2</v>
      </c>
      <c r="C12" s="12">
        <f>Macro!J10</f>
        <v>2.7770646065272686E-2</v>
      </c>
      <c r="D12" s="12">
        <f>Macro!K10</f>
        <v>3.967580528001502E-2</v>
      </c>
      <c r="E12" s="12">
        <f>Macro!M10</f>
        <v>-2.2139248914798682E-2</v>
      </c>
      <c r="F12" s="12">
        <f>Macro!R10</f>
        <v>-4.5814503429908449E-2</v>
      </c>
      <c r="G12" s="13">
        <f>Macro!AL10</f>
        <v>0.16989984515187739</v>
      </c>
      <c r="H12" s="10"/>
      <c r="I12" s="10"/>
      <c r="J12" s="10"/>
    </row>
    <row r="13" spans="1:10">
      <c r="A13" s="5" t="s">
        <v>37</v>
      </c>
      <c r="B13" s="11">
        <f>Macro!I11</f>
        <v>6.110970897046375E-2</v>
      </c>
      <c r="C13" s="12">
        <f>Macro!J11</f>
        <v>0.10986220380369005</v>
      </c>
      <c r="D13" s="12">
        <f>Macro!K11</f>
        <v>0.19691457707440296</v>
      </c>
      <c r="E13" s="12">
        <f>Macro!M11</f>
        <v>0.4809802937299823</v>
      </c>
      <c r="F13" s="12">
        <f>Macro!R11</f>
        <v>0.66183326972109047</v>
      </c>
      <c r="G13" s="13">
        <f>Macro!AL11</f>
        <v>0.8351141390121164</v>
      </c>
      <c r="H13" s="10"/>
      <c r="I13" s="10"/>
      <c r="J13" s="10"/>
    </row>
    <row r="14" spans="1:10">
      <c r="A14" s="5" t="s">
        <v>38</v>
      </c>
      <c r="B14" s="11">
        <f>Macro!I12</f>
        <v>-3.8829288314534693E-2</v>
      </c>
      <c r="C14" s="12">
        <f>Macro!J12</f>
        <v>-5.5605847199879932E-2</v>
      </c>
      <c r="D14" s="12">
        <f>Macro!K12</f>
        <v>-0.11598615637824494</v>
      </c>
      <c r="E14" s="12">
        <f>Macro!M12</f>
        <v>-0.49526298758776344</v>
      </c>
      <c r="F14" s="12">
        <f>Macro!R12</f>
        <v>-0.80730720490080898</v>
      </c>
      <c r="G14" s="13">
        <f>Macro!AL12</f>
        <v>-0.80594225391917851</v>
      </c>
      <c r="H14" s="10"/>
      <c r="I14" s="10"/>
      <c r="J14" s="10"/>
    </row>
    <row r="15" spans="1:10">
      <c r="A15" s="5" t="s">
        <v>9</v>
      </c>
      <c r="B15" s="11">
        <f>Macro!I13</f>
        <v>7.0770505458561672E-3</v>
      </c>
      <c r="C15" s="12">
        <f>Macro!J13</f>
        <v>2.0850471281130822E-2</v>
      </c>
      <c r="D15" s="12">
        <f>Macro!K13</f>
        <v>4.3853987978481612E-2</v>
      </c>
      <c r="E15" s="12">
        <f>Macro!M13</f>
        <v>9.9772326989011617E-2</v>
      </c>
      <c r="F15" s="12">
        <f>Macro!R13</f>
        <v>0.20132291753491849</v>
      </c>
      <c r="G15" s="13">
        <f>Macro!AL13</f>
        <v>0.24096331061809195</v>
      </c>
      <c r="H15" s="10"/>
      <c r="I15" s="10"/>
      <c r="J15" s="10"/>
    </row>
    <row r="16" spans="1:10">
      <c r="A16" s="5" t="s">
        <v>10</v>
      </c>
      <c r="B16" s="11">
        <f>Macro!I14</f>
        <v>-1.532606452411267E-2</v>
      </c>
      <c r="C16" s="12">
        <f>Macro!J14</f>
        <v>-5.2375834383766584E-2</v>
      </c>
      <c r="D16" s="12">
        <f>Macro!K14</f>
        <v>-0.12858433546097947</v>
      </c>
      <c r="E16" s="12">
        <f>Macro!M14</f>
        <v>-0.39056593968326281</v>
      </c>
      <c r="F16" s="12">
        <f>Macro!R14</f>
        <v>-0.39933993077221341</v>
      </c>
      <c r="G16" s="13">
        <f>Macro!AL14</f>
        <v>-0.42694712133395374</v>
      </c>
      <c r="H16" s="10"/>
      <c r="I16" s="10"/>
      <c r="J16" s="10"/>
    </row>
    <row r="17" spans="1:10">
      <c r="A17" s="5" t="s">
        <v>11</v>
      </c>
      <c r="B17" s="11">
        <f>Macro!I15</f>
        <v>6.3537774352107057E-2</v>
      </c>
      <c r="C17" s="12">
        <f>Macro!J15</f>
        <v>0.11251955066644559</v>
      </c>
      <c r="D17" s="12">
        <f>Macro!K15</f>
        <v>0.19505496229319519</v>
      </c>
      <c r="E17" s="12">
        <f>Macro!M15</f>
        <v>0.50645506732618362</v>
      </c>
      <c r="F17" s="12">
        <f>Macro!R15</f>
        <v>1.1735142307045532</v>
      </c>
      <c r="G17" s="13">
        <f>Macro!AL15</f>
        <v>2.2792688291982</v>
      </c>
      <c r="H17" s="10"/>
      <c r="I17" s="10"/>
      <c r="J17" s="10"/>
    </row>
    <row r="18" spans="1:10">
      <c r="A18" s="5" t="s">
        <v>12</v>
      </c>
      <c r="B18" s="11">
        <f>Macro!I16</f>
        <v>-1.3744009249050393E-2</v>
      </c>
      <c r="C18" s="12">
        <f>Macro!J16</f>
        <v>-2.2660015627817831E-2</v>
      </c>
      <c r="D18" s="12">
        <f>Macro!K16</f>
        <v>-4.145678890833393E-2</v>
      </c>
      <c r="E18" s="12">
        <f>Macro!M16</f>
        <v>-6.0323931114625307E-2</v>
      </c>
      <c r="F18" s="12">
        <f>Macro!R16</f>
        <v>0.34719855479126149</v>
      </c>
      <c r="G18" s="13">
        <f>Macro!AL16</f>
        <v>1.1466814728740005</v>
      </c>
      <c r="H18" s="10"/>
      <c r="I18" s="10"/>
      <c r="J18" s="10"/>
    </row>
    <row r="19" spans="1:10">
      <c r="A19" s="5" t="s">
        <v>13</v>
      </c>
      <c r="B19" s="11">
        <f>Macro!I17</f>
        <v>0.68400699999983772</v>
      </c>
      <c r="C19" s="12">
        <f>Macro!J17</f>
        <v>1.4208139999996092</v>
      </c>
      <c r="D19" s="12">
        <f>Macro!K17</f>
        <v>2.6977870000000621</v>
      </c>
      <c r="E19" s="12">
        <f>Macro!M17</f>
        <v>9.229678000000149</v>
      </c>
      <c r="F19" s="12">
        <f>Macro!R17</f>
        <v>40.89013100000011</v>
      </c>
      <c r="G19" s="13">
        <f>Macro!AL17</f>
        <v>103.16954600000008</v>
      </c>
      <c r="H19" s="10"/>
      <c r="I19" s="10"/>
      <c r="J19" s="10"/>
    </row>
    <row r="20" spans="1:10">
      <c r="A20" s="5" t="s">
        <v>42</v>
      </c>
      <c r="B20" s="11">
        <f>Macro!I18</f>
        <v>-1.1807790000001317E-2</v>
      </c>
      <c r="C20" s="12">
        <f>Macro!J18</f>
        <v>-2.3881289999999611E-2</v>
      </c>
      <c r="D20" s="12">
        <f>Macro!K18</f>
        <v>-4.448730999999928E-2</v>
      </c>
      <c r="E20" s="12">
        <f>Macro!M18</f>
        <v>-0.14872438000000099</v>
      </c>
      <c r="F20" s="12">
        <f>Macro!R18</f>
        <v>-0.59484187000000133</v>
      </c>
      <c r="G20" s="13">
        <f>Macro!AL18</f>
        <v>-1.3619211399999998</v>
      </c>
      <c r="H20" s="10"/>
      <c r="I20" s="10"/>
      <c r="J20" s="10"/>
    </row>
    <row r="21" spans="1:10">
      <c r="A21" s="5" t="s">
        <v>14</v>
      </c>
      <c r="B21" s="11">
        <f>Macro!I19</f>
        <v>8.8580010000000042E-2</v>
      </c>
      <c r="C21" s="12">
        <f>Macro!J19</f>
        <v>0.15638632000000013</v>
      </c>
      <c r="D21" s="12">
        <f>Macro!K19</f>
        <v>0.27661786000000022</v>
      </c>
      <c r="E21" s="12">
        <f>Macro!M19</f>
        <v>0.58748677000000082</v>
      </c>
      <c r="F21" s="12">
        <f>Macro!R19</f>
        <v>0.38898628000000046</v>
      </c>
      <c r="G21" s="13">
        <f>Macro!AL19</f>
        <v>0.12211102000000001</v>
      </c>
      <c r="H21" s="10"/>
      <c r="I21" s="10"/>
      <c r="J21" s="10"/>
    </row>
    <row r="22" spans="1:10">
      <c r="A22" s="5" t="s">
        <v>40</v>
      </c>
      <c r="B22" s="11">
        <f>Macro!I20</f>
        <v>4.3552340000000203E-2</v>
      </c>
      <c r="C22" s="12">
        <f>Macro!J20</f>
        <v>9.1788330000000182E-2</v>
      </c>
      <c r="D22" s="12">
        <f>Macro!K20</f>
        <v>0.17355930999999986</v>
      </c>
      <c r="E22" s="12">
        <f>Macro!M20</f>
        <v>0.38833944999999981</v>
      </c>
      <c r="F22" s="12">
        <f>Macro!R20</f>
        <v>0.61070904000000015</v>
      </c>
      <c r="G22" s="13">
        <f>Macro!AL20</f>
        <v>0.33727144999999986</v>
      </c>
      <c r="H22" s="10"/>
      <c r="I22" s="10"/>
      <c r="J22" s="10"/>
    </row>
    <row r="23" spans="1:10">
      <c r="A23" s="5" t="s">
        <v>35</v>
      </c>
      <c r="B23" s="11">
        <f>Macro!I21</f>
        <v>-0.14847243000000176</v>
      </c>
      <c r="C23" s="12">
        <f>Macro!J21</f>
        <v>-0.29142760999999462</v>
      </c>
      <c r="D23" s="12">
        <f>Macro!K21</f>
        <v>-0.55269540000000283</v>
      </c>
      <c r="E23" s="12">
        <f>Macro!M21</f>
        <v>-1.4759252899999908</v>
      </c>
      <c r="F23" s="12">
        <f>Macro!R21</f>
        <v>-4.1890189299999996</v>
      </c>
      <c r="G23" s="13">
        <f>Macro!AL21</f>
        <v>-8.2598288100000001</v>
      </c>
      <c r="H23" s="10"/>
      <c r="I23" s="10"/>
      <c r="J23" s="10"/>
    </row>
    <row r="24" spans="1:10">
      <c r="A24" s="5" t="s">
        <v>44</v>
      </c>
      <c r="B24" s="11">
        <f>Macro!I22</f>
        <v>-1.7699630925214205</v>
      </c>
      <c r="C24" s="12">
        <f>Macro!J22</f>
        <v>-2.6191407257472155</v>
      </c>
      <c r="D24" s="12">
        <f>Macro!K22</f>
        <v>-3.9585670544373008</v>
      </c>
      <c r="E24" s="12">
        <f>Macro!M22</f>
        <v>-7.5641563036055626</v>
      </c>
      <c r="F24" s="12">
        <f>Macro!R22</f>
        <v>-9.8461685989230325</v>
      </c>
      <c r="G24" s="13">
        <f>Macro!AL22</f>
        <v>-29.237160638488302</v>
      </c>
      <c r="H24" s="10"/>
      <c r="I24" s="10"/>
      <c r="J24" s="10"/>
    </row>
    <row r="25" spans="1:10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>
      <c r="A26" s="7"/>
      <c r="B26" s="86" t="s">
        <v>15</v>
      </c>
      <c r="C26" s="86"/>
      <c r="D26" s="86"/>
      <c r="E26" s="86"/>
      <c r="F26" s="86"/>
      <c r="G26" s="86"/>
      <c r="H26" s="10"/>
      <c r="I26" s="10"/>
      <c r="J26" s="10"/>
    </row>
    <row r="27" spans="1:10" ht="15.5">
      <c r="A27" s="8"/>
      <c r="B27" s="87" t="s">
        <v>16</v>
      </c>
      <c r="C27" s="87"/>
      <c r="D27" s="87"/>
      <c r="E27" s="87"/>
      <c r="F27" s="87"/>
      <c r="G27" s="88"/>
      <c r="H27" s="10"/>
      <c r="I27" s="10"/>
      <c r="J27" s="10"/>
    </row>
    <row r="28" spans="1:10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>
      <c r="A29" s="5" t="s">
        <v>17</v>
      </c>
      <c r="B29" s="11">
        <f>B4</f>
        <v>9.0154725512414657E-2</v>
      </c>
      <c r="C29" s="12">
        <f t="shared" ref="C29:G29" si="0">C4</f>
        <v>0.13552936540861538</v>
      </c>
      <c r="D29" s="12">
        <f t="shared" si="0"/>
        <v>0.20760473729428686</v>
      </c>
      <c r="E29" s="12">
        <f t="shared" si="0"/>
        <v>0.49460006658721412</v>
      </c>
      <c r="F29" s="12">
        <f t="shared" si="0"/>
        <v>1.3270330992229074</v>
      </c>
      <c r="G29" s="13">
        <f t="shared" si="0"/>
        <v>2.9649597254091775</v>
      </c>
      <c r="H29" s="10"/>
      <c r="I29" s="10"/>
      <c r="J29" s="10"/>
    </row>
    <row r="30" spans="1:10">
      <c r="A30" s="5" t="s">
        <v>18</v>
      </c>
      <c r="B30" s="11">
        <f t="shared" ref="B30:G30" si="1">B5</f>
        <v>4.6147072040647608E-2</v>
      </c>
      <c r="C30" s="12">
        <f t="shared" si="1"/>
        <v>7.3110442048784918E-2</v>
      </c>
      <c r="D30" s="12">
        <f t="shared" si="1"/>
        <v>0.11881260172905694</v>
      </c>
      <c r="E30" s="12">
        <f t="shared" si="1"/>
        <v>0.39759576835483035</v>
      </c>
      <c r="F30" s="12">
        <f t="shared" si="1"/>
        <v>1.5860412838817117</v>
      </c>
      <c r="G30" s="13">
        <f t="shared" si="1"/>
        <v>3.478159372458256</v>
      </c>
      <c r="H30" s="10"/>
      <c r="I30" s="10"/>
      <c r="J30" s="10"/>
    </row>
    <row r="31" spans="1:10">
      <c r="A31" s="5" t="s">
        <v>19</v>
      </c>
      <c r="B31" s="11">
        <f t="shared" ref="B31:G31" si="2">B6</f>
        <v>-1.941460711816223E-2</v>
      </c>
      <c r="C31" s="12">
        <f t="shared" si="2"/>
        <v>-3.859168448916428E-3</v>
      </c>
      <c r="D31" s="12">
        <f t="shared" si="2"/>
        <v>3.2332310132954234E-2</v>
      </c>
      <c r="E31" s="12">
        <f t="shared" si="2"/>
        <v>0.32176453389487492</v>
      </c>
      <c r="F31" s="12">
        <f t="shared" si="2"/>
        <v>1.9848885905875191</v>
      </c>
      <c r="G31" s="13">
        <f t="shared" si="2"/>
        <v>4.6405890161505203</v>
      </c>
      <c r="H31" s="10"/>
      <c r="I31" s="10"/>
      <c r="J31" s="10"/>
    </row>
    <row r="32" spans="1:10">
      <c r="A32" s="5" t="s">
        <v>20</v>
      </c>
      <c r="B32" s="11">
        <f t="shared" ref="B32:G32" si="3">B7</f>
        <v>-4.7233028619086959E-3</v>
      </c>
      <c r="C32" s="12">
        <f t="shared" si="3"/>
        <v>-9.7571010605812525E-3</v>
      </c>
      <c r="D32" s="12">
        <f t="shared" si="3"/>
        <v>-1.8610007491692837E-2</v>
      </c>
      <c r="E32" s="12">
        <f t="shared" si="3"/>
        <v>-4.6790220576453656E-2</v>
      </c>
      <c r="F32" s="12">
        <f t="shared" si="3"/>
        <v>-0.11904349356485211</v>
      </c>
      <c r="G32" s="13">
        <f t="shared" si="3"/>
        <v>-0.21642588102396276</v>
      </c>
      <c r="H32" s="10"/>
      <c r="I32" s="10"/>
      <c r="J32" s="10"/>
    </row>
    <row r="33" spans="1:10">
      <c r="A33" s="5" t="s">
        <v>21</v>
      </c>
      <c r="B33" s="11">
        <f t="shared" ref="B33:G33" si="4">B8</f>
        <v>-0.1210523955528453</v>
      </c>
      <c r="C33" s="12">
        <f t="shared" si="4"/>
        <v>-0.16916503314144959</v>
      </c>
      <c r="D33" s="12">
        <f t="shared" si="4"/>
        <v>-0.23803167939159264</v>
      </c>
      <c r="E33" s="12">
        <f t="shared" si="4"/>
        <v>-0.32267192648567367</v>
      </c>
      <c r="F33" s="12">
        <f t="shared" si="4"/>
        <v>0.27299290238338436</v>
      </c>
      <c r="G33" s="13">
        <f t="shared" si="4"/>
        <v>0.8644183395930094</v>
      </c>
      <c r="H33" s="10"/>
      <c r="I33" s="10"/>
      <c r="J33" s="10"/>
    </row>
    <row r="34" spans="1:10">
      <c r="A34" s="5" t="s">
        <v>22</v>
      </c>
      <c r="B34" s="11">
        <f t="shared" ref="B34:G34" si="5">B9</f>
        <v>5.2457069105549259E-2</v>
      </c>
      <c r="C34" s="12">
        <f t="shared" si="5"/>
        <v>8.188866532898853E-2</v>
      </c>
      <c r="D34" s="12">
        <f t="shared" si="5"/>
        <v>0.13521654452575138</v>
      </c>
      <c r="E34" s="12">
        <f t="shared" si="5"/>
        <v>0.46422166250059682</v>
      </c>
      <c r="F34" s="12">
        <f t="shared" si="5"/>
        <v>1.5573836090246651</v>
      </c>
      <c r="G34" s="13">
        <f t="shared" si="5"/>
        <v>3.4683418664990695</v>
      </c>
      <c r="H34" s="10"/>
      <c r="I34" s="10"/>
      <c r="J34" s="10"/>
    </row>
    <row r="35" spans="1:10">
      <c r="A35" s="5" t="s">
        <v>23</v>
      </c>
      <c r="B35" s="11">
        <f t="shared" ref="B35:G35" si="6">B10</f>
        <v>5.7899700000002552E-3</v>
      </c>
      <c r="C35" s="12">
        <f t="shared" si="6"/>
        <v>8.0598300000012113E-3</v>
      </c>
      <c r="D35" s="12">
        <f t="shared" si="6"/>
        <v>1.5072489999999605E-2</v>
      </c>
      <c r="E35" s="12">
        <f t="shared" si="6"/>
        <v>6.1257399999999074E-2</v>
      </c>
      <c r="F35" s="12">
        <f t="shared" si="6"/>
        <v>-2.6023470000000049E-2</v>
      </c>
      <c r="G35" s="13">
        <f t="shared" si="6"/>
        <v>-8.7721399999990401E-3</v>
      </c>
      <c r="H35" s="10"/>
      <c r="I35" s="10"/>
      <c r="J35" s="10"/>
    </row>
    <row r="36" spans="1:10">
      <c r="A36" s="5" t="s">
        <v>24</v>
      </c>
      <c r="B36" s="11">
        <f t="shared" ref="B36:G36" si="7">B11</f>
        <v>3.4572198664095666E-2</v>
      </c>
      <c r="C36" s="12">
        <f t="shared" si="7"/>
        <v>7.0337705243339599E-2</v>
      </c>
      <c r="D36" s="12">
        <f t="shared" si="7"/>
        <v>0.12621207980356708</v>
      </c>
      <c r="E36" s="12">
        <f t="shared" si="7"/>
        <v>0.22811212943074644</v>
      </c>
      <c r="F36" s="12">
        <f t="shared" si="7"/>
        <v>0.25924853275764992</v>
      </c>
      <c r="G36" s="13">
        <f t="shared" si="7"/>
        <v>0.219425572913301</v>
      </c>
      <c r="H36" s="10"/>
      <c r="I36" s="10"/>
      <c r="J36" s="10"/>
    </row>
    <row r="37" spans="1:10">
      <c r="A37" s="5" t="s">
        <v>25</v>
      </c>
      <c r="B37" s="11">
        <f t="shared" ref="B37:G37" si="8">B12</f>
        <v>1.1922777915485128E-2</v>
      </c>
      <c r="C37" s="12">
        <f t="shared" si="8"/>
        <v>2.7770646065272686E-2</v>
      </c>
      <c r="D37" s="12">
        <f t="shared" si="8"/>
        <v>3.967580528001502E-2</v>
      </c>
      <c r="E37" s="12">
        <f t="shared" si="8"/>
        <v>-2.2139248914798682E-2</v>
      </c>
      <c r="F37" s="12">
        <f t="shared" si="8"/>
        <v>-4.5814503429908449E-2</v>
      </c>
      <c r="G37" s="13">
        <f t="shared" si="8"/>
        <v>0.16989984515187739</v>
      </c>
      <c r="H37" s="10"/>
      <c r="I37" s="10"/>
      <c r="J37" s="10"/>
    </row>
    <row r="38" spans="1:10">
      <c r="A38" s="5" t="s">
        <v>26</v>
      </c>
      <c r="B38" s="11">
        <f t="shared" ref="B38:G38" si="9">B13</f>
        <v>6.110970897046375E-2</v>
      </c>
      <c r="C38" s="12">
        <f t="shared" si="9"/>
        <v>0.10986220380369005</v>
      </c>
      <c r="D38" s="12">
        <f t="shared" si="9"/>
        <v>0.19691457707440296</v>
      </c>
      <c r="E38" s="12">
        <f t="shared" si="9"/>
        <v>0.4809802937299823</v>
      </c>
      <c r="F38" s="12">
        <f t="shared" si="9"/>
        <v>0.66183326972109047</v>
      </c>
      <c r="G38" s="13">
        <f t="shared" si="9"/>
        <v>0.8351141390121164</v>
      </c>
      <c r="H38" s="10"/>
      <c r="I38" s="10"/>
      <c r="J38" s="10"/>
    </row>
    <row r="39" spans="1:10">
      <c r="A39" s="5" t="s">
        <v>27</v>
      </c>
      <c r="B39" s="11">
        <f t="shared" ref="B39:G39" si="10">B14</f>
        <v>-3.8829288314534693E-2</v>
      </c>
      <c r="C39" s="12">
        <f t="shared" si="10"/>
        <v>-5.5605847199879932E-2</v>
      </c>
      <c r="D39" s="12">
        <f t="shared" si="10"/>
        <v>-0.11598615637824494</v>
      </c>
      <c r="E39" s="12">
        <f t="shared" si="10"/>
        <v>-0.49526298758776344</v>
      </c>
      <c r="F39" s="12">
        <f t="shared" si="10"/>
        <v>-0.80730720490080898</v>
      </c>
      <c r="G39" s="13">
        <f t="shared" si="10"/>
        <v>-0.80594225391917851</v>
      </c>
      <c r="H39" s="10"/>
      <c r="I39" s="10"/>
      <c r="J39" s="10"/>
    </row>
    <row r="40" spans="1:10">
      <c r="A40" s="5" t="s">
        <v>28</v>
      </c>
      <c r="B40" s="11">
        <f t="shared" ref="B40:G40" si="11">B15</f>
        <v>7.0770505458561672E-3</v>
      </c>
      <c r="C40" s="12">
        <f t="shared" si="11"/>
        <v>2.0850471281130822E-2</v>
      </c>
      <c r="D40" s="12">
        <f t="shared" si="11"/>
        <v>4.3853987978481612E-2</v>
      </c>
      <c r="E40" s="12">
        <f t="shared" si="11"/>
        <v>9.9772326989011617E-2</v>
      </c>
      <c r="F40" s="12">
        <f t="shared" si="11"/>
        <v>0.20132291753491849</v>
      </c>
      <c r="G40" s="13">
        <f t="shared" si="11"/>
        <v>0.24096331061809195</v>
      </c>
      <c r="H40" s="10"/>
      <c r="I40" s="10"/>
      <c r="J40" s="10"/>
    </row>
    <row r="41" spans="1:10">
      <c r="A41" s="5" t="s">
        <v>29</v>
      </c>
      <c r="B41" s="11">
        <f t="shared" ref="B41:G41" si="12">B16</f>
        <v>-1.532606452411267E-2</v>
      </c>
      <c r="C41" s="12">
        <f t="shared" si="12"/>
        <v>-5.2375834383766584E-2</v>
      </c>
      <c r="D41" s="12">
        <f t="shared" si="12"/>
        <v>-0.12858433546097947</v>
      </c>
      <c r="E41" s="12">
        <f t="shared" si="12"/>
        <v>-0.39056593968326281</v>
      </c>
      <c r="F41" s="12">
        <f t="shared" si="12"/>
        <v>-0.39933993077221341</v>
      </c>
      <c r="G41" s="13">
        <f t="shared" si="12"/>
        <v>-0.42694712133395374</v>
      </c>
      <c r="H41" s="10"/>
      <c r="I41" s="10"/>
      <c r="J41" s="10"/>
    </row>
    <row r="42" spans="1:10">
      <c r="A42" s="5" t="s">
        <v>30</v>
      </c>
      <c r="B42" s="11">
        <f t="shared" ref="B42:G42" si="13">B17</f>
        <v>6.3537774352107057E-2</v>
      </c>
      <c r="C42" s="12">
        <f t="shared" si="13"/>
        <v>0.11251955066644559</v>
      </c>
      <c r="D42" s="12">
        <f t="shared" si="13"/>
        <v>0.19505496229319519</v>
      </c>
      <c r="E42" s="12">
        <f t="shared" si="13"/>
        <v>0.50645506732618362</v>
      </c>
      <c r="F42" s="12">
        <f t="shared" si="13"/>
        <v>1.1735142307045532</v>
      </c>
      <c r="G42" s="13">
        <f t="shared" si="13"/>
        <v>2.2792688291982</v>
      </c>
      <c r="H42" s="10"/>
      <c r="I42" s="10"/>
      <c r="J42" s="10"/>
    </row>
    <row r="43" spans="1:10">
      <c r="A43" s="5" t="s">
        <v>31</v>
      </c>
      <c r="B43" s="11">
        <f t="shared" ref="B43:G43" si="14">B18</f>
        <v>-1.3744009249050393E-2</v>
      </c>
      <c r="C43" s="12">
        <f t="shared" si="14"/>
        <v>-2.2660015627817831E-2</v>
      </c>
      <c r="D43" s="12">
        <f t="shared" si="14"/>
        <v>-4.145678890833393E-2</v>
      </c>
      <c r="E43" s="12">
        <f t="shared" si="14"/>
        <v>-6.0323931114625307E-2</v>
      </c>
      <c r="F43" s="12">
        <f t="shared" si="14"/>
        <v>0.34719855479126149</v>
      </c>
      <c r="G43" s="13">
        <f t="shared" si="14"/>
        <v>1.1466814728740005</v>
      </c>
      <c r="H43" s="10"/>
      <c r="I43" s="10"/>
      <c r="J43" s="10"/>
    </row>
    <row r="44" spans="1:10">
      <c r="A44" s="5" t="s">
        <v>32</v>
      </c>
      <c r="B44" s="11">
        <f t="shared" ref="B44:G44" si="15">B19</f>
        <v>0.68400699999983772</v>
      </c>
      <c r="C44" s="12">
        <f t="shared" si="15"/>
        <v>1.4208139999996092</v>
      </c>
      <c r="D44" s="12">
        <f t="shared" si="15"/>
        <v>2.6977870000000621</v>
      </c>
      <c r="E44" s="12">
        <f t="shared" si="15"/>
        <v>9.229678000000149</v>
      </c>
      <c r="F44" s="12">
        <f t="shared" si="15"/>
        <v>40.89013100000011</v>
      </c>
      <c r="G44" s="13">
        <f t="shared" si="15"/>
        <v>103.16954600000008</v>
      </c>
      <c r="H44" s="10"/>
      <c r="I44" s="10"/>
      <c r="J44" s="10"/>
    </row>
    <row r="45" spans="1:10">
      <c r="A45" s="5" t="s">
        <v>43</v>
      </c>
      <c r="B45" s="11">
        <f t="shared" ref="B45:G45" si="16">B20</f>
        <v>-1.1807790000001317E-2</v>
      </c>
      <c r="C45" s="12">
        <f t="shared" si="16"/>
        <v>-2.3881289999999611E-2</v>
      </c>
      <c r="D45" s="12">
        <f t="shared" si="16"/>
        <v>-4.448730999999928E-2</v>
      </c>
      <c r="E45" s="12">
        <f t="shared" si="16"/>
        <v>-0.14872438000000099</v>
      </c>
      <c r="F45" s="12">
        <f t="shared" si="16"/>
        <v>-0.59484187000000133</v>
      </c>
      <c r="G45" s="13">
        <f t="shared" si="16"/>
        <v>-1.3619211399999998</v>
      </c>
      <c r="H45" s="10"/>
      <c r="I45" s="10"/>
      <c r="J45" s="10"/>
    </row>
    <row r="46" spans="1:10">
      <c r="A46" s="5" t="s">
        <v>33</v>
      </c>
      <c r="B46" s="11">
        <f t="shared" ref="B46:G46" si="17">B21</f>
        <v>8.8580010000000042E-2</v>
      </c>
      <c r="C46" s="12">
        <f t="shared" si="17"/>
        <v>0.15638632000000013</v>
      </c>
      <c r="D46" s="12">
        <f t="shared" si="17"/>
        <v>0.27661786000000022</v>
      </c>
      <c r="E46" s="12">
        <f t="shared" si="17"/>
        <v>0.58748677000000082</v>
      </c>
      <c r="F46" s="12">
        <f t="shared" si="17"/>
        <v>0.38898628000000046</v>
      </c>
      <c r="G46" s="13">
        <f t="shared" si="17"/>
        <v>0.12211102000000001</v>
      </c>
      <c r="H46" s="10"/>
      <c r="I46" s="10"/>
      <c r="J46" s="10"/>
    </row>
    <row r="47" spans="1:10">
      <c r="A47" s="6" t="s">
        <v>34</v>
      </c>
      <c r="B47" s="11">
        <f t="shared" ref="B47:G49" si="18">B22</f>
        <v>4.3552340000000203E-2</v>
      </c>
      <c r="C47" s="12">
        <f t="shared" si="18"/>
        <v>9.1788330000000182E-2</v>
      </c>
      <c r="D47" s="12">
        <f t="shared" si="18"/>
        <v>0.17355930999999986</v>
      </c>
      <c r="E47" s="12">
        <f t="shared" si="18"/>
        <v>0.38833944999999981</v>
      </c>
      <c r="F47" s="12">
        <f t="shared" si="18"/>
        <v>0.61070904000000015</v>
      </c>
      <c r="G47" s="13">
        <f t="shared" si="18"/>
        <v>0.33727144999999986</v>
      </c>
      <c r="H47" s="10"/>
      <c r="I47" s="10"/>
      <c r="J47" s="10"/>
    </row>
    <row r="48" spans="1:10">
      <c r="A48" s="6" t="s">
        <v>36</v>
      </c>
      <c r="B48" s="11">
        <f t="shared" si="18"/>
        <v>-0.14847243000000176</v>
      </c>
      <c r="C48" s="12">
        <f t="shared" si="18"/>
        <v>-0.29142760999999462</v>
      </c>
      <c r="D48" s="12">
        <f t="shared" si="18"/>
        <v>-0.55269540000000283</v>
      </c>
      <c r="E48" s="12">
        <f t="shared" si="18"/>
        <v>-1.4759252899999908</v>
      </c>
      <c r="F48" s="12">
        <f t="shared" si="18"/>
        <v>-4.1890189299999996</v>
      </c>
      <c r="G48" s="13">
        <f t="shared" si="18"/>
        <v>-8.2598288100000001</v>
      </c>
      <c r="H48" s="10"/>
      <c r="I48" s="10"/>
      <c r="J48" s="10"/>
    </row>
    <row r="49" spans="1:10">
      <c r="A49" s="6" t="s">
        <v>45</v>
      </c>
      <c r="B49" s="11">
        <f t="shared" si="18"/>
        <v>-1.7699630925214205</v>
      </c>
      <c r="C49" s="12">
        <f t="shared" si="18"/>
        <v>-2.6191407257472155</v>
      </c>
      <c r="D49" s="12">
        <f t="shared" si="18"/>
        <v>-3.9585670544373008</v>
      </c>
      <c r="E49" s="12">
        <f t="shared" si="18"/>
        <v>-7.5641563036055626</v>
      </c>
      <c r="F49" s="12">
        <f t="shared" si="18"/>
        <v>-9.8461685989230325</v>
      </c>
      <c r="G49" s="13">
        <f t="shared" si="18"/>
        <v>-29.237160638488302</v>
      </c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9.1796875" defaultRowHeight="14.5"/>
  <cols>
    <col min="1" max="1" width="30.453125" bestFit="1" customWidth="1"/>
    <col min="2" max="2" width="33.7265625" customWidth="1"/>
    <col min="3" max="43" width="11.453125" customWidth="1"/>
  </cols>
  <sheetData>
    <row r="1" spans="1:38" s="14" customFormat="1">
      <c r="B1" s="14" t="s">
        <v>380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1:38">
      <c r="A2" s="91" t="s">
        <v>390</v>
      </c>
      <c r="B2" t="s">
        <v>408</v>
      </c>
      <c r="C2">
        <v>0</v>
      </c>
      <c r="D2">
        <v>4.6231659867723707E-3</v>
      </c>
      <c r="E2">
        <v>1.2101875785308636E-2</v>
      </c>
      <c r="F2">
        <v>2.2674137511047299E-2</v>
      </c>
      <c r="G2">
        <v>3.7670747159102014E-2</v>
      </c>
      <c r="H2">
        <v>5.9595213104945977E-2</v>
      </c>
      <c r="I2">
        <v>9.0154725512414657E-2</v>
      </c>
      <c r="J2">
        <v>0.13552936540861538</v>
      </c>
      <c r="K2">
        <v>0.20760473729428686</v>
      </c>
      <c r="L2">
        <v>0.32306066900766872</v>
      </c>
      <c r="M2">
        <v>0.49460006658721412</v>
      </c>
      <c r="N2">
        <v>0.70601728216275195</v>
      </c>
      <c r="O2">
        <v>0.91377167961945727</v>
      </c>
      <c r="P2">
        <v>1.0853949644151317</v>
      </c>
      <c r="Q2">
        <v>1.2151270825212057</v>
      </c>
      <c r="R2">
        <v>1.3270330992229074</v>
      </c>
      <c r="S2">
        <v>1.4273542296882269</v>
      </c>
      <c r="T2">
        <v>1.517414192772093</v>
      </c>
      <c r="U2">
        <v>1.603387200269113</v>
      </c>
      <c r="V2">
        <v>1.6901545855837696</v>
      </c>
      <c r="W2">
        <v>1.7822660129202861</v>
      </c>
      <c r="X2">
        <v>1.8840010825561748</v>
      </c>
      <c r="Y2">
        <v>1.9962347612957565</v>
      </c>
      <c r="Z2">
        <v>2.1168091097341302</v>
      </c>
      <c r="AA2">
        <v>2.2409705043339168</v>
      </c>
      <c r="AB2">
        <v>2.3615364903484259</v>
      </c>
      <c r="AC2">
        <v>2.4715032087059496</v>
      </c>
      <c r="AD2">
        <v>2.5662753036442831</v>
      </c>
      <c r="AE2">
        <v>2.6458742623087117</v>
      </c>
      <c r="AF2">
        <v>2.7126477031960139</v>
      </c>
      <c r="AG2">
        <v>2.7707587136500011</v>
      </c>
      <c r="AH2">
        <v>2.8220119882098826</v>
      </c>
      <c r="AI2">
        <v>2.8658978772832855</v>
      </c>
      <c r="AJ2">
        <v>2.9033717400935188</v>
      </c>
      <c r="AK2">
        <v>2.935839237921356</v>
      </c>
      <c r="AL2">
        <v>2.9649597254091775</v>
      </c>
    </row>
    <row r="3" spans="1:38">
      <c r="A3" s="91" t="s">
        <v>2</v>
      </c>
      <c r="B3" t="s">
        <v>409</v>
      </c>
      <c r="C3">
        <v>0</v>
      </c>
      <c r="D3">
        <v>7.8455105707586625E-4</v>
      </c>
      <c r="E3">
        <v>2.6013575872285699E-3</v>
      </c>
      <c r="F3">
        <v>6.3124871196196253E-3</v>
      </c>
      <c r="G3">
        <v>1.3492585934593571E-2</v>
      </c>
      <c r="H3">
        <v>2.6754517055960214E-2</v>
      </c>
      <c r="I3">
        <v>4.6147072040647608E-2</v>
      </c>
      <c r="J3">
        <v>7.3110442048784918E-2</v>
      </c>
      <c r="K3">
        <v>0.11881260172905694</v>
      </c>
      <c r="L3">
        <v>0.21535044709397599</v>
      </c>
      <c r="M3">
        <v>0.39759576835483035</v>
      </c>
      <c r="N3">
        <v>0.66293880777501535</v>
      </c>
      <c r="O3">
        <v>0.96285633544430649</v>
      </c>
      <c r="P3">
        <v>1.2335392809529777</v>
      </c>
      <c r="Q3">
        <v>1.4386031744155314</v>
      </c>
      <c r="R3">
        <v>1.5860412838817117</v>
      </c>
      <c r="S3">
        <v>1.6933653688610883</v>
      </c>
      <c r="T3">
        <v>1.7816085441886065</v>
      </c>
      <c r="U3">
        <v>1.8621504353648177</v>
      </c>
      <c r="V3">
        <v>1.9418489729592592</v>
      </c>
      <c r="W3">
        <v>2.0258277294030735</v>
      </c>
      <c r="X3">
        <v>2.1192591086917067</v>
      </c>
      <c r="Y3">
        <v>2.2257746116884025</v>
      </c>
      <c r="Z3">
        <v>2.3457689395173675</v>
      </c>
      <c r="AA3">
        <v>2.4761308793829873</v>
      </c>
      <c r="AB3">
        <v>2.6103320319096568</v>
      </c>
      <c r="AC3">
        <v>2.7406661102577834</v>
      </c>
      <c r="AD3">
        <v>2.8598641351926357</v>
      </c>
      <c r="AE3">
        <v>2.9644877483959053</v>
      </c>
      <c r="AF3">
        <v>3.055501629025259</v>
      </c>
      <c r="AG3">
        <v>3.1375726138950899</v>
      </c>
      <c r="AH3">
        <v>3.2148646886888566</v>
      </c>
      <c r="AI3">
        <v>3.288008569034373</v>
      </c>
      <c r="AJ3">
        <v>3.3564936225412234</v>
      </c>
      <c r="AK3">
        <v>3.4198497215942147</v>
      </c>
      <c r="AL3">
        <v>3.478159372458256</v>
      </c>
    </row>
    <row r="4" spans="1:38">
      <c r="A4" s="91" t="s">
        <v>3</v>
      </c>
      <c r="B4" t="s">
        <v>410</v>
      </c>
      <c r="C4">
        <v>0</v>
      </c>
      <c r="D4">
        <v>-1.808616921206152E-3</v>
      </c>
      <c r="E4">
        <v>-7.4353080820155348E-3</v>
      </c>
      <c r="F4">
        <v>-1.5011750761761977E-2</v>
      </c>
      <c r="G4">
        <v>-2.1900637825411629E-2</v>
      </c>
      <c r="H4">
        <v>-2.4313841532086489E-2</v>
      </c>
      <c r="I4">
        <v>-1.941460711816223E-2</v>
      </c>
      <c r="J4">
        <v>-3.859168448916428E-3</v>
      </c>
      <c r="K4">
        <v>3.2332310132954234E-2</v>
      </c>
      <c r="L4">
        <v>0.12354525105984226</v>
      </c>
      <c r="M4">
        <v>0.32176453389487492</v>
      </c>
      <c r="N4">
        <v>0.6382000465790405</v>
      </c>
      <c r="O4">
        <v>1.0106288517664819</v>
      </c>
      <c r="P4">
        <v>1.3688508857126358</v>
      </c>
      <c r="Q4">
        <v>1.6841379684696234</v>
      </c>
      <c r="R4">
        <v>1.9848885905875191</v>
      </c>
      <c r="S4">
        <v>2.2585350521593606</v>
      </c>
      <c r="T4">
        <v>2.5064964653084276</v>
      </c>
      <c r="U4">
        <v>2.7349211512412985</v>
      </c>
      <c r="V4">
        <v>2.9505237159643594</v>
      </c>
      <c r="W4">
        <v>3.1616678032774459</v>
      </c>
      <c r="X4">
        <v>3.3779593050519363</v>
      </c>
      <c r="Y4">
        <v>3.6020429398466725</v>
      </c>
      <c r="Z4">
        <v>3.8293834234347957</v>
      </c>
      <c r="AA4">
        <v>4.0497922647086959</v>
      </c>
      <c r="AB4">
        <v>4.2479851476388664</v>
      </c>
      <c r="AC4">
        <v>4.4121669588352397</v>
      </c>
      <c r="AD4">
        <v>4.535299263477266</v>
      </c>
      <c r="AE4">
        <v>4.6204340763076557</v>
      </c>
      <c r="AF4">
        <v>4.6754870494037259</v>
      </c>
      <c r="AG4">
        <v>4.7112537823615686</v>
      </c>
      <c r="AH4">
        <v>4.7311326539678955</v>
      </c>
      <c r="AI4">
        <v>4.7320815611231692</v>
      </c>
      <c r="AJ4">
        <v>4.7153986154380823</v>
      </c>
      <c r="AK4">
        <v>4.6837862902840532</v>
      </c>
      <c r="AL4">
        <v>4.6405890161505203</v>
      </c>
    </row>
    <row r="5" spans="1:38">
      <c r="A5" s="91" t="s">
        <v>505</v>
      </c>
      <c r="B5" t="s">
        <v>411</v>
      </c>
      <c r="C5">
        <v>0</v>
      </c>
      <c r="D5">
        <v>-2.5402559966636318E-5</v>
      </c>
      <c r="E5">
        <v>-1.2660779472595252E-4</v>
      </c>
      <c r="F5">
        <v>-3.9526232440412201E-4</v>
      </c>
      <c r="G5">
        <v>-9.96933282726431E-4</v>
      </c>
      <c r="H5">
        <v>-2.2074339708688662E-3</v>
      </c>
      <c r="I5">
        <v>-4.7233028619086959E-3</v>
      </c>
      <c r="J5">
        <v>-9.7571010605812525E-3</v>
      </c>
      <c r="K5">
        <v>-1.8610007491692837E-2</v>
      </c>
      <c r="L5">
        <v>-3.1368601395209694E-2</v>
      </c>
      <c r="M5">
        <v>-4.6790220576453656E-2</v>
      </c>
      <c r="N5">
        <v>-6.3110644982045105E-2</v>
      </c>
      <c r="O5">
        <v>-7.8682516496730859E-2</v>
      </c>
      <c r="P5">
        <v>-9.2935558666418228E-2</v>
      </c>
      <c r="Q5">
        <v>-0.10617210237596764</v>
      </c>
      <c r="R5">
        <v>-0.11904349356485211</v>
      </c>
      <c r="S5">
        <v>-0.1318296169414368</v>
      </c>
      <c r="T5">
        <v>-0.14447797168996024</v>
      </c>
      <c r="U5">
        <v>-0.15682767325034819</v>
      </c>
      <c r="V5">
        <v>-0.16876686357274462</v>
      </c>
      <c r="W5">
        <v>-0.18027815839889438</v>
      </c>
      <c r="X5">
        <v>-0.19143890276855924</v>
      </c>
      <c r="Y5">
        <v>-0.20239665023634723</v>
      </c>
      <c r="Z5">
        <v>-0.21331619293817328</v>
      </c>
      <c r="AA5">
        <v>-0.22428614613994036</v>
      </c>
      <c r="AB5">
        <v>-0.23521483565304147</v>
      </c>
      <c r="AC5">
        <v>-0.24558094059154989</v>
      </c>
      <c r="AD5">
        <v>-0.25461962929027582</v>
      </c>
      <c r="AE5">
        <v>-0.26149106888040397</v>
      </c>
      <c r="AF5">
        <v>-0.26545380387190676</v>
      </c>
      <c r="AG5">
        <v>-0.26599558273283641</v>
      </c>
      <c r="AH5">
        <v>-0.26288679688791783</v>
      </c>
      <c r="AI5">
        <v>-0.25614347978318852</v>
      </c>
      <c r="AJ5">
        <v>-0.24595482451665873</v>
      </c>
      <c r="AK5">
        <v>-0.23260852742071902</v>
      </c>
      <c r="AL5">
        <v>-0.21642588102396276</v>
      </c>
    </row>
    <row r="6" spans="1:38">
      <c r="A6" s="91" t="s">
        <v>5</v>
      </c>
      <c r="B6" t="s">
        <v>412</v>
      </c>
      <c r="C6">
        <v>0</v>
      </c>
      <c r="D6">
        <v>-8.6679302301995165E-3</v>
      </c>
      <c r="E6">
        <v>-2.2909196779985486E-2</v>
      </c>
      <c r="F6">
        <v>-4.1324065566228363E-2</v>
      </c>
      <c r="G6">
        <v>-6.3447636771085669E-2</v>
      </c>
      <c r="H6">
        <v>-8.9164355334869771E-2</v>
      </c>
      <c r="I6">
        <v>-0.1210523955528453</v>
      </c>
      <c r="J6">
        <v>-0.16916503314144959</v>
      </c>
      <c r="K6">
        <v>-0.23803167939159264</v>
      </c>
      <c r="L6">
        <v>-0.30342380429311255</v>
      </c>
      <c r="M6">
        <v>-0.32267192648567367</v>
      </c>
      <c r="N6">
        <v>-0.26308815366653526</v>
      </c>
      <c r="O6">
        <v>-0.1287960148594669</v>
      </c>
      <c r="P6">
        <v>3.2252802874177533E-2</v>
      </c>
      <c r="Q6">
        <v>0.17381142328343202</v>
      </c>
      <c r="R6">
        <v>0.27299290238338436</v>
      </c>
      <c r="S6">
        <v>0.33468956515774195</v>
      </c>
      <c r="T6">
        <v>0.37709390069435855</v>
      </c>
      <c r="U6">
        <v>0.40821387704919054</v>
      </c>
      <c r="V6">
        <v>0.43255818715126626</v>
      </c>
      <c r="W6">
        <v>0.45289782819579738</v>
      </c>
      <c r="X6">
        <v>0.47246854200255761</v>
      </c>
      <c r="Y6">
        <v>0.49555629170396909</v>
      </c>
      <c r="Z6">
        <v>0.52482119638468383</v>
      </c>
      <c r="AA6">
        <v>0.56085053462116008</v>
      </c>
      <c r="AB6">
        <v>0.60219340977294422</v>
      </c>
      <c r="AC6">
        <v>0.6446699332558703</v>
      </c>
      <c r="AD6">
        <v>0.68220705497676892</v>
      </c>
      <c r="AE6">
        <v>0.71274631219007123</v>
      </c>
      <c r="AF6">
        <v>0.73731111430395124</v>
      </c>
      <c r="AG6">
        <v>0.75923078198700811</v>
      </c>
      <c r="AH6">
        <v>0.78205865597220647</v>
      </c>
      <c r="AI6">
        <v>0.80610074889237993</v>
      </c>
      <c r="AJ6">
        <v>0.82929522139090217</v>
      </c>
      <c r="AK6">
        <v>0.84933572673875357</v>
      </c>
      <c r="AL6">
        <v>0.8644183395930094</v>
      </c>
    </row>
    <row r="7" spans="1:38">
      <c r="A7" s="91" t="s">
        <v>6</v>
      </c>
      <c r="B7" t="s">
        <v>413</v>
      </c>
      <c r="C7">
        <v>0</v>
      </c>
      <c r="D7">
        <v>1.1493817597241218E-3</v>
      </c>
      <c r="E7">
        <v>3.3425682373744436E-3</v>
      </c>
      <c r="F7">
        <v>7.7346646446763145E-3</v>
      </c>
      <c r="G7">
        <v>1.6153481214797871E-2</v>
      </c>
      <c r="H7">
        <v>3.1540284076259084E-2</v>
      </c>
      <c r="I7">
        <v>5.2457069105549259E-2</v>
      </c>
      <c r="J7">
        <v>8.188866532898853E-2</v>
      </c>
      <c r="K7">
        <v>0.13521654452575138</v>
      </c>
      <c r="L7">
        <v>0.25130170005132069</v>
      </c>
      <c r="M7">
        <v>0.46422166250059682</v>
      </c>
      <c r="N7">
        <v>0.75208648418254587</v>
      </c>
      <c r="O7">
        <v>1.0452786045161311</v>
      </c>
      <c r="P7">
        <v>1.2792603160203697</v>
      </c>
      <c r="Q7">
        <v>1.439052835473742</v>
      </c>
      <c r="R7">
        <v>1.5573836090246651</v>
      </c>
      <c r="S7">
        <v>1.6558399170576665</v>
      </c>
      <c r="T7">
        <v>1.7455687258677299</v>
      </c>
      <c r="U7">
        <v>1.8322403709323032</v>
      </c>
      <c r="V7">
        <v>1.9196520160826402</v>
      </c>
      <c r="W7">
        <v>2.0117107708072401</v>
      </c>
      <c r="X7">
        <v>2.1135029927586313</v>
      </c>
      <c r="Y7">
        <v>2.2278487895542876</v>
      </c>
      <c r="Z7">
        <v>2.3537506908503536</v>
      </c>
      <c r="AA7">
        <v>2.4869549226987253</v>
      </c>
      <c r="AB7">
        <v>2.620143623059068</v>
      </c>
      <c r="AC7">
        <v>2.7460994156873531</v>
      </c>
      <c r="AD7">
        <v>2.8586665150063917</v>
      </c>
      <c r="AE7">
        <v>2.9568090177798378</v>
      </c>
      <c r="AF7">
        <v>3.0435121801486886</v>
      </c>
      <c r="AG7">
        <v>3.1245935410362247</v>
      </c>
      <c r="AH7">
        <v>3.2030848986433602</v>
      </c>
      <c r="AI7">
        <v>3.2773650891789519</v>
      </c>
      <c r="AJ7">
        <v>3.3464041106661346</v>
      </c>
      <c r="AK7">
        <v>3.4099106832220505</v>
      </c>
      <c r="AL7">
        <v>3.4683418664990695</v>
      </c>
    </row>
    <row r="8" spans="1:38">
      <c r="B8" t="s">
        <v>414</v>
      </c>
      <c r="C8">
        <v>0</v>
      </c>
      <c r="D8">
        <v>3.372100000009759E-4</v>
      </c>
      <c r="E8">
        <v>6.853500000000845E-4</v>
      </c>
      <c r="F8">
        <v>1.3117500000006665E-3</v>
      </c>
      <c r="G8">
        <v>2.4450700000011594E-3</v>
      </c>
      <c r="H8">
        <v>4.391150000000732E-3</v>
      </c>
      <c r="I8">
        <v>5.7899700000002552E-3</v>
      </c>
      <c r="J8">
        <v>8.0598300000012113E-3</v>
      </c>
      <c r="K8">
        <v>1.5072489999999605E-2</v>
      </c>
      <c r="L8">
        <v>3.3072370000000739E-2</v>
      </c>
      <c r="M8">
        <v>6.1257399999999074E-2</v>
      </c>
      <c r="N8">
        <v>8.1710360000000759E-2</v>
      </c>
      <c r="O8">
        <v>7.5247820000000354E-2</v>
      </c>
      <c r="P8">
        <v>4.1606140000000069E-2</v>
      </c>
      <c r="Q8">
        <v>4.0840000000014198E-4</v>
      </c>
      <c r="R8">
        <v>-2.6023470000000049E-2</v>
      </c>
      <c r="S8">
        <v>-3.4089539999999918E-2</v>
      </c>
      <c r="T8">
        <v>-3.2702569999999709E-2</v>
      </c>
      <c r="U8">
        <v>-2.7099130000000915E-2</v>
      </c>
      <c r="V8">
        <v>-2.0083079999999587E-2</v>
      </c>
      <c r="W8">
        <v>-1.2758040000000748E-2</v>
      </c>
      <c r="X8">
        <v>-5.197120000000055E-3</v>
      </c>
      <c r="Y8">
        <v>1.8712899999995258E-3</v>
      </c>
      <c r="Z8">
        <v>7.1957400000002836E-3</v>
      </c>
      <c r="AA8">
        <v>9.7522299999999729E-3</v>
      </c>
      <c r="AB8">
        <v>8.835769999999965E-3</v>
      </c>
      <c r="AC8">
        <v>4.8904599999996523E-3</v>
      </c>
      <c r="AD8">
        <v>-1.0771899999997836E-3</v>
      </c>
      <c r="AE8">
        <v>-6.9011499999993564E-3</v>
      </c>
      <c r="AF8">
        <v>-1.0766219999999715E-2</v>
      </c>
      <c r="AG8">
        <v>-1.1644739999999709E-2</v>
      </c>
      <c r="AH8">
        <v>-1.0559429999999759E-2</v>
      </c>
      <c r="AI8">
        <v>-9.5325899999998409E-3</v>
      </c>
      <c r="AJ8">
        <v>-9.0289799999990206E-3</v>
      </c>
      <c r="AK8">
        <v>-8.8873700000005607E-3</v>
      </c>
      <c r="AL8">
        <v>-8.7721399999990401E-3</v>
      </c>
    </row>
    <row r="9" spans="1:38">
      <c r="A9" s="91" t="s">
        <v>396</v>
      </c>
      <c r="B9" t="s">
        <v>415</v>
      </c>
      <c r="C9">
        <v>0</v>
      </c>
      <c r="D9">
        <v>3.6058539811811841E-4</v>
      </c>
      <c r="E9">
        <v>1.4280067116345663E-3</v>
      </c>
      <c r="F9">
        <v>3.7457958028896954E-3</v>
      </c>
      <c r="G9">
        <v>8.2929226992600746E-3</v>
      </c>
      <c r="H9">
        <v>1.6551405763975957E-2</v>
      </c>
      <c r="I9">
        <v>3.4572198664095666E-2</v>
      </c>
      <c r="J9">
        <v>7.0337705243339599E-2</v>
      </c>
      <c r="K9">
        <v>0.12621207980356708</v>
      </c>
      <c r="L9">
        <v>0.18549315998326321</v>
      </c>
      <c r="M9">
        <v>0.22811212943074644</v>
      </c>
      <c r="N9">
        <v>0.24628953088097205</v>
      </c>
      <c r="O9">
        <v>0.24413065346280405</v>
      </c>
      <c r="P9">
        <v>0.23930085569690007</v>
      </c>
      <c r="Q9">
        <v>0.24352642482854403</v>
      </c>
      <c r="R9">
        <v>0.25924853275764992</v>
      </c>
      <c r="S9">
        <v>0.28201693485028212</v>
      </c>
      <c r="T9">
        <v>0.30531713441235286</v>
      </c>
      <c r="U9">
        <v>0.32708524153146623</v>
      </c>
      <c r="V9">
        <v>0.34702457683075671</v>
      </c>
      <c r="W9">
        <v>0.36556726971450626</v>
      </c>
      <c r="X9">
        <v>0.38331112523257715</v>
      </c>
      <c r="Y9">
        <v>0.40088590658440282</v>
      </c>
      <c r="Z9">
        <v>0.41876672540495097</v>
      </c>
      <c r="AA9">
        <v>0.43679157725400319</v>
      </c>
      <c r="AB9">
        <v>0.45391916273127553</v>
      </c>
      <c r="AC9">
        <v>0.46608668551864074</v>
      </c>
      <c r="AD9">
        <v>0.47101142931280648</v>
      </c>
      <c r="AE9">
        <v>0.46713925252337418</v>
      </c>
      <c r="AF9">
        <v>0.45374995425906395</v>
      </c>
      <c r="AG9">
        <v>0.43106517852860016</v>
      </c>
      <c r="AH9">
        <v>0.40012754310498888</v>
      </c>
      <c r="AI9">
        <v>0.36233216676806457</v>
      </c>
      <c r="AJ9">
        <v>0.31899010051255061</v>
      </c>
      <c r="AK9">
        <v>0.27113263512388297</v>
      </c>
      <c r="AL9">
        <v>0.219425572913301</v>
      </c>
    </row>
    <row r="10" spans="1:38">
      <c r="A10" s="91" t="s">
        <v>506</v>
      </c>
      <c r="B10" t="s">
        <v>416</v>
      </c>
      <c r="C10">
        <v>0</v>
      </c>
      <c r="D10">
        <v>-3.4497780476705486E-4</v>
      </c>
      <c r="E10">
        <v>-9.7695238439055032E-4</v>
      </c>
      <c r="F10">
        <v>-1.4463047131929585E-3</v>
      </c>
      <c r="G10">
        <v>-8.1983067670154952E-4</v>
      </c>
      <c r="H10">
        <v>2.2545534011486623E-3</v>
      </c>
      <c r="I10">
        <v>1.1922777915485128E-2</v>
      </c>
      <c r="J10">
        <v>2.7770646065272686E-2</v>
      </c>
      <c r="K10">
        <v>3.967580528001502E-2</v>
      </c>
      <c r="L10">
        <v>2.7061550639739806E-2</v>
      </c>
      <c r="M10">
        <v>-2.2139248914798682E-2</v>
      </c>
      <c r="N10">
        <v>-8.6944681041012384E-2</v>
      </c>
      <c r="O10">
        <v>-0.13054367065991057</v>
      </c>
      <c r="P10">
        <v>-0.13134230755390552</v>
      </c>
      <c r="Q10">
        <v>-9.5618327851632046E-2</v>
      </c>
      <c r="R10">
        <v>-4.5814503429908449E-2</v>
      </c>
      <c r="S10">
        <v>1.091453311077295E-2</v>
      </c>
      <c r="T10">
        <v>6.5534737686689937E-2</v>
      </c>
      <c r="U10">
        <v>0.11572485821869094</v>
      </c>
      <c r="V10">
        <v>0.16126275462438056</v>
      </c>
      <c r="W10">
        <v>0.20262055319486549</v>
      </c>
      <c r="X10">
        <v>0.24066370112121316</v>
      </c>
      <c r="Y10">
        <v>0.27676337342843471</v>
      </c>
      <c r="Z10">
        <v>0.31209358691808298</v>
      </c>
      <c r="AA10">
        <v>0.34688778622005145</v>
      </c>
      <c r="AB10">
        <v>0.38003416382905719</v>
      </c>
      <c r="AC10">
        <v>0.40677029041684687</v>
      </c>
      <c r="AD10">
        <v>0.42425909932264361</v>
      </c>
      <c r="AE10">
        <v>0.43029847543325506</v>
      </c>
      <c r="AF10">
        <v>0.42373182069057602</v>
      </c>
      <c r="AG10">
        <v>0.40460728994489159</v>
      </c>
      <c r="AH10">
        <v>0.37402690780818926</v>
      </c>
      <c r="AI10">
        <v>0.33364504797632755</v>
      </c>
      <c r="AJ10">
        <v>0.2852056534415226</v>
      </c>
      <c r="AK10">
        <v>0.23022962912517819</v>
      </c>
      <c r="AL10">
        <v>0.16989984515187739</v>
      </c>
    </row>
    <row r="11" spans="1:38">
      <c r="A11" s="91" t="s">
        <v>37</v>
      </c>
      <c r="B11" t="s">
        <v>417</v>
      </c>
      <c r="C11">
        <v>0</v>
      </c>
      <c r="D11">
        <v>6.6310045685469277E-4</v>
      </c>
      <c r="E11">
        <v>3.1090681423595612E-3</v>
      </c>
      <c r="F11">
        <v>8.5668175939357383E-3</v>
      </c>
      <c r="G11">
        <v>1.892871861606249E-2</v>
      </c>
      <c r="H11">
        <v>3.7030179353680914E-2</v>
      </c>
      <c r="I11">
        <v>6.110970897046375E-2</v>
      </c>
      <c r="J11">
        <v>0.10986220380369005</v>
      </c>
      <c r="K11">
        <v>0.19691457707440296</v>
      </c>
      <c r="L11">
        <v>0.32730584254347939</v>
      </c>
      <c r="M11">
        <v>0.4809802937299823</v>
      </c>
      <c r="N11">
        <v>0.58441373463660184</v>
      </c>
      <c r="O11">
        <v>0.62454213175129336</v>
      </c>
      <c r="P11">
        <v>0.63044630615021191</v>
      </c>
      <c r="Q11">
        <v>0.63566423843117725</v>
      </c>
      <c r="R11">
        <v>0.66183326972109047</v>
      </c>
      <c r="S11">
        <v>0.70440613649860317</v>
      </c>
      <c r="T11">
        <v>0.74098461959259954</v>
      </c>
      <c r="U11">
        <v>0.77265403857991188</v>
      </c>
      <c r="V11">
        <v>0.80095138812372735</v>
      </c>
      <c r="W11">
        <v>0.82759179033509156</v>
      </c>
      <c r="X11">
        <v>0.85423816748377845</v>
      </c>
      <c r="Y11">
        <v>0.88225041441631902</v>
      </c>
      <c r="Z11">
        <v>0.91266390154085553</v>
      </c>
      <c r="AA11">
        <v>0.94565461149243024</v>
      </c>
      <c r="AB11">
        <v>0.9801341143235387</v>
      </c>
      <c r="AC11">
        <v>1.0112522030120141</v>
      </c>
      <c r="AD11">
        <v>1.0349451274654475</v>
      </c>
      <c r="AE11">
        <v>1.0482592510072442</v>
      </c>
      <c r="AF11">
        <v>1.0494467815895803</v>
      </c>
      <c r="AG11">
        <v>1.0382271721554925</v>
      </c>
      <c r="AH11">
        <v>1.0153640529726893</v>
      </c>
      <c r="AI11">
        <v>0.98210256708575194</v>
      </c>
      <c r="AJ11">
        <v>0.93996796705626551</v>
      </c>
      <c r="AK11">
        <v>0.89050273906456923</v>
      </c>
      <c r="AL11">
        <v>0.8351141390121164</v>
      </c>
    </row>
    <row r="12" spans="1:38">
      <c r="A12" s="91" t="s">
        <v>38</v>
      </c>
      <c r="B12" t="s">
        <v>418</v>
      </c>
      <c r="C12">
        <v>0</v>
      </c>
      <c r="D12">
        <v>-1.396798032649027E-3</v>
      </c>
      <c r="E12">
        <v>-5.1877936411259817E-3</v>
      </c>
      <c r="F12">
        <v>-1.1671094129905857E-2</v>
      </c>
      <c r="G12">
        <v>-2.0887585725537505E-2</v>
      </c>
      <c r="H12">
        <v>-3.297380487675694E-2</v>
      </c>
      <c r="I12">
        <v>-3.8829288314534693E-2</v>
      </c>
      <c r="J12">
        <v>-5.5605847199879932E-2</v>
      </c>
      <c r="K12">
        <v>-0.11598615637824494</v>
      </c>
      <c r="L12">
        <v>-0.26020206525543266</v>
      </c>
      <c r="M12">
        <v>-0.49526298758776344</v>
      </c>
      <c r="N12">
        <v>-0.72484280704954163</v>
      </c>
      <c r="O12">
        <v>-0.86748659739381839</v>
      </c>
      <c r="P12">
        <v>-0.90010977935847114</v>
      </c>
      <c r="Q12">
        <v>-0.85942493184021362</v>
      </c>
      <c r="R12">
        <v>-0.80730720490080898</v>
      </c>
      <c r="S12">
        <v>-0.75731952305775341</v>
      </c>
      <c r="T12">
        <v>-0.70459255638936069</v>
      </c>
      <c r="U12">
        <v>-0.65393568972699212</v>
      </c>
      <c r="V12">
        <v>-0.6079087425554297</v>
      </c>
      <c r="W12">
        <v>-0.56815898047136715</v>
      </c>
      <c r="X12">
        <v>-0.53534433176484209</v>
      </c>
      <c r="Y12">
        <v>-0.50823124315710899</v>
      </c>
      <c r="Z12">
        <v>-0.48533545379301213</v>
      </c>
      <c r="AA12">
        <v>-0.46597623081258144</v>
      </c>
      <c r="AB12">
        <v>-0.45071338726705434</v>
      </c>
      <c r="AC12">
        <v>-0.4438451034007862</v>
      </c>
      <c r="AD12">
        <v>-0.44673139310895671</v>
      </c>
      <c r="AE12">
        <v>-0.46051848720283228</v>
      </c>
      <c r="AF12">
        <v>-0.48562939635188318</v>
      </c>
      <c r="AG12">
        <v>-0.5216669765428561</v>
      </c>
      <c r="AH12">
        <v>-0.56697190605876635</v>
      </c>
      <c r="AI12">
        <v>-0.61936897927209467</v>
      </c>
      <c r="AJ12">
        <v>-0.67724268698520218</v>
      </c>
      <c r="AK12">
        <v>-0.73958164952203642</v>
      </c>
      <c r="AL12">
        <v>-0.80594225391917851</v>
      </c>
    </row>
    <row r="13" spans="1:38">
      <c r="A13" s="91" t="s">
        <v>9</v>
      </c>
      <c r="B13" t="s">
        <v>419</v>
      </c>
      <c r="C13">
        <v>0</v>
      </c>
      <c r="D13">
        <v>-3.5999576835088476E-4</v>
      </c>
      <c r="E13">
        <v>-9.9953269838692904E-4</v>
      </c>
      <c r="F13">
        <v>-1.4874066091241644E-3</v>
      </c>
      <c r="G13">
        <v>-1.1496128240473524E-3</v>
      </c>
      <c r="H13">
        <v>8.2123497822106373E-4</v>
      </c>
      <c r="I13">
        <v>7.0770505458561672E-3</v>
      </c>
      <c r="J13">
        <v>2.0850471281130822E-2</v>
      </c>
      <c r="K13">
        <v>4.3853987978481612E-2</v>
      </c>
      <c r="L13">
        <v>7.2293279182922277E-2</v>
      </c>
      <c r="M13">
        <v>9.9772326989011617E-2</v>
      </c>
      <c r="N13">
        <v>0.12251013797546229</v>
      </c>
      <c r="O13">
        <v>0.14052715721806219</v>
      </c>
      <c r="P13">
        <v>0.15814769664395101</v>
      </c>
      <c r="Q13">
        <v>0.17837795563009351</v>
      </c>
      <c r="R13">
        <v>0.20132291753491849</v>
      </c>
      <c r="S13">
        <v>0.22387279284321604</v>
      </c>
      <c r="T13">
        <v>0.24497662451148372</v>
      </c>
      <c r="U13">
        <v>0.26441524001519223</v>
      </c>
      <c r="V13">
        <v>0.28240199551812228</v>
      </c>
      <c r="W13">
        <v>0.29927582301914057</v>
      </c>
      <c r="X13">
        <v>0.31544131383207663</v>
      </c>
      <c r="Y13">
        <v>0.33141922762618403</v>
      </c>
      <c r="Z13">
        <v>0.34766160221204601</v>
      </c>
      <c r="AA13">
        <v>0.36420169505246847</v>
      </c>
      <c r="AB13">
        <v>0.38041308143483832</v>
      </c>
      <c r="AC13">
        <v>0.39396393711934596</v>
      </c>
      <c r="AD13">
        <v>0.40271219782863632</v>
      </c>
      <c r="AE13">
        <v>0.40491516267775474</v>
      </c>
      <c r="AF13">
        <v>0.399635351689831</v>
      </c>
      <c r="AG13">
        <v>0.38685744562225732</v>
      </c>
      <c r="AH13">
        <v>0.36735271540397907</v>
      </c>
      <c r="AI13">
        <v>0.34218649518480415</v>
      </c>
      <c r="AJ13">
        <v>0.31230511023501162</v>
      </c>
      <c r="AK13">
        <v>0.27841370491790141</v>
      </c>
      <c r="AL13">
        <v>0.24096331061809195</v>
      </c>
    </row>
    <row r="14" spans="1:38">
      <c r="A14" s="91" t="s">
        <v>10</v>
      </c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-1.532606452411267E-2</v>
      </c>
      <c r="J14">
        <v>-5.2375834383766584E-2</v>
      </c>
      <c r="K14">
        <v>-0.12858433546097947</v>
      </c>
      <c r="L14">
        <v>-0.25071499958353449</v>
      </c>
      <c r="M14">
        <v>-0.39056593968326281</v>
      </c>
      <c r="N14">
        <v>-0.48794312960774855</v>
      </c>
      <c r="O14">
        <v>-0.50954110822146736</v>
      </c>
      <c r="P14">
        <v>-0.47564106759994118</v>
      </c>
      <c r="Q14">
        <v>-0.42676735724445081</v>
      </c>
      <c r="R14">
        <v>-0.39933993077221341</v>
      </c>
      <c r="S14">
        <v>-0.39459443371129277</v>
      </c>
      <c r="T14">
        <v>-0.3904797595629228</v>
      </c>
      <c r="U14">
        <v>-0.38530471991141679</v>
      </c>
      <c r="V14">
        <v>-0.37915310549707648</v>
      </c>
      <c r="W14">
        <v>-0.37288209630321756</v>
      </c>
      <c r="X14">
        <v>-0.36728865637960517</v>
      </c>
      <c r="Y14">
        <v>-0.36234693485331926</v>
      </c>
      <c r="Z14">
        <v>-0.3581461910625805</v>
      </c>
      <c r="AA14">
        <v>-0.35508183331470766</v>
      </c>
      <c r="AB14">
        <v>-0.35381266947182022</v>
      </c>
      <c r="AC14">
        <v>-0.3545501727648892</v>
      </c>
      <c r="AD14">
        <v>-0.35709109204535849</v>
      </c>
      <c r="AE14">
        <v>-0.36163335130906527</v>
      </c>
      <c r="AF14">
        <v>-0.36812960363145075</v>
      </c>
      <c r="AG14">
        <v>-0.37635617985707359</v>
      </c>
      <c r="AH14">
        <v>-0.38560576414502501</v>
      </c>
      <c r="AI14">
        <v>-0.3952661714172967</v>
      </c>
      <c r="AJ14">
        <v>-0.4053118846391035</v>
      </c>
      <c r="AK14">
        <v>-0.41584427487935116</v>
      </c>
      <c r="AL14">
        <v>-0.42694712133395374</v>
      </c>
    </row>
    <row r="15" spans="1:38">
      <c r="A15" s="91" t="s">
        <v>507</v>
      </c>
      <c r="B15" t="s">
        <v>421</v>
      </c>
      <c r="C15">
        <v>0</v>
      </c>
      <c r="D15">
        <v>1.1668476177506548E-3</v>
      </c>
      <c r="E15">
        <v>3.5146990760237529E-3</v>
      </c>
      <c r="F15">
        <v>8.3462547072254978E-3</v>
      </c>
      <c r="G15">
        <v>1.7734811060710065E-2</v>
      </c>
      <c r="H15">
        <v>3.4748125173167388E-2</v>
      </c>
      <c r="I15">
        <v>6.3537774352107057E-2</v>
      </c>
      <c r="J15">
        <v>0.11251955066644559</v>
      </c>
      <c r="K15">
        <v>0.19505496229319519</v>
      </c>
      <c r="L15">
        <v>0.32502772480065278</v>
      </c>
      <c r="M15">
        <v>0.50645506732618362</v>
      </c>
      <c r="N15">
        <v>0.7135087859519107</v>
      </c>
      <c r="O15">
        <v>0.89586805640617939</v>
      </c>
      <c r="P15">
        <v>1.0241481309485767</v>
      </c>
      <c r="Q15">
        <v>1.1058797979904167</v>
      </c>
      <c r="R15">
        <v>1.1735142307045532</v>
      </c>
      <c r="S15">
        <v>1.2380237489083568</v>
      </c>
      <c r="T15">
        <v>1.3030004652322624</v>
      </c>
      <c r="U15">
        <v>1.3697331782987154</v>
      </c>
      <c r="V15">
        <v>1.4386330907158351</v>
      </c>
      <c r="W15">
        <v>1.5106089748968987</v>
      </c>
      <c r="X15">
        <v>1.5878265572162098</v>
      </c>
      <c r="Y15">
        <v>1.6713965532916708</v>
      </c>
      <c r="Z15">
        <v>1.7603481874552074</v>
      </c>
      <c r="AA15">
        <v>1.8518330956896367</v>
      </c>
      <c r="AB15">
        <v>1.9410033640799629</v>
      </c>
      <c r="AC15">
        <v>2.0212776099666652</v>
      </c>
      <c r="AD15">
        <v>2.0883190652345007</v>
      </c>
      <c r="AE15">
        <v>2.1412576986398646</v>
      </c>
      <c r="AF15">
        <v>2.1819110166842792</v>
      </c>
      <c r="AG15">
        <v>2.2141837430963429</v>
      </c>
      <c r="AH15">
        <v>2.240333203966971</v>
      </c>
      <c r="AI15">
        <v>2.2597242603652035</v>
      </c>
      <c r="AJ15">
        <v>2.2724112314481015</v>
      </c>
      <c r="AK15">
        <v>2.2787661722852626</v>
      </c>
      <c r="AL15">
        <v>2.2792688291982</v>
      </c>
    </row>
    <row r="16" spans="1:38">
      <c r="A16" s="91" t="s">
        <v>12</v>
      </c>
      <c r="B16" t="s">
        <v>422</v>
      </c>
      <c r="C16">
        <v>0</v>
      </c>
      <c r="D16">
        <v>-5.8231455468682469E-5</v>
      </c>
      <c r="E16">
        <v>-1.2975915726132214E-3</v>
      </c>
      <c r="F16">
        <v>-3.7571264493996281E-3</v>
      </c>
      <c r="G16">
        <v>-7.4701250947994957E-3</v>
      </c>
      <c r="H16">
        <v>-1.2563111596097798E-2</v>
      </c>
      <c r="I16">
        <v>-1.3744009249050393E-2</v>
      </c>
      <c r="J16">
        <v>-2.2660015627817831E-2</v>
      </c>
      <c r="K16">
        <v>-4.145678890833393E-2</v>
      </c>
      <c r="L16">
        <v>-6.2220295247494839E-2</v>
      </c>
      <c r="M16">
        <v>-6.0323931114625307E-2</v>
      </c>
      <c r="N16">
        <v>1.574676117344076E-2</v>
      </c>
      <c r="O16">
        <v>0.13557764437843733</v>
      </c>
      <c r="P16">
        <v>0.24387031194259556</v>
      </c>
      <c r="Q16">
        <v>0.31261568799449968</v>
      </c>
      <c r="R16">
        <v>0.34719855479126149</v>
      </c>
      <c r="S16">
        <v>0.36223880193728686</v>
      </c>
      <c r="T16">
        <v>0.38367474902021304</v>
      </c>
      <c r="U16">
        <v>0.41153660898030076</v>
      </c>
      <c r="V16">
        <v>0.44444837537289672</v>
      </c>
      <c r="W16">
        <v>0.48126121295624102</v>
      </c>
      <c r="X16">
        <v>0.52208203556378674</v>
      </c>
      <c r="Y16">
        <v>0.5666440354448854</v>
      </c>
      <c r="Z16">
        <v>0.61334055592450198</v>
      </c>
      <c r="AA16">
        <v>0.65985045363226025</v>
      </c>
      <c r="AB16">
        <v>0.70336053570512203</v>
      </c>
      <c r="AC16">
        <v>0.74311382948037963</v>
      </c>
      <c r="AD16">
        <v>0.77920900931371939</v>
      </c>
      <c r="AE16">
        <v>0.81352718022931203</v>
      </c>
      <c r="AF16">
        <v>0.84909097395458044</v>
      </c>
      <c r="AG16">
        <v>0.88936118039699696</v>
      </c>
      <c r="AH16">
        <v>0.93548704403791927</v>
      </c>
      <c r="AI16">
        <v>0.98568304578077193</v>
      </c>
      <c r="AJ16">
        <v>1.0384357653133947</v>
      </c>
      <c r="AK16">
        <v>1.0924585107243923</v>
      </c>
      <c r="AL16">
        <v>1.1466814728740005</v>
      </c>
    </row>
    <row r="17" spans="1:38">
      <c r="A17" s="91" t="s">
        <v>508</v>
      </c>
      <c r="B17" t="s">
        <v>423</v>
      </c>
      <c r="C17">
        <v>0</v>
      </c>
      <c r="D17">
        <v>5.660000001626031E-4</v>
      </c>
      <c r="E17">
        <v>-8.2739999998011626E-3</v>
      </c>
      <c r="F17">
        <v>-3.6099999997531995E-3</v>
      </c>
      <c r="G17">
        <v>6.2154999999620486E-2</v>
      </c>
      <c r="H17">
        <v>0.2664639999998144</v>
      </c>
      <c r="I17">
        <v>0.68400699999983772</v>
      </c>
      <c r="J17">
        <v>1.4208139999996092</v>
      </c>
      <c r="K17">
        <v>2.6977870000000621</v>
      </c>
      <c r="L17">
        <v>5.0408440000001065</v>
      </c>
      <c r="M17">
        <v>9.229678000000149</v>
      </c>
      <c r="N17">
        <v>15.462812999999642</v>
      </c>
      <c r="O17">
        <v>22.781061000000136</v>
      </c>
      <c r="P17">
        <v>29.849156000000221</v>
      </c>
      <c r="Q17">
        <v>35.84160699999984</v>
      </c>
      <c r="R17">
        <v>40.89013100000011</v>
      </c>
      <c r="S17">
        <v>45.240525000000162</v>
      </c>
      <c r="T17">
        <v>49.043053999999756</v>
      </c>
      <c r="U17">
        <v>52.480227000000014</v>
      </c>
      <c r="V17">
        <v>55.74191299999984</v>
      </c>
      <c r="W17">
        <v>59.024835000000166</v>
      </c>
      <c r="X17">
        <v>62.541037999999844</v>
      </c>
      <c r="Y17">
        <v>66.430633999999827</v>
      </c>
      <c r="Z17">
        <v>70.708888000000115</v>
      </c>
      <c r="AA17">
        <v>75.257210999999188</v>
      </c>
      <c r="AB17">
        <v>79.823302000000695</v>
      </c>
      <c r="AC17">
        <v>84.073657000000821</v>
      </c>
      <c r="AD17">
        <v>87.735959000000548</v>
      </c>
      <c r="AE17">
        <v>90.724532000000181</v>
      </c>
      <c r="AF17">
        <v>93.124045999999908</v>
      </c>
      <c r="AG17">
        <v>95.153121999999712</v>
      </c>
      <c r="AH17">
        <v>96.994474999999511</v>
      </c>
      <c r="AI17">
        <v>98.699453000000176</v>
      </c>
      <c r="AJ17">
        <v>100.29056899999978</v>
      </c>
      <c r="AK17">
        <v>101.77755300000081</v>
      </c>
      <c r="AL17">
        <v>103.16954600000008</v>
      </c>
    </row>
    <row r="18" spans="1:38">
      <c r="A18" s="91" t="s">
        <v>509</v>
      </c>
      <c r="B18" t="s">
        <v>424</v>
      </c>
      <c r="C18">
        <v>0</v>
      </c>
      <c r="D18">
        <v>-1.1000000002536758E-5</v>
      </c>
      <c r="E18">
        <v>1.603699999991326E-4</v>
      </c>
      <c r="F18">
        <v>5.2070000000625782E-5</v>
      </c>
      <c r="G18">
        <v>-1.1729699999990517E-3</v>
      </c>
      <c r="H18">
        <v>-4.7633600000013265E-3</v>
      </c>
      <c r="I18">
        <v>-1.1807790000001317E-2</v>
      </c>
      <c r="J18">
        <v>-2.3881289999999611E-2</v>
      </c>
      <c r="K18">
        <v>-4.448730999999928E-2</v>
      </c>
      <c r="L18">
        <v>-8.2117719999999506E-2</v>
      </c>
      <c r="M18">
        <v>-0.14872438000000099</v>
      </c>
      <c r="N18">
        <v>-0.24518798000000008</v>
      </c>
      <c r="O18">
        <v>-0.35351351000000031</v>
      </c>
      <c r="P18">
        <v>-0.45233131999999898</v>
      </c>
      <c r="Q18">
        <v>-0.53101913999999972</v>
      </c>
      <c r="R18">
        <v>-0.59484187000000133</v>
      </c>
      <c r="S18">
        <v>-0.64897328999999893</v>
      </c>
      <c r="T18">
        <v>-0.69585611999999908</v>
      </c>
      <c r="U18">
        <v>-0.73814765999999921</v>
      </c>
      <c r="V18">
        <v>-0.77849420999999974</v>
      </c>
      <c r="W18">
        <v>-0.81956618000000037</v>
      </c>
      <c r="X18">
        <v>-0.86426113999999998</v>
      </c>
      <c r="Y18">
        <v>-0.91435460999999829</v>
      </c>
      <c r="Z18">
        <v>-0.96969946000000085</v>
      </c>
      <c r="AA18">
        <v>-1.0282711900000019</v>
      </c>
      <c r="AB18">
        <v>-1.0862867200000015</v>
      </c>
      <c r="AC18">
        <v>-1.13904809</v>
      </c>
      <c r="AD18">
        <v>-1.1830098200000001</v>
      </c>
      <c r="AE18">
        <v>-1.2175759899999998</v>
      </c>
      <c r="AF18">
        <v>-1.2445166299999977</v>
      </c>
      <c r="AG18">
        <v>-1.2672774900000017</v>
      </c>
      <c r="AH18">
        <v>-1.2884591599999995</v>
      </c>
      <c r="AI18">
        <v>-1.3085071300000002</v>
      </c>
      <c r="AJ18">
        <v>-1.3274569999999986</v>
      </c>
      <c r="AK18">
        <v>-1.3452593099999994</v>
      </c>
      <c r="AL18">
        <v>-1.3619211399999998</v>
      </c>
    </row>
    <row r="19" spans="1:38">
      <c r="A19" s="91" t="s">
        <v>510</v>
      </c>
      <c r="B19" t="s">
        <v>425</v>
      </c>
      <c r="C19">
        <v>0</v>
      </c>
      <c r="D19">
        <v>4.7904900000006467E-3</v>
      </c>
      <c r="E19">
        <v>1.2672089999998803E-2</v>
      </c>
      <c r="F19">
        <v>2.3095780000000066E-2</v>
      </c>
      <c r="G19">
        <v>3.6267199999999444E-2</v>
      </c>
      <c r="H19">
        <v>5.2973700000000234E-2</v>
      </c>
      <c r="I19">
        <v>8.8580010000000042E-2</v>
      </c>
      <c r="J19">
        <v>0.15638632000000013</v>
      </c>
      <c r="K19">
        <v>0.27661786000000022</v>
      </c>
      <c r="L19">
        <v>0.43874004999999994</v>
      </c>
      <c r="M19">
        <v>0.58748677000000082</v>
      </c>
      <c r="N19">
        <v>0.65138117999999912</v>
      </c>
      <c r="O19">
        <v>0.61225014000000078</v>
      </c>
      <c r="P19">
        <v>0.51973706000000008</v>
      </c>
      <c r="Q19">
        <v>0.43233384000000152</v>
      </c>
      <c r="R19">
        <v>0.38898628000000046</v>
      </c>
      <c r="S19">
        <v>0.36747356999999869</v>
      </c>
      <c r="T19">
        <v>0.34849277000000012</v>
      </c>
      <c r="U19">
        <v>0.33198100000000064</v>
      </c>
      <c r="V19">
        <v>0.31824735999999992</v>
      </c>
      <c r="W19">
        <v>0.30768216999999959</v>
      </c>
      <c r="X19">
        <v>0.29981567999999986</v>
      </c>
      <c r="Y19">
        <v>0.29271117999999929</v>
      </c>
      <c r="Z19">
        <v>0.2850007099999996</v>
      </c>
      <c r="AA19">
        <v>0.2761050000000001</v>
      </c>
      <c r="AB19">
        <v>0.26608907000000015</v>
      </c>
      <c r="AC19">
        <v>0.25451313999999975</v>
      </c>
      <c r="AD19">
        <v>0.2421934700000003</v>
      </c>
      <c r="AE19">
        <v>0.230081800000001</v>
      </c>
      <c r="AF19">
        <v>0.21795668000000046</v>
      </c>
      <c r="AG19">
        <v>0.20488884999999984</v>
      </c>
      <c r="AH19">
        <v>0.18967205000000043</v>
      </c>
      <c r="AI19">
        <v>0.17243435999999973</v>
      </c>
      <c r="AJ19">
        <v>0.15456998999999888</v>
      </c>
      <c r="AK19">
        <v>0.13746107000000007</v>
      </c>
      <c r="AL19">
        <v>0.12211102000000001</v>
      </c>
    </row>
    <row r="20" spans="1:38">
      <c r="A20" s="91" t="s">
        <v>511</v>
      </c>
      <c r="B20" t="s">
        <v>426</v>
      </c>
      <c r="C20">
        <v>0</v>
      </c>
      <c r="D20">
        <v>1.5876169999999926E-3</v>
      </c>
      <c r="E20">
        <v>3.9497419999999939E-3</v>
      </c>
      <c r="F20">
        <v>7.1165639999999815E-3</v>
      </c>
      <c r="G20">
        <v>1.1309450999999991E-2</v>
      </c>
      <c r="H20">
        <v>1.7088927000000025E-2</v>
      </c>
      <c r="I20">
        <v>4.3552340000000203E-2</v>
      </c>
      <c r="J20">
        <v>9.1788330000000182E-2</v>
      </c>
      <c r="K20">
        <v>0.17355930999999986</v>
      </c>
      <c r="L20">
        <v>0.28032009999999985</v>
      </c>
      <c r="M20">
        <v>0.38833944999999981</v>
      </c>
      <c r="N20">
        <v>0.49266044000000031</v>
      </c>
      <c r="O20">
        <v>0.56460978999999978</v>
      </c>
      <c r="P20">
        <v>0.59924605000000009</v>
      </c>
      <c r="Q20">
        <v>0.60779268999999991</v>
      </c>
      <c r="R20">
        <v>0.61070904000000015</v>
      </c>
      <c r="S20">
        <v>0.59795122999999994</v>
      </c>
      <c r="T20">
        <v>0.58378889000000012</v>
      </c>
      <c r="U20">
        <v>0.5697376340000001</v>
      </c>
      <c r="V20">
        <v>0.55687727199999992</v>
      </c>
      <c r="W20">
        <v>0.54646808530000002</v>
      </c>
      <c r="X20">
        <v>0.53958961319999998</v>
      </c>
      <c r="Y20">
        <v>0.53604364299999996</v>
      </c>
      <c r="Z20">
        <v>0.53476190300000004</v>
      </c>
      <c r="AA20">
        <v>0.53404242999999985</v>
      </c>
      <c r="AB20">
        <v>0.5317562899999998</v>
      </c>
      <c r="AC20">
        <v>0.52614324000000012</v>
      </c>
      <c r="AD20">
        <v>0.51661763999999999</v>
      </c>
      <c r="AE20">
        <v>0.50329430999999991</v>
      </c>
      <c r="AF20">
        <v>0.48686034999999989</v>
      </c>
      <c r="AG20">
        <v>0.46815693999999985</v>
      </c>
      <c r="AH20">
        <v>0.44721627000000008</v>
      </c>
      <c r="AI20">
        <v>0.4235314400000002</v>
      </c>
      <c r="AJ20">
        <v>0.39706473000000014</v>
      </c>
      <c r="AK20">
        <v>0.36811820999999961</v>
      </c>
      <c r="AL20">
        <v>0.33727144999999986</v>
      </c>
    </row>
    <row r="21" spans="1:38">
      <c r="A21" s="91" t="s">
        <v>512</v>
      </c>
      <c r="B21" t="s">
        <v>427</v>
      </c>
      <c r="C21">
        <v>0</v>
      </c>
      <c r="D21">
        <v>-4.1864199999963603E-3</v>
      </c>
      <c r="E21">
        <v>-1.2450480000003594E-2</v>
      </c>
      <c r="F21">
        <v>-2.5811330000002908E-2</v>
      </c>
      <c r="G21">
        <v>-4.6128040000004145E-2</v>
      </c>
      <c r="H21">
        <v>-7.6850930000005313E-2</v>
      </c>
      <c r="I21">
        <v>-0.14847243000000176</v>
      </c>
      <c r="J21">
        <v>-0.29142760999999462</v>
      </c>
      <c r="K21">
        <v>-0.55269540000000283</v>
      </c>
      <c r="L21">
        <v>-0.95538319999999288</v>
      </c>
      <c r="M21">
        <v>-1.4759252899999908</v>
      </c>
      <c r="N21">
        <v>-2.0642684999999994</v>
      </c>
      <c r="O21">
        <v>-2.6510754099999922</v>
      </c>
      <c r="P21">
        <v>-3.1998609499999997</v>
      </c>
      <c r="Q21">
        <v>-3.705093540000004</v>
      </c>
      <c r="R21">
        <v>-4.1890189299999996</v>
      </c>
      <c r="S21">
        <v>-4.626157640000006</v>
      </c>
      <c r="T21">
        <v>-5.0095188000000013</v>
      </c>
      <c r="U21">
        <v>-5.3453831999999979</v>
      </c>
      <c r="V21">
        <v>-5.6414131600000026</v>
      </c>
      <c r="W21">
        <v>-5.9066967500000009</v>
      </c>
      <c r="X21">
        <v>-6.1509520100000046</v>
      </c>
      <c r="Y21">
        <v>-6.3818698600000001</v>
      </c>
      <c r="Z21">
        <v>-6.6047844299999987</v>
      </c>
      <c r="AA21">
        <v>-6.8225294200000004</v>
      </c>
      <c r="AB21">
        <v>-7.0355947299999997</v>
      </c>
      <c r="AC21">
        <v>-7.238267719999997</v>
      </c>
      <c r="AD21">
        <v>-7.4241460100000021</v>
      </c>
      <c r="AE21">
        <v>-7.5924368699999993</v>
      </c>
      <c r="AF21">
        <v>-7.7431069899999985</v>
      </c>
      <c r="AG21">
        <v>-7.8767418500000002</v>
      </c>
      <c r="AH21">
        <v>-7.9932334699999998</v>
      </c>
      <c r="AI21">
        <v>-8.0914192499999995</v>
      </c>
      <c r="AJ21">
        <v>-8.1696888899999998</v>
      </c>
      <c r="AK21">
        <v>-8.22631552</v>
      </c>
      <c r="AL21">
        <v>-8.2598288100000001</v>
      </c>
    </row>
    <row r="22" spans="1:38">
      <c r="A22" s="91" t="s">
        <v>513</v>
      </c>
      <c r="B22" t="s">
        <v>428</v>
      </c>
      <c r="C22">
        <v>0</v>
      </c>
      <c r="D22">
        <v>-0.12125796607058703</v>
      </c>
      <c r="E22">
        <v>-0.2998473736915197</v>
      </c>
      <c r="F22">
        <v>-0.53861565747786999</v>
      </c>
      <c r="G22">
        <v>-0.85155954061839623</v>
      </c>
      <c r="H22">
        <v>-1.2574944623147788</v>
      </c>
      <c r="I22">
        <v>-1.7699630925214205</v>
      </c>
      <c r="J22">
        <v>-2.6191407257472155</v>
      </c>
      <c r="K22">
        <v>-3.9585670544373008</v>
      </c>
      <c r="L22">
        <v>-5.6896080528363253</v>
      </c>
      <c r="M22">
        <v>-7.5641563036055626</v>
      </c>
      <c r="N22">
        <v>-9.10150138245851</v>
      </c>
      <c r="O22">
        <v>-9.8495572876526225</v>
      </c>
      <c r="P22">
        <v>-9.9513089908827013</v>
      </c>
      <c r="Q22">
        <v>-9.7921304848586299</v>
      </c>
      <c r="R22">
        <v>-9.8461685989230325</v>
      </c>
      <c r="S22">
        <v>-10.435748784537468</v>
      </c>
      <c r="T22">
        <v>-11.158450892467474</v>
      </c>
      <c r="U22">
        <v>-11.946862165102957</v>
      </c>
      <c r="V22">
        <v>-12.790944936103921</v>
      </c>
      <c r="W22">
        <v>-13.711668308480473</v>
      </c>
      <c r="X22">
        <v>-14.728327394760088</v>
      </c>
      <c r="Y22">
        <v>-15.81909169222161</v>
      </c>
      <c r="Z22">
        <v>-16.955779553208938</v>
      </c>
      <c r="AA22">
        <v>-18.105755356354102</v>
      </c>
      <c r="AB22">
        <v>-19.230491413702389</v>
      </c>
      <c r="AC22">
        <v>-20.319068932177419</v>
      </c>
      <c r="AD22">
        <v>-21.395407789035659</v>
      </c>
      <c r="AE22">
        <v>-22.464410066110219</v>
      </c>
      <c r="AF22">
        <v>-23.524604512842771</v>
      </c>
      <c r="AG22">
        <v>-24.571026729008249</v>
      </c>
      <c r="AH22">
        <v>-25.570146608341769</v>
      </c>
      <c r="AI22">
        <v>-26.504694394883131</v>
      </c>
      <c r="AJ22">
        <v>-27.404561160407724</v>
      </c>
      <c r="AK22">
        <v>-28.304740489063629</v>
      </c>
      <c r="AL22">
        <v>-29.237160638488302</v>
      </c>
    </row>
    <row r="23" spans="1:38">
      <c r="A23" s="91" t="s">
        <v>514</v>
      </c>
      <c r="B23" t="s">
        <v>429</v>
      </c>
      <c r="C23">
        <v>0</v>
      </c>
      <c r="D23">
        <v>5.6092603870776345E-4</v>
      </c>
      <c r="E23">
        <v>1.8615682696332221E-3</v>
      </c>
      <c r="F23">
        <v>4.4822506405235033E-3</v>
      </c>
      <c r="G23">
        <v>9.4817839818402052E-3</v>
      </c>
      <c r="H23">
        <v>1.8708326301613187E-2</v>
      </c>
      <c r="I23">
        <v>3.2218233585275008E-2</v>
      </c>
      <c r="J23">
        <v>5.1026170664703323E-2</v>
      </c>
      <c r="K23">
        <v>8.2950570787638636E-2</v>
      </c>
      <c r="L23">
        <v>0.1500654229297757</v>
      </c>
      <c r="M23">
        <v>0.27592803030215401</v>
      </c>
      <c r="N23">
        <v>0.45834085174415706</v>
      </c>
      <c r="O23">
        <v>0.6644868296936236</v>
      </c>
      <c r="P23">
        <v>0.85189665700254102</v>
      </c>
      <c r="Q23">
        <v>0.99655405396487529</v>
      </c>
      <c r="R23">
        <v>1.1034302787339272</v>
      </c>
      <c r="S23">
        <v>1.1820000983975207</v>
      </c>
      <c r="T23">
        <v>1.2438748615141257</v>
      </c>
      <c r="U23">
        <v>1.2984560790606816</v>
      </c>
      <c r="V23">
        <v>1.3517510467687894</v>
      </c>
      <c r="W23">
        <v>1.4080649067236881</v>
      </c>
      <c r="X23">
        <v>1.4713835509606887</v>
      </c>
      <c r="Y23">
        <v>1.5443917754739245</v>
      </c>
      <c r="Z23">
        <v>1.627413034717003</v>
      </c>
      <c r="AA23">
        <v>1.7182846822634092</v>
      </c>
      <c r="AB23">
        <v>1.8124447236637895</v>
      </c>
      <c r="AC23">
        <v>1.9035172676564598</v>
      </c>
      <c r="AD23">
        <v>1.98540985505093</v>
      </c>
      <c r="AE23">
        <v>2.0560590405852621</v>
      </c>
      <c r="AF23">
        <v>2.1163960624945775</v>
      </c>
      <c r="AG23">
        <v>2.1698205145407479</v>
      </c>
      <c r="AH23">
        <v>2.2192983920926532</v>
      </c>
      <c r="AI23">
        <v>2.2653210146335572</v>
      </c>
      <c r="AJ23">
        <v>2.3076021568816856</v>
      </c>
      <c r="AK23">
        <v>2.3458816661676831</v>
      </c>
      <c r="AL23">
        <v>2.3802793868091574</v>
      </c>
    </row>
    <row r="24" spans="1:38">
      <c r="A24" s="91" t="s">
        <v>515</v>
      </c>
      <c r="B24" t="s">
        <v>430</v>
      </c>
      <c r="C24">
        <v>0</v>
      </c>
      <c r="D24">
        <v>-3.6008384912231996E-4</v>
      </c>
      <c r="E24">
        <v>-1.4838629255860094E-3</v>
      </c>
      <c r="F24">
        <v>-2.9867518750553513E-3</v>
      </c>
      <c r="G24">
        <v>-4.3402825251219546E-3</v>
      </c>
      <c r="H24">
        <v>-4.8199080759731361E-3</v>
      </c>
      <c r="I24">
        <v>-3.8567391948959692E-3</v>
      </c>
      <c r="J24">
        <v>-7.7086832311378146E-4</v>
      </c>
      <c r="K24">
        <v>6.5204697911695345E-3</v>
      </c>
      <c r="L24">
        <v>2.5208909555615756E-2</v>
      </c>
      <c r="M24">
        <v>6.6411589053725753E-2</v>
      </c>
      <c r="N24">
        <v>0.13310548996258928</v>
      </c>
      <c r="O24">
        <v>0.21286183797479166</v>
      </c>
      <c r="P24">
        <v>0.29122043646795426</v>
      </c>
      <c r="Q24">
        <v>0.36224674128569634</v>
      </c>
      <c r="R24">
        <v>0.43221691850927973</v>
      </c>
      <c r="S24">
        <v>0.49534692244185347</v>
      </c>
      <c r="T24">
        <v>0.55238369155325961</v>
      </c>
      <c r="U24">
        <v>0.60539882987630333</v>
      </c>
      <c r="V24">
        <v>0.65622526057157127</v>
      </c>
      <c r="W24">
        <v>0.70685028283528661</v>
      </c>
      <c r="X24">
        <v>0.75947094697942685</v>
      </c>
      <c r="Y24">
        <v>0.81472185178499013</v>
      </c>
      <c r="Z24">
        <v>0.87161102680890068</v>
      </c>
      <c r="AA24">
        <v>0.92782249455519705</v>
      </c>
      <c r="AB24">
        <v>0.97979380929939641</v>
      </c>
      <c r="AC24">
        <v>1.0243181914561166</v>
      </c>
      <c r="AD24">
        <v>1.0592514055491635</v>
      </c>
      <c r="AE24">
        <v>1.0852555086794857</v>
      </c>
      <c r="AF24">
        <v>1.1040751564198446</v>
      </c>
      <c r="AG24">
        <v>1.1181513820768085</v>
      </c>
      <c r="AH24">
        <v>1.1282057841199216</v>
      </c>
      <c r="AI24">
        <v>1.1334361227241621</v>
      </c>
      <c r="AJ24">
        <v>1.1340830392976045</v>
      </c>
      <c r="AK24">
        <v>1.1307431000897572</v>
      </c>
      <c r="AL24">
        <v>1.1241890053121826</v>
      </c>
    </row>
    <row r="25" spans="1:38">
      <c r="A25" s="91" t="s">
        <v>516</v>
      </c>
      <c r="B25" t="s">
        <v>431</v>
      </c>
      <c r="C25">
        <v>0</v>
      </c>
      <c r="D25">
        <v>4.4223237972019656E-3</v>
      </c>
      <c r="E25">
        <v>1.1724158959833666E-2</v>
      </c>
      <c r="F25">
        <v>2.1178627572808036E-2</v>
      </c>
      <c r="G25">
        <v>3.2529245702385648E-2</v>
      </c>
      <c r="H25">
        <v>4.570679487931107E-2</v>
      </c>
      <c r="I25">
        <v>6.1793231122046134E-2</v>
      </c>
      <c r="J25">
        <v>8.5274129756915507E-2</v>
      </c>
      <c r="K25">
        <v>0.11813372412641242</v>
      </c>
      <c r="L25">
        <v>0.14778641532704501</v>
      </c>
      <c r="M25">
        <v>0.15226048077105359</v>
      </c>
      <c r="N25">
        <v>0.11457095650375689</v>
      </c>
      <c r="O25">
        <v>3.6422958240054426E-2</v>
      </c>
      <c r="P25">
        <v>-5.7722173048910468E-2</v>
      </c>
      <c r="Q25">
        <v>-0.14367372673224879</v>
      </c>
      <c r="R25">
        <v>-0.2086140512590654</v>
      </c>
      <c r="S25">
        <v>-0.24999275937312379</v>
      </c>
      <c r="T25">
        <v>-0.27884440853006226</v>
      </c>
      <c r="U25">
        <v>-0.30046778857102324</v>
      </c>
      <c r="V25">
        <v>-0.31782170017971439</v>
      </c>
      <c r="W25">
        <v>-0.33264921229234373</v>
      </c>
      <c r="X25">
        <v>-0.3468534057690188</v>
      </c>
      <c r="Y25">
        <v>-0.36287884327120218</v>
      </c>
      <c r="Z25">
        <v>-0.38221497751678202</v>
      </c>
      <c r="AA25">
        <v>-0.40513665220626682</v>
      </c>
      <c r="AB25">
        <v>-0.43070207720587528</v>
      </c>
      <c r="AC25">
        <v>-0.45633225405441086</v>
      </c>
      <c r="AD25">
        <v>-0.47838594309735966</v>
      </c>
      <c r="AE25">
        <v>-0.49544027378478694</v>
      </c>
      <c r="AF25">
        <v>-0.50782349693041184</v>
      </c>
      <c r="AG25">
        <v>-0.51721316211277601</v>
      </c>
      <c r="AH25">
        <v>-0.52549221068864704</v>
      </c>
      <c r="AI25">
        <v>-0.53285926007444384</v>
      </c>
      <c r="AJ25">
        <v>-0.53831345351427806</v>
      </c>
      <c r="AK25">
        <v>-0.54078555528039074</v>
      </c>
      <c r="AL25">
        <v>-0.53950866671217146</v>
      </c>
    </row>
    <row r="26" spans="1:38">
      <c r="B26" t="s">
        <v>432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4"/>
    </sheetView>
  </sheetViews>
  <sheetFormatPr baseColWidth="10" defaultColWidth="21" defaultRowHeight="14.5"/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335</v>
      </c>
      <c r="B2">
        <v>1.9080010121296231E-2</v>
      </c>
      <c r="C2">
        <v>1.4209648134028363E-2</v>
      </c>
      <c r="D2">
        <v>1.4148354129033036E-2</v>
      </c>
      <c r="E2">
        <v>2.7735947798035454E-2</v>
      </c>
      <c r="F2">
        <v>3.9609683607547685E-2</v>
      </c>
      <c r="G2">
        <v>4.0412104017989892E-2</v>
      </c>
      <c r="H2">
        <v>4.135918513305481E-2</v>
      </c>
      <c r="I2">
        <v>4.2348079385817528E-2</v>
      </c>
      <c r="J2">
        <v>4.3449977045965982E-2</v>
      </c>
      <c r="K2">
        <v>4.4703033371470413E-2</v>
      </c>
      <c r="L2">
        <v>4.6050377957649546E-2</v>
      </c>
      <c r="M2">
        <v>4.7194848307147597E-2</v>
      </c>
      <c r="N2">
        <v>4.7886470125791281E-2</v>
      </c>
      <c r="O2">
        <v>4.8252204078713001E-2</v>
      </c>
      <c r="P2">
        <v>4.8592917034692373E-2</v>
      </c>
      <c r="Q2">
        <v>4.9251673304541832E-2</v>
      </c>
      <c r="R2">
        <v>5.2108355007327134E-2</v>
      </c>
      <c r="S2">
        <v>5.5048291432986396E-2</v>
      </c>
      <c r="T2">
        <v>5.7309272057405769E-2</v>
      </c>
      <c r="U2">
        <v>5.895663597225953E-2</v>
      </c>
      <c r="V2">
        <v>6.0024123829578668E-2</v>
      </c>
      <c r="W2">
        <v>6.0531857167951175E-2</v>
      </c>
      <c r="X2">
        <v>6.0455297211506887E-2</v>
      </c>
      <c r="Y2">
        <v>5.9767243918938284E-2</v>
      </c>
      <c r="Z2">
        <v>5.8443606694724703E-2</v>
      </c>
      <c r="AA2">
        <v>5.6463196748420597E-2</v>
      </c>
      <c r="AB2">
        <v>5.4773990289674224E-2</v>
      </c>
      <c r="AC2">
        <v>5.384204224386191E-2</v>
      </c>
      <c r="AD2">
        <v>5.2992618783564094E-2</v>
      </c>
      <c r="AE2">
        <v>5.2251796073136569E-2</v>
      </c>
      <c r="AF2">
        <v>5.1639571652820626E-2</v>
      </c>
      <c r="AG2">
        <v>5.1132145746268343E-2</v>
      </c>
      <c r="AH2">
        <v>5.0705567609942603E-2</v>
      </c>
      <c r="AI2">
        <v>5.0374324126851056E-2</v>
      </c>
      <c r="AJ2">
        <v>5.0142454099033396E-2</v>
      </c>
      <c r="AK2">
        <v>5.0011917313420584E-2</v>
      </c>
    </row>
    <row r="3" spans="1:37">
      <c r="A3" t="s">
        <v>336</v>
      </c>
      <c r="B3">
        <v>4.0000000000000036E-2</v>
      </c>
      <c r="C3">
        <v>4.1920600999999946E-2</v>
      </c>
      <c r="D3">
        <v>4.2646573987838998E-2</v>
      </c>
      <c r="E3">
        <v>4.1603340793924248E-2</v>
      </c>
      <c r="F3">
        <v>4.1522974652824951E-2</v>
      </c>
      <c r="G3">
        <v>4.2479969397225981E-2</v>
      </c>
      <c r="H3">
        <v>4.1387867364568232E-2</v>
      </c>
      <c r="I3">
        <v>4.1880248571659173E-2</v>
      </c>
      <c r="J3">
        <v>4.2596862039403938E-2</v>
      </c>
      <c r="K3">
        <v>4.7424599796727529E-2</v>
      </c>
      <c r="L3">
        <v>5.1288267944977095E-2</v>
      </c>
      <c r="M3">
        <v>5.2006559357219873E-2</v>
      </c>
      <c r="N3">
        <v>5.1503371390566599E-2</v>
      </c>
      <c r="O3">
        <v>5.048601538832953E-2</v>
      </c>
      <c r="P3">
        <v>4.9317579645596687E-2</v>
      </c>
      <c r="Q3">
        <v>4.8854980966021477E-2</v>
      </c>
      <c r="R3">
        <v>4.6049075236059389E-2</v>
      </c>
      <c r="S3">
        <v>4.4103101624286323E-2</v>
      </c>
      <c r="T3">
        <v>4.3316124296884695E-2</v>
      </c>
      <c r="U3">
        <v>4.3090563673185089E-2</v>
      </c>
      <c r="V3">
        <v>4.3134138974761926E-2</v>
      </c>
      <c r="W3">
        <v>4.3320461946594557E-2</v>
      </c>
      <c r="X3">
        <v>4.3572521345493831E-2</v>
      </c>
      <c r="Y3">
        <v>4.3850862506442434E-2</v>
      </c>
      <c r="Z3">
        <v>4.4125064763316235E-2</v>
      </c>
      <c r="AA3">
        <v>4.4366334549267084E-2</v>
      </c>
      <c r="AB3">
        <v>4.4387703883852492E-2</v>
      </c>
      <c r="AC3">
        <v>4.4120672448497489E-2</v>
      </c>
      <c r="AD3">
        <v>4.370362898518354E-2</v>
      </c>
      <c r="AE3">
        <v>4.3215214277094516E-2</v>
      </c>
      <c r="AF3">
        <v>4.2701841024214815E-2</v>
      </c>
      <c r="AG3">
        <v>4.2167828045099887E-2</v>
      </c>
      <c r="AH3">
        <v>4.1613347811469747E-2</v>
      </c>
      <c r="AI3">
        <v>4.1062339819049942E-2</v>
      </c>
      <c r="AJ3">
        <v>4.052820627518039E-2</v>
      </c>
      <c r="AK3">
        <v>4.0017501425466229E-2</v>
      </c>
    </row>
    <row r="4" spans="1:37">
      <c r="A4" t="s">
        <v>337</v>
      </c>
      <c r="B4">
        <v>0.15160094199999999</v>
      </c>
      <c r="C4">
        <v>0.15041871809999999</v>
      </c>
      <c r="D4">
        <v>0.149524029</v>
      </c>
      <c r="E4">
        <v>0.1494739266</v>
      </c>
      <c r="F4">
        <v>0.15071408980000001</v>
      </c>
      <c r="G4">
        <v>0.1498939272</v>
      </c>
      <c r="H4">
        <v>0.14704969809999999</v>
      </c>
      <c r="I4">
        <v>0.1454537803</v>
      </c>
      <c r="J4">
        <v>0.14434171740000001</v>
      </c>
      <c r="K4">
        <v>0.14307040879999999</v>
      </c>
      <c r="L4">
        <v>0.14153372859999999</v>
      </c>
      <c r="M4">
        <v>0.13996099079999999</v>
      </c>
      <c r="N4">
        <v>0.1387021027</v>
      </c>
      <c r="O4">
        <v>0.138092457</v>
      </c>
      <c r="P4">
        <v>0.1381713249</v>
      </c>
      <c r="Q4">
        <v>0.1387143414</v>
      </c>
      <c r="R4">
        <v>0.13932207320000001</v>
      </c>
      <c r="S4">
        <v>0.1396051465</v>
      </c>
      <c r="T4">
        <v>0.13952552200000001</v>
      </c>
      <c r="U4">
        <v>0.13913917649999999</v>
      </c>
      <c r="V4">
        <v>0.1385311276</v>
      </c>
      <c r="W4">
        <v>0.13775222779999999</v>
      </c>
      <c r="X4">
        <v>0.13681003720000001</v>
      </c>
      <c r="Y4">
        <v>0.1357523565</v>
      </c>
      <c r="Z4">
        <v>0.13464699099999999</v>
      </c>
      <c r="AA4">
        <v>0.13357195529999999</v>
      </c>
      <c r="AB4">
        <v>0.132618602</v>
      </c>
      <c r="AC4">
        <v>0.13186990260000001</v>
      </c>
      <c r="AD4">
        <v>0.1313299439</v>
      </c>
      <c r="AE4">
        <v>0.13096554730000001</v>
      </c>
      <c r="AF4">
        <v>0.13072278709999999</v>
      </c>
      <c r="AG4">
        <v>0.1305209292</v>
      </c>
      <c r="AH4">
        <v>0.13032371209999999</v>
      </c>
      <c r="AI4">
        <v>0.13015011500000001</v>
      </c>
      <c r="AJ4">
        <v>0.1300028721</v>
      </c>
      <c r="AK4">
        <v>0.1298786153</v>
      </c>
    </row>
    <row r="5" spans="1:37">
      <c r="A5" t="s">
        <v>338</v>
      </c>
      <c r="B5">
        <v>0.55400000000000005</v>
      </c>
      <c r="C5">
        <v>0.55429326170000004</v>
      </c>
      <c r="D5">
        <v>0.55409346110000002</v>
      </c>
      <c r="E5">
        <v>0.55006066980000001</v>
      </c>
      <c r="F5">
        <v>0.5427292615</v>
      </c>
      <c r="G5">
        <v>0.53417572479999997</v>
      </c>
      <c r="H5">
        <v>0.53914296939999995</v>
      </c>
      <c r="I5">
        <v>0.55011331870000002</v>
      </c>
      <c r="J5">
        <v>0.5662603611</v>
      </c>
      <c r="K5">
        <v>0.57959338410000005</v>
      </c>
      <c r="L5">
        <v>0.58593414460000004</v>
      </c>
      <c r="M5">
        <v>0.58642872570000004</v>
      </c>
      <c r="N5">
        <v>0.58344932270000005</v>
      </c>
      <c r="O5">
        <v>0.57853767710000004</v>
      </c>
      <c r="P5">
        <v>0.57293825519999997</v>
      </c>
      <c r="Q5">
        <v>0.56689469790000002</v>
      </c>
      <c r="R5">
        <v>0.55607162889999995</v>
      </c>
      <c r="S5">
        <v>0.54080481089999999</v>
      </c>
      <c r="T5">
        <v>0.52143021970000003</v>
      </c>
      <c r="U5">
        <v>0.49825478309999999</v>
      </c>
      <c r="V5">
        <v>0.47161466369999999</v>
      </c>
      <c r="W5">
        <v>0.4418831225</v>
      </c>
      <c r="X5">
        <v>0.4094952711</v>
      </c>
      <c r="Y5">
        <v>0.37493150419999999</v>
      </c>
      <c r="Z5">
        <v>0.33869746909999998</v>
      </c>
      <c r="AA5">
        <v>0.30130095400000001</v>
      </c>
      <c r="AB5">
        <v>0.26316285690000002</v>
      </c>
      <c r="AC5">
        <v>0.22470542509999999</v>
      </c>
      <c r="AD5">
        <v>0.18632691009999999</v>
      </c>
      <c r="AE5">
        <v>0.14828325910000001</v>
      </c>
      <c r="AF5">
        <v>0.1107494029</v>
      </c>
      <c r="AG5">
        <v>7.3856311499999994E-2</v>
      </c>
      <c r="AH5">
        <v>3.7708635599999998E-2</v>
      </c>
      <c r="AI5">
        <v>2.3964223000000002E-3</v>
      </c>
      <c r="AJ5">
        <v>-3.2002019899999998E-2</v>
      </c>
      <c r="AK5">
        <v>-6.5421223299999998E-2</v>
      </c>
    </row>
    <row r="6" spans="1:37">
      <c r="A6" t="s">
        <v>339</v>
      </c>
      <c r="B6">
        <v>-5.2271882699999996E-3</v>
      </c>
      <c r="C6">
        <v>-3.9690373900000001E-3</v>
      </c>
      <c r="D6">
        <v>-3.8605570100000001E-3</v>
      </c>
      <c r="E6">
        <v>-6.3140224399999998E-3</v>
      </c>
      <c r="F6">
        <v>-9.0231208699999999E-3</v>
      </c>
      <c r="G6">
        <v>-8.6045679099999994E-3</v>
      </c>
      <c r="H6">
        <v>-1.69819295E-2</v>
      </c>
      <c r="I6">
        <v>-2.3440914199999999E-2</v>
      </c>
      <c r="J6">
        <v>-2.9907666900000001E-2</v>
      </c>
      <c r="K6">
        <v>-3.2024088499999999E-2</v>
      </c>
      <c r="L6">
        <v>-3.0626350300000001E-2</v>
      </c>
      <c r="M6">
        <v>-2.84931839E-2</v>
      </c>
      <c r="N6">
        <v>-2.6250371099999999E-2</v>
      </c>
      <c r="O6">
        <v>-2.4115669499999999E-2</v>
      </c>
      <c r="P6">
        <v>-2.2551717700000001E-2</v>
      </c>
      <c r="Q6">
        <v>-2.1425584099999999E-2</v>
      </c>
      <c r="R6">
        <v>-1.6726806699999999E-2</v>
      </c>
      <c r="S6">
        <v>-1.2296232000000001E-2</v>
      </c>
      <c r="T6">
        <v>-8.0183611599999993E-3</v>
      </c>
      <c r="U6">
        <v>-3.7442044799999999E-3</v>
      </c>
      <c r="V6">
        <v>5.6699146299999997E-4</v>
      </c>
      <c r="W6">
        <v>4.8916329399999996E-3</v>
      </c>
      <c r="X6">
        <v>9.1747697999999996E-3</v>
      </c>
      <c r="Y6">
        <v>1.33336497E-2</v>
      </c>
      <c r="Z6">
        <v>1.7279779499999998E-2</v>
      </c>
      <c r="AA6">
        <v>2.0931438399999999E-2</v>
      </c>
      <c r="AB6">
        <v>2.4073647300000001E-2</v>
      </c>
      <c r="AC6">
        <v>2.6578696299999999E-2</v>
      </c>
      <c r="AD6">
        <v>2.8587232800000001E-2</v>
      </c>
      <c r="AE6">
        <v>3.01986206E-2</v>
      </c>
      <c r="AF6">
        <v>3.1485144E-2</v>
      </c>
      <c r="AG6">
        <v>3.2507153300000001E-2</v>
      </c>
      <c r="AH6">
        <v>3.3304118600000002E-2</v>
      </c>
      <c r="AI6">
        <v>3.3897019E-2</v>
      </c>
      <c r="AJ6">
        <v>3.4310485199999997E-2</v>
      </c>
      <c r="AK6">
        <v>3.4572127299999998E-2</v>
      </c>
    </row>
    <row r="7" spans="1:37">
      <c r="A7" t="s">
        <v>356</v>
      </c>
      <c r="B7">
        <v>-0.10862226329999999</v>
      </c>
      <c r="C7">
        <v>-0.1102941987</v>
      </c>
      <c r="D7">
        <v>-0.11099940480000001</v>
      </c>
      <c r="E7">
        <v>-0.1073707049</v>
      </c>
      <c r="F7">
        <v>-0.1027238285</v>
      </c>
      <c r="G7">
        <v>-0.1011185859</v>
      </c>
      <c r="H7">
        <v>-0.11139882080000001</v>
      </c>
      <c r="I7">
        <v>-0.12274177259999999</v>
      </c>
      <c r="J7">
        <v>-0.134593829</v>
      </c>
      <c r="K7">
        <v>-0.1422587538</v>
      </c>
      <c r="L7">
        <v>-0.1434586407</v>
      </c>
      <c r="M7">
        <v>-0.14014901060000001</v>
      </c>
      <c r="N7">
        <v>-0.136492697</v>
      </c>
      <c r="O7">
        <v>-0.13456880099999999</v>
      </c>
      <c r="P7">
        <v>-0.13520311879999999</v>
      </c>
      <c r="Q7">
        <v>-0.1380848455</v>
      </c>
      <c r="R7">
        <v>-0.1357748507</v>
      </c>
      <c r="S7">
        <v>-0.13074051759999999</v>
      </c>
      <c r="T7">
        <v>-0.12520541269999999</v>
      </c>
      <c r="U7">
        <v>-0.1200411914</v>
      </c>
      <c r="V7">
        <v>-0.11549805370000001</v>
      </c>
      <c r="W7">
        <v>-0.1115906212</v>
      </c>
      <c r="X7">
        <v>-0.1082706841</v>
      </c>
      <c r="Y7">
        <v>-0.1054702891</v>
      </c>
      <c r="Z7">
        <v>-0.1031219198</v>
      </c>
      <c r="AA7">
        <v>-0.101166722</v>
      </c>
      <c r="AB7">
        <v>-9.9310069799999998E-2</v>
      </c>
      <c r="AC7">
        <v>-9.7326257799999996E-2</v>
      </c>
      <c r="AD7">
        <v>-9.5361734899999995E-2</v>
      </c>
      <c r="AE7">
        <v>-9.3490441100000002E-2</v>
      </c>
      <c r="AF7">
        <v>-9.1743488900000003E-2</v>
      </c>
      <c r="AG7">
        <v>-9.0137467700000001E-2</v>
      </c>
      <c r="AH7">
        <v>-8.8671828699999997E-2</v>
      </c>
      <c r="AI7">
        <v>-8.7326601200000006E-2</v>
      </c>
      <c r="AJ7">
        <v>-8.6077080599999994E-2</v>
      </c>
      <c r="AK7">
        <v>-8.4901169900000004E-2</v>
      </c>
    </row>
    <row r="8" spans="1:37">
      <c r="A8" t="s">
        <v>340</v>
      </c>
      <c r="B8">
        <v>23895.68173</v>
      </c>
      <c r="C8">
        <v>24309.094649999999</v>
      </c>
      <c r="D8">
        <v>24666.79191</v>
      </c>
      <c r="E8">
        <v>25198.98919</v>
      </c>
      <c r="F8">
        <v>26006.462739999999</v>
      </c>
      <c r="G8">
        <v>26973.102940000001</v>
      </c>
      <c r="H8">
        <v>28591.657709999999</v>
      </c>
      <c r="I8">
        <v>29570.926309999999</v>
      </c>
      <c r="J8">
        <v>30204.869839999999</v>
      </c>
      <c r="K8">
        <v>30524.74641</v>
      </c>
      <c r="L8">
        <v>30624.59059</v>
      </c>
      <c r="M8">
        <v>30977.652429999998</v>
      </c>
      <c r="N8">
        <v>32054.391889999999</v>
      </c>
      <c r="O8">
        <v>33984.986579999997</v>
      </c>
      <c r="P8">
        <v>36724.33468</v>
      </c>
      <c r="Q8">
        <v>39914.080520000003</v>
      </c>
      <c r="R8">
        <v>41185.931089999998</v>
      </c>
      <c r="S8">
        <v>42103.250509999998</v>
      </c>
      <c r="T8">
        <v>43042.051229999997</v>
      </c>
      <c r="U8">
        <v>44091.242619999997</v>
      </c>
      <c r="V8">
        <v>45233.624190000002</v>
      </c>
      <c r="W8">
        <v>46415.579039999997</v>
      </c>
      <c r="X8">
        <v>47589.00546</v>
      </c>
      <c r="Y8">
        <v>48703.426169999999</v>
      </c>
      <c r="Z8">
        <v>49709.126669999998</v>
      </c>
      <c r="AA8">
        <v>50560.587699999996</v>
      </c>
      <c r="AB8">
        <v>51238.374000000003</v>
      </c>
      <c r="AC8">
        <v>51749.203049999996</v>
      </c>
      <c r="AD8">
        <v>52108.939539999999</v>
      </c>
      <c r="AE8">
        <v>52338.409420000004</v>
      </c>
      <c r="AF8">
        <v>52461.799550000003</v>
      </c>
      <c r="AG8">
        <v>52523.398690000002</v>
      </c>
      <c r="AH8">
        <v>52556.718000000001</v>
      </c>
      <c r="AI8">
        <v>52561.802880000003</v>
      </c>
      <c r="AJ8">
        <v>52533.749479999999</v>
      </c>
      <c r="AK8">
        <v>52468.650199999996</v>
      </c>
    </row>
    <row r="9" spans="1:37">
      <c r="A9" t="s">
        <v>341</v>
      </c>
      <c r="B9">
        <v>-1.08396732E-2</v>
      </c>
      <c r="C9">
        <v>-9.7133389900000006E-3</v>
      </c>
      <c r="D9">
        <v>-8.5322017900000009E-3</v>
      </c>
      <c r="E9">
        <v>-7.3399752100000003E-3</v>
      </c>
      <c r="F9">
        <v>-6.1931222600000004E-3</v>
      </c>
      <c r="G9">
        <v>-5.1354062200000003E-3</v>
      </c>
      <c r="H9">
        <v>-1.5328459799999999E-2</v>
      </c>
      <c r="I9">
        <v>-2.4902922399999999E-2</v>
      </c>
      <c r="J9">
        <v>-3.5129197100000002E-2</v>
      </c>
      <c r="K9">
        <v>-4.0178762700000002E-2</v>
      </c>
      <c r="L9">
        <v>-4.0744476100000003E-2</v>
      </c>
      <c r="M9">
        <v>-4.0428692699999998E-2</v>
      </c>
      <c r="N9">
        <v>-4.01425646E-2</v>
      </c>
      <c r="O9">
        <v>-3.9916420299999998E-2</v>
      </c>
      <c r="P9">
        <v>-3.9964510199999997E-2</v>
      </c>
      <c r="Q9">
        <v>-3.99415906E-2</v>
      </c>
      <c r="R9">
        <v>-3.7204920000000002E-2</v>
      </c>
      <c r="S9">
        <v>-3.45319433E-2</v>
      </c>
      <c r="T9">
        <v>-3.2066750800000002E-2</v>
      </c>
      <c r="U9">
        <v>-2.9795743400000001E-2</v>
      </c>
      <c r="V9">
        <v>-2.7683651199999999E-2</v>
      </c>
      <c r="W9">
        <v>-2.57005298E-2</v>
      </c>
      <c r="X9">
        <v>-2.38305953E-2</v>
      </c>
      <c r="Y9">
        <v>-2.2064722500000002E-2</v>
      </c>
      <c r="Z9">
        <v>-2.0398388900000002E-2</v>
      </c>
      <c r="AA9">
        <v>-1.88306172E-2</v>
      </c>
      <c r="AB9">
        <v>-1.7360102400000001E-2</v>
      </c>
      <c r="AC9">
        <v>-1.5986749000000001E-2</v>
      </c>
      <c r="AD9">
        <v>-1.47146128E-2</v>
      </c>
      <c r="AE9">
        <v>-1.35432885E-2</v>
      </c>
      <c r="AF9">
        <v>-1.2469767499999999E-2</v>
      </c>
      <c r="AG9">
        <v>-1.1491794600000001E-2</v>
      </c>
      <c r="AH9">
        <v>-1.0604779599999999E-2</v>
      </c>
      <c r="AI9">
        <v>-9.8000146999999999E-3</v>
      </c>
      <c r="AJ9">
        <v>-9.0685327399999995E-3</v>
      </c>
      <c r="AK9">
        <v>-8.4021157000000006E-3</v>
      </c>
    </row>
    <row r="10" spans="1:37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447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448</v>
      </c>
      <c r="B14">
        <v>84688.900009999998</v>
      </c>
      <c r="C14">
        <v>85892.299480000001</v>
      </c>
      <c r="D14">
        <v>87107.534150000007</v>
      </c>
      <c r="E14">
        <v>89523.544169999994</v>
      </c>
      <c r="F14">
        <v>93069.543430000005</v>
      </c>
      <c r="G14">
        <v>96830.679499999998</v>
      </c>
      <c r="H14">
        <v>100835.5175</v>
      </c>
      <c r="I14">
        <v>105105.708</v>
      </c>
      <c r="J14">
        <v>109672.54859999999</v>
      </c>
      <c r="K14">
        <v>114575.2442</v>
      </c>
      <c r="L14">
        <v>119851.47749999999</v>
      </c>
      <c r="M14">
        <v>125507.8498</v>
      </c>
      <c r="N14">
        <v>131517.97769999999</v>
      </c>
      <c r="O14">
        <v>137864.01</v>
      </c>
      <c r="P14">
        <v>144563.22440000001</v>
      </c>
      <c r="Q14">
        <v>151683.20509999999</v>
      </c>
      <c r="R14">
        <v>159587.16740000001</v>
      </c>
      <c r="S14">
        <v>168372.16829999999</v>
      </c>
      <c r="T14">
        <v>178021.4547</v>
      </c>
      <c r="U14">
        <v>188517.00080000001</v>
      </c>
      <c r="V14">
        <v>199832.5686</v>
      </c>
      <c r="W14">
        <v>211928.8051</v>
      </c>
      <c r="X14">
        <v>224741.024</v>
      </c>
      <c r="Y14">
        <v>238173.17559999999</v>
      </c>
      <c r="Z14">
        <v>252092.875</v>
      </c>
      <c r="AA14">
        <v>266326.84460000001</v>
      </c>
      <c r="AB14">
        <v>280914.6286</v>
      </c>
      <c r="AC14">
        <v>296039.6459</v>
      </c>
      <c r="AD14">
        <v>311727.56199999998</v>
      </c>
      <c r="AE14">
        <v>328015.88699999999</v>
      </c>
      <c r="AF14">
        <v>344954.48690000002</v>
      </c>
      <c r="AG14">
        <v>362592.75</v>
      </c>
      <c r="AH14">
        <v>380978.22120000003</v>
      </c>
      <c r="AI14">
        <v>400169.74160000001</v>
      </c>
      <c r="AJ14">
        <v>420235.23450000002</v>
      </c>
      <c r="AK14">
        <v>441252.00429999997</v>
      </c>
    </row>
    <row r="15" spans="1:37">
      <c r="A15" t="s">
        <v>449</v>
      </c>
      <c r="B15">
        <v>1</v>
      </c>
      <c r="C15">
        <v>1.0419206009999999</v>
      </c>
      <c r="D15">
        <v>1.0863549450000001</v>
      </c>
      <c r="E15">
        <v>1.1315509399999999</v>
      </c>
      <c r="F15">
        <v>1.1785363010000001</v>
      </c>
      <c r="G15">
        <v>1.228600487</v>
      </c>
      <c r="H15">
        <v>1.279449641</v>
      </c>
      <c r="I15">
        <v>1.33303331</v>
      </c>
      <c r="J15">
        <v>1.3898163459999999</v>
      </c>
      <c r="K15">
        <v>1.4557278300000001</v>
      </c>
      <c r="L15">
        <v>1.5303895890000001</v>
      </c>
      <c r="M15">
        <v>1.6099798860000001</v>
      </c>
      <c r="N15">
        <v>1.6928992780000001</v>
      </c>
      <c r="O15">
        <v>1.7783670170000001</v>
      </c>
      <c r="P15">
        <v>1.8660717739999999</v>
      </c>
      <c r="Q15">
        <v>1.9572386749999999</v>
      </c>
      <c r="R15">
        <v>2.0473677060000002</v>
      </c>
      <c r="S15">
        <v>2.1376629720000002</v>
      </c>
      <c r="T15">
        <v>2.2302582470000001</v>
      </c>
      <c r="U15">
        <v>2.3263613319999998</v>
      </c>
      <c r="V15">
        <v>2.426706925</v>
      </c>
      <c r="W15">
        <v>2.5318329899999998</v>
      </c>
      <c r="X15">
        <v>2.642151337</v>
      </c>
      <c r="Y15">
        <v>2.7580119519999999</v>
      </c>
      <c r="Z15">
        <v>2.8797094080000001</v>
      </c>
      <c r="AA15">
        <v>3.0074715589999998</v>
      </c>
      <c r="AB15">
        <v>3.1409663160000001</v>
      </c>
      <c r="AC15">
        <v>3.2795478619999998</v>
      </c>
      <c r="AD15">
        <v>3.422876005</v>
      </c>
      <c r="AE15">
        <v>3.5707963249999999</v>
      </c>
      <c r="AF15">
        <v>3.7232759020000001</v>
      </c>
      <c r="AG15">
        <v>3.8802783600000001</v>
      </c>
      <c r="AH15">
        <v>4.0417497329999996</v>
      </c>
      <c r="AI15">
        <v>4.2077134340000004</v>
      </c>
      <c r="AJ15">
        <v>4.3782445120000002</v>
      </c>
      <c r="AK15">
        <v>4.5534509180000002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450</v>
      </c>
      <c r="B17">
        <v>5285.7500440000003</v>
      </c>
      <c r="C17">
        <v>5293.7240570000004</v>
      </c>
      <c r="D17">
        <v>5278.5465000000004</v>
      </c>
      <c r="E17">
        <v>5301.7914989999999</v>
      </c>
      <c r="F17">
        <v>5409.6470429999999</v>
      </c>
      <c r="G17">
        <v>5603.1776460000001</v>
      </c>
      <c r="H17">
        <v>6053.0721450000001</v>
      </c>
      <c r="I17">
        <v>5864.3255200000003</v>
      </c>
      <c r="J17">
        <v>5383.9845640000003</v>
      </c>
      <c r="K17">
        <v>4937.1263639999997</v>
      </c>
      <c r="L17">
        <v>4705.7981980000004</v>
      </c>
      <c r="M17">
        <v>4778.6329370000003</v>
      </c>
      <c r="N17">
        <v>5217.285989</v>
      </c>
      <c r="O17">
        <v>6026.4841779999997</v>
      </c>
      <c r="P17">
        <v>7202.518693</v>
      </c>
      <c r="Q17">
        <v>8610.6378679999998</v>
      </c>
      <c r="R17">
        <v>9264.1382479999993</v>
      </c>
      <c r="S17">
        <v>9576.5414039999996</v>
      </c>
      <c r="T17">
        <v>9798.5899649999992</v>
      </c>
      <c r="U17">
        <v>10042.39076</v>
      </c>
      <c r="V17">
        <v>10346.39774</v>
      </c>
      <c r="W17">
        <v>10714.239159999999</v>
      </c>
      <c r="X17">
        <v>11131.90055</v>
      </c>
      <c r="Y17">
        <v>11575.021140000001</v>
      </c>
      <c r="Z17">
        <v>12011.83669</v>
      </c>
      <c r="AA17">
        <v>12404.70765</v>
      </c>
      <c r="AB17">
        <v>12730.42474</v>
      </c>
      <c r="AC17">
        <v>12991.935460000001</v>
      </c>
      <c r="AD17">
        <v>13196.939319999999</v>
      </c>
      <c r="AE17">
        <v>13354.94908</v>
      </c>
      <c r="AF17">
        <v>13476.710160000001</v>
      </c>
      <c r="AG17">
        <v>13572.929599999999</v>
      </c>
      <c r="AH17">
        <v>13653.93533</v>
      </c>
      <c r="AI17">
        <v>13731.219139999999</v>
      </c>
      <c r="AJ17">
        <v>13817.88992</v>
      </c>
      <c r="AK17">
        <v>13929.04248</v>
      </c>
    </row>
    <row r="18" spans="1:37">
      <c r="A18" t="s">
        <v>451</v>
      </c>
      <c r="B18">
        <v>18609.931690000001</v>
      </c>
      <c r="C18">
        <v>19015.370589999999</v>
      </c>
      <c r="D18">
        <v>19388.24541</v>
      </c>
      <c r="E18">
        <v>19897.197690000001</v>
      </c>
      <c r="F18">
        <v>20596.815699999999</v>
      </c>
      <c r="G18">
        <v>21369.925289999999</v>
      </c>
      <c r="H18">
        <v>22538.58556</v>
      </c>
      <c r="I18">
        <v>23706.60079</v>
      </c>
      <c r="J18">
        <v>24820.885279999999</v>
      </c>
      <c r="K18">
        <v>25587.620040000002</v>
      </c>
      <c r="L18">
        <v>25918.792389999999</v>
      </c>
      <c r="M18">
        <v>26199.019489999999</v>
      </c>
      <c r="N18">
        <v>26837.105899999999</v>
      </c>
      <c r="O18">
        <v>27958.502400000001</v>
      </c>
      <c r="P18">
        <v>29521.815989999999</v>
      </c>
      <c r="Q18">
        <v>31303.442650000001</v>
      </c>
      <c r="R18">
        <v>31921.792850000002</v>
      </c>
      <c r="S18">
        <v>32526.70911</v>
      </c>
      <c r="T18">
        <v>33243.46127</v>
      </c>
      <c r="U18">
        <v>34048.851860000002</v>
      </c>
      <c r="V18">
        <v>34887.226459999998</v>
      </c>
      <c r="W18">
        <v>35701.33988</v>
      </c>
      <c r="X18">
        <v>36457.104910000002</v>
      </c>
      <c r="Y18">
        <v>37128.405030000002</v>
      </c>
      <c r="Z18">
        <v>37697.289980000001</v>
      </c>
      <c r="AA18">
        <v>38155.88005</v>
      </c>
      <c r="AB18">
        <v>38507.949260000001</v>
      </c>
      <c r="AC18">
        <v>38757.26758</v>
      </c>
      <c r="AD18">
        <v>38912.000220000002</v>
      </c>
      <c r="AE18">
        <v>38983.460330000002</v>
      </c>
      <c r="AF18">
        <v>38985.089390000001</v>
      </c>
      <c r="AG18">
        <v>38950.469100000002</v>
      </c>
      <c r="AH18">
        <v>38902.782659999997</v>
      </c>
      <c r="AI18">
        <v>38830.583740000002</v>
      </c>
      <c r="AJ18">
        <v>38715.859559999997</v>
      </c>
      <c r="AK18">
        <v>38539.607730000003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-1.9684199729596799E-2</v>
      </c>
      <c r="J19">
        <v>-3.4183341932044697E-2</v>
      </c>
      <c r="K19">
        <v>-4.8892651116666998E-2</v>
      </c>
      <c r="L19">
        <v>-5.96566919104599E-2</v>
      </c>
      <c r="M19">
        <v>-6.1046890570736097E-2</v>
      </c>
      <c r="N19">
        <v>-5.88559194924917E-2</v>
      </c>
      <c r="O19">
        <v>-5.3663069979325101E-2</v>
      </c>
      <c r="P19">
        <v>-4.8725079602807198E-2</v>
      </c>
      <c r="Q19">
        <v>-4.3479958935571397E-2</v>
      </c>
      <c r="R19">
        <v>-4.3479958935571397E-2</v>
      </c>
      <c r="S19">
        <v>-4.3479958935571397E-2</v>
      </c>
      <c r="T19">
        <v>-4.3479958935571397E-2</v>
      </c>
      <c r="U19">
        <v>-4.3479958935571397E-2</v>
      </c>
      <c r="V19">
        <v>-4.3479958935571397E-2</v>
      </c>
      <c r="W19">
        <v>-4.3479958935571397E-2</v>
      </c>
      <c r="X19">
        <v>-4.3479958935571397E-2</v>
      </c>
      <c r="Y19">
        <v>-4.3479958935571397E-2</v>
      </c>
      <c r="Z19">
        <v>-4.3479958935571397E-2</v>
      </c>
      <c r="AA19">
        <v>-4.3479958935571397E-2</v>
      </c>
      <c r="AB19">
        <v>-4.3479958935571397E-2</v>
      </c>
      <c r="AC19">
        <v>-4.3479958935571397E-2</v>
      </c>
      <c r="AD19">
        <v>-4.3479958935571397E-2</v>
      </c>
      <c r="AE19">
        <v>-4.3479958935571397E-2</v>
      </c>
      <c r="AF19">
        <v>-4.3479958935571397E-2</v>
      </c>
      <c r="AG19">
        <v>-4.3479958935571397E-2</v>
      </c>
      <c r="AH19">
        <v>-4.3479958935571397E-2</v>
      </c>
      <c r="AI19">
        <v>-4.3479958935571397E-2</v>
      </c>
      <c r="AJ19">
        <v>-4.3479958935571397E-2</v>
      </c>
      <c r="AK19">
        <v>-4.3479958935571397E-2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-0.74505566006727397</v>
      </c>
      <c r="I20">
        <v>-0.93085251336835595</v>
      </c>
      <c r="J20">
        <v>-1.1569994520431099</v>
      </c>
      <c r="K20">
        <v>-1.3997442046662201</v>
      </c>
      <c r="L20">
        <v>-1.6197610598908601</v>
      </c>
      <c r="M20">
        <v>-1.7746990089308701</v>
      </c>
      <c r="N20">
        <v>-1.90051775400894</v>
      </c>
      <c r="O20">
        <v>-1.98954837062736</v>
      </c>
      <c r="P20">
        <v>-2.0681371923274599</v>
      </c>
      <c r="Q20">
        <v>-2.1393350435870402</v>
      </c>
      <c r="R20">
        <v>-2.1393350435870402</v>
      </c>
      <c r="S20">
        <v>-2.1393350435870402</v>
      </c>
      <c r="T20">
        <v>-2.1393350435870402</v>
      </c>
      <c r="U20">
        <v>-2.1393350435870402</v>
      </c>
      <c r="V20">
        <v>-2.1393350435870402</v>
      </c>
      <c r="W20">
        <v>-2.1393350435870402</v>
      </c>
      <c r="X20">
        <v>-2.1393350435870402</v>
      </c>
      <c r="Y20">
        <v>-2.1393350435870402</v>
      </c>
      <c r="Z20">
        <v>-2.1393350435870402</v>
      </c>
      <c r="AA20">
        <v>-2.1393350435870402</v>
      </c>
      <c r="AB20">
        <v>-2.1393350435870402</v>
      </c>
      <c r="AC20">
        <v>-2.1393350435870402</v>
      </c>
      <c r="AD20">
        <v>-2.1393350435870402</v>
      </c>
      <c r="AE20">
        <v>-2.1393350435870402</v>
      </c>
      <c r="AF20">
        <v>-2.1393350435870402</v>
      </c>
      <c r="AG20">
        <v>-2.1393350435870402</v>
      </c>
      <c r="AH20">
        <v>-2.1393350435870402</v>
      </c>
      <c r="AI20">
        <v>-2.1393350435870402</v>
      </c>
      <c r="AJ20">
        <v>-2.1393350435870402</v>
      </c>
      <c r="AK20">
        <v>-2.1393350435870402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-7.8407704804536904E-2</v>
      </c>
      <c r="I21">
        <v>-0.14704851373139899</v>
      </c>
      <c r="J21">
        <v>-0.197316080422861</v>
      </c>
      <c r="K21">
        <v>-0.225142554728684</v>
      </c>
      <c r="L21">
        <v>-0.227125208093401</v>
      </c>
      <c r="M21">
        <v>-0.238534611368033</v>
      </c>
      <c r="N21">
        <v>-0.25263581435578902</v>
      </c>
      <c r="O21">
        <v>-0.266873019574003</v>
      </c>
      <c r="P21">
        <v>-0.27959292719001999</v>
      </c>
      <c r="Q21">
        <v>-0.29035294930538602</v>
      </c>
      <c r="R21">
        <v>-0.29035294930538602</v>
      </c>
      <c r="S21">
        <v>-0.29035294930538602</v>
      </c>
      <c r="T21">
        <v>-0.29035294930538602</v>
      </c>
      <c r="U21">
        <v>-0.29035294930538602</v>
      </c>
      <c r="V21">
        <v>-0.29035294930538602</v>
      </c>
      <c r="W21">
        <v>-0.29035294930538602</v>
      </c>
      <c r="X21">
        <v>-0.29035294930538602</v>
      </c>
      <c r="Y21">
        <v>-0.29035294930538602</v>
      </c>
      <c r="Z21">
        <v>-0.29035294930538602</v>
      </c>
      <c r="AA21">
        <v>-0.29035294930538602</v>
      </c>
      <c r="AB21">
        <v>-0.29035294930538602</v>
      </c>
      <c r="AC21">
        <v>-0.29035294930538602</v>
      </c>
      <c r="AD21">
        <v>-0.29035294930538602</v>
      </c>
      <c r="AE21">
        <v>-0.29035294930538602</v>
      </c>
      <c r="AF21">
        <v>-0.29035294930538602</v>
      </c>
      <c r="AG21">
        <v>-0.29035294930538602</v>
      </c>
      <c r="AH21">
        <v>-0.29035294930538602</v>
      </c>
      <c r="AI21">
        <v>-0.29035294930538602</v>
      </c>
      <c r="AJ21">
        <v>-0.29035294930538602</v>
      </c>
      <c r="AK21">
        <v>-0.29035294930538602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-0.14561510590278801</v>
      </c>
      <c r="J22">
        <v>-0.32036522436305898</v>
      </c>
      <c r="K22">
        <v>-0.38701531200587902</v>
      </c>
      <c r="L22">
        <v>-0.39985414075863102</v>
      </c>
      <c r="M22">
        <v>-0.42452159056029898</v>
      </c>
      <c r="N22">
        <v>-0.45343299506787599</v>
      </c>
      <c r="O22">
        <v>-0.483549365658894</v>
      </c>
      <c r="P22">
        <v>-0.51297843551461397</v>
      </c>
      <c r="Q22">
        <v>-0.54124820143652996</v>
      </c>
      <c r="R22">
        <v>-0.54124820143652996</v>
      </c>
      <c r="S22">
        <v>-0.54124820143652996</v>
      </c>
      <c r="T22">
        <v>-0.54124820143652996</v>
      </c>
      <c r="U22">
        <v>-0.54124820143652996</v>
      </c>
      <c r="V22">
        <v>-0.54124820143652996</v>
      </c>
      <c r="W22">
        <v>-0.54124820143652996</v>
      </c>
      <c r="X22">
        <v>-0.54124820143652996</v>
      </c>
      <c r="Y22">
        <v>-0.54124820143652996</v>
      </c>
      <c r="Z22">
        <v>-0.54124820143652996</v>
      </c>
      <c r="AA22">
        <v>-0.54124820143652996</v>
      </c>
      <c r="AB22">
        <v>-0.54124820143652996</v>
      </c>
      <c r="AC22">
        <v>-0.54124820143652996</v>
      </c>
      <c r="AD22">
        <v>-0.54124820143652996</v>
      </c>
      <c r="AE22">
        <v>-0.54124820143652996</v>
      </c>
      <c r="AF22">
        <v>-0.54124820143652996</v>
      </c>
      <c r="AG22">
        <v>-0.54124820143652996</v>
      </c>
      <c r="AH22">
        <v>-0.54124820143652996</v>
      </c>
      <c r="AI22">
        <v>-0.54124820143652996</v>
      </c>
      <c r="AJ22">
        <v>-0.54124820143652996</v>
      </c>
      <c r="AK22">
        <v>-0.54124820143652996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-1.3159317792358399E-10</v>
      </c>
      <c r="J23">
        <v>-1.3685690504052735E-10</v>
      </c>
      <c r="K23">
        <v>-1.4233118124214846E-10</v>
      </c>
      <c r="L23">
        <v>-1.4802442849183437E-10</v>
      </c>
      <c r="M23">
        <v>-1.5394540563150778E-10</v>
      </c>
      <c r="N23">
        <v>-1.601032218567681E-10</v>
      </c>
      <c r="O23">
        <v>-1.6650735073103882E-10</v>
      </c>
      <c r="P23">
        <v>-1.7316764476028041E-10</v>
      </c>
      <c r="Q23">
        <v>-1.8009435055069158E-10</v>
      </c>
      <c r="R23">
        <v>-1.8729812457271927E-10</v>
      </c>
      <c r="S23">
        <v>-1.9479004955562808E-10</v>
      </c>
      <c r="T23">
        <v>-2.0258165153785322E-10</v>
      </c>
      <c r="U23">
        <v>-2.1068491759936732E-10</v>
      </c>
      <c r="V23">
        <v>-2.1911231430334201E-10</v>
      </c>
      <c r="W23">
        <v>-2.278768068754757E-10</v>
      </c>
      <c r="X23">
        <v>-2.3699187915049474E-10</v>
      </c>
      <c r="Y23">
        <v>-2.4647155431651454E-10</v>
      </c>
      <c r="Z23">
        <v>-2.5633041648917519E-10</v>
      </c>
      <c r="AA23">
        <v>-2.6658363314874211E-10</v>
      </c>
      <c r="AB23">
        <v>-2.7724697847469186E-10</v>
      </c>
      <c r="AC23">
        <v>-2.8833685761367956E-10</v>
      </c>
      <c r="AD23">
        <v>-2.9987033191822676E-10</v>
      </c>
      <c r="AE23">
        <v>-3.1186514519495583E-10</v>
      </c>
      <c r="AF23">
        <v>-3.2433975100275405E-10</v>
      </c>
      <c r="AG23">
        <v>-3.3731334104286427E-10</v>
      </c>
      <c r="AH23">
        <v>-3.508058746845788E-10</v>
      </c>
      <c r="AI23">
        <v>-3.64838109671962E-10</v>
      </c>
      <c r="AJ23">
        <v>-3.7943163405884051E-10</v>
      </c>
      <c r="AK23">
        <v>-3.9460889942119418E-10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-4.147905902132637E-2</v>
      </c>
      <c r="I24">
        <v>-4.3138221382179431E-2</v>
      </c>
      <c r="J24">
        <v>-4.486375023746661E-2</v>
      </c>
      <c r="K24">
        <v>-4.6658300246965281E-2</v>
      </c>
      <c r="L24">
        <v>-4.8524632256843891E-2</v>
      </c>
      <c r="M24">
        <v>-5.046561754711764E-2</v>
      </c>
      <c r="N24">
        <v>-5.2484242249002361E-2</v>
      </c>
      <c r="O24">
        <v>-5.4583611938962454E-2</v>
      </c>
      <c r="P24">
        <v>-5.676695641652095E-2</v>
      </c>
      <c r="Q24">
        <v>-5.9037634673181787E-2</v>
      </c>
      <c r="R24">
        <v>-6.1399140060109061E-2</v>
      </c>
      <c r="S24">
        <v>-6.3855105662513428E-2</v>
      </c>
      <c r="T24">
        <v>-6.6409309889013973E-2</v>
      </c>
      <c r="U24">
        <v>-6.9065682284574534E-2</v>
      </c>
      <c r="V24">
        <v>-7.1828309575957511E-2</v>
      </c>
      <c r="W24">
        <v>-7.4701441958995821E-2</v>
      </c>
      <c r="X24">
        <v>-7.7689499637355636E-2</v>
      </c>
      <c r="Y24">
        <v>-8.0797079622849904E-2</v>
      </c>
      <c r="Z24">
        <v>-8.4028962807763882E-2</v>
      </c>
      <c r="AA24">
        <v>-8.7390121320074426E-2</v>
      </c>
      <c r="AB24">
        <v>-9.0885726172877421E-2</v>
      </c>
      <c r="AC24">
        <v>-9.4521155219792513E-2</v>
      </c>
      <c r="AD24">
        <v>-9.8302001428584224E-2</v>
      </c>
      <c r="AE24">
        <v>-0.1022340814857276</v>
      </c>
      <c r="AF24">
        <v>-0.1063234447451567</v>
      </c>
      <c r="AG24">
        <v>-0.11057638253496301</v>
      </c>
      <c r="AH24">
        <v>-0.11499943783636149</v>
      </c>
      <c r="AI24">
        <v>-0.11959941534981597</v>
      </c>
      <c r="AJ24">
        <v>-0.12438339196380864</v>
      </c>
      <c r="AK24">
        <v>-0.12935872764236095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402</v>
      </c>
      <c r="B27">
        <v>-38.416983041055794</v>
      </c>
      <c r="C27">
        <v>-34.320530381407714</v>
      </c>
      <c r="D27">
        <v>-30.130349398853639</v>
      </c>
      <c r="E27">
        <v>-26.076466399688151</v>
      </c>
      <c r="F27">
        <v>-22.163377884445421</v>
      </c>
      <c r="G27">
        <v>-18.435582843296206</v>
      </c>
      <c r="H27">
        <v>-54.059585914472905</v>
      </c>
      <c r="I27">
        <v>-88.513943144077956</v>
      </c>
      <c r="J27">
        <v>-127.55256343222598</v>
      </c>
      <c r="K27">
        <v>-150.81178680974179</v>
      </c>
      <c r="L27">
        <v>-159.45635734124721</v>
      </c>
      <c r="M27">
        <v>-163.79931637711761</v>
      </c>
      <c r="N27">
        <v>-164.70344949924453</v>
      </c>
      <c r="O27">
        <v>-161.92555363967438</v>
      </c>
      <c r="P27">
        <v>-157.31798836984916</v>
      </c>
      <c r="Q27">
        <v>-151.78775008895113</v>
      </c>
      <c r="R27">
        <v>-144.16155320536689</v>
      </c>
      <c r="S27">
        <v>-138.09428247476316</v>
      </c>
      <c r="T27">
        <v>-132.62773175966944</v>
      </c>
      <c r="U27">
        <v>-127.39500745725174</v>
      </c>
      <c r="V27">
        <v>-122.30050601926955</v>
      </c>
      <c r="W27">
        <v>-117.34600070931145</v>
      </c>
      <c r="X27">
        <v>-112.54096063749905</v>
      </c>
      <c r="Y27">
        <v>-107.90257359337173</v>
      </c>
      <c r="Z27">
        <v>-103.44757286336545</v>
      </c>
      <c r="AA27">
        <v>-99.189884629179005</v>
      </c>
      <c r="AB27">
        <v>-95.176843788094615</v>
      </c>
      <c r="AC27">
        <v>-91.454770974529623</v>
      </c>
      <c r="AD27">
        <v>-88.026170066211904</v>
      </c>
      <c r="AE27">
        <v>-84.878654881835715</v>
      </c>
      <c r="AF27">
        <v>-81.993036583221723</v>
      </c>
      <c r="AG27">
        <v>-79.333049847790605</v>
      </c>
      <c r="AH27">
        <v>-76.872952154775859</v>
      </c>
      <c r="AI27">
        <v>-74.610632347000674</v>
      </c>
      <c r="AJ27">
        <v>-72.542261313666046</v>
      </c>
      <c r="AK27">
        <v>-70.66029674583659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-1.69575315E-4</v>
      </c>
      <c r="I30">
        <v>-4.1880667599999998E-4</v>
      </c>
      <c r="J30">
        <v>-6.3454768400000004E-4</v>
      </c>
      <c r="K30">
        <v>-7.8760010699999996E-4</v>
      </c>
      <c r="L30">
        <v>-8.4945396700000005E-4</v>
      </c>
      <c r="M30">
        <v>-8.0088642600000003E-4</v>
      </c>
      <c r="N30">
        <v>-7.4943177599999999E-4</v>
      </c>
      <c r="O30">
        <v>-6.9622484400000005E-4</v>
      </c>
      <c r="P30">
        <v>-6.6687946499999998E-4</v>
      </c>
      <c r="Q30">
        <v>-6.3532564999999996E-4</v>
      </c>
      <c r="R30">
        <v>-6.0730678299999996E-4</v>
      </c>
      <c r="S30">
        <v>-5.6230598699999999E-4</v>
      </c>
      <c r="T30">
        <v>-5.1709517800000002E-4</v>
      </c>
      <c r="U30">
        <v>-4.7692701E-4</v>
      </c>
      <c r="V30">
        <v>-4.4244500300000001E-4</v>
      </c>
      <c r="W30">
        <v>-4.12770629E-4</v>
      </c>
      <c r="X30">
        <v>-3.8668981300000001E-4</v>
      </c>
      <c r="Y30">
        <v>-3.6304065300000001E-4</v>
      </c>
      <c r="Z30">
        <v>-3.4082705299999999E-4</v>
      </c>
      <c r="AA30">
        <v>-3.19239685E-4</v>
      </c>
      <c r="AB30">
        <v>-2.9783486800000002E-4</v>
      </c>
      <c r="AC30">
        <v>-2.7669303500000002E-4</v>
      </c>
      <c r="AD30">
        <v>-2.5607237799999999E-4</v>
      </c>
      <c r="AE30">
        <v>-2.36177498E-4</v>
      </c>
      <c r="AF30">
        <v>-2.17170213E-4</v>
      </c>
      <c r="AG30">
        <v>-1.99174004E-4</v>
      </c>
      <c r="AH30">
        <v>-1.8227021500000001E-4</v>
      </c>
      <c r="AI30">
        <v>-1.6650664599999999E-4</v>
      </c>
      <c r="AJ30">
        <v>-1.5190885599999999E-4</v>
      </c>
      <c r="AK30">
        <v>-1.3848561200000001E-4</v>
      </c>
    </row>
    <row r="31" spans="1:37">
      <c r="A31" t="s">
        <v>345</v>
      </c>
      <c r="B31">
        <v>-7.08475373E-4</v>
      </c>
      <c r="C31">
        <v>-1.7842181900000001E-3</v>
      </c>
      <c r="D31">
        <v>-2.7577478199999998E-3</v>
      </c>
      <c r="E31">
        <v>-3.6210395000000001E-3</v>
      </c>
      <c r="F31">
        <v>-4.37764724E-3</v>
      </c>
      <c r="G31">
        <v>-5.0536761900000001E-3</v>
      </c>
      <c r="H31">
        <v>-1.2742653099999999E-2</v>
      </c>
      <c r="I31">
        <v>-1.52934345E-2</v>
      </c>
      <c r="J31">
        <v>-1.7535623699999999E-2</v>
      </c>
      <c r="K31">
        <v>-1.9168427500000002E-2</v>
      </c>
      <c r="L31">
        <v>-1.9893568E-2</v>
      </c>
      <c r="M31">
        <v>-1.96344174E-2</v>
      </c>
      <c r="N31">
        <v>-1.9303061E-2</v>
      </c>
      <c r="O31">
        <v>-1.8932885399999998E-2</v>
      </c>
      <c r="P31">
        <v>-1.87776321E-2</v>
      </c>
      <c r="Q31">
        <v>-1.8599836099999999E-2</v>
      </c>
      <c r="R31">
        <v>-1.7515365500000001E-2</v>
      </c>
      <c r="S31">
        <v>-1.6368615900000001E-2</v>
      </c>
      <c r="T31">
        <v>-1.52600801E-2</v>
      </c>
      <c r="U31">
        <v>-1.42123198E-2</v>
      </c>
      <c r="V31">
        <v>-1.3227757099999999E-2</v>
      </c>
      <c r="W31">
        <v>-1.23013767E-2</v>
      </c>
      <c r="X31">
        <v>-1.1425873899999999E-2</v>
      </c>
      <c r="Y31">
        <v>-1.05936066E-2</v>
      </c>
      <c r="Z31">
        <v>-9.7979694900000008E-3</v>
      </c>
      <c r="AA31">
        <v>-9.0342502700000004E-3</v>
      </c>
      <c r="AB31">
        <v>-8.3012534799999996E-3</v>
      </c>
      <c r="AC31">
        <v>-7.6041435500000002E-3</v>
      </c>
      <c r="AD31">
        <v>-6.9498465900000002E-3</v>
      </c>
      <c r="AE31">
        <v>-6.3422734E-3</v>
      </c>
      <c r="AF31">
        <v>-5.7830939899999999E-3</v>
      </c>
      <c r="AG31">
        <v>-5.2724990899999996E-3</v>
      </c>
      <c r="AH31">
        <v>-4.80944865E-3</v>
      </c>
      <c r="AI31">
        <v>-4.3918273500000004E-3</v>
      </c>
      <c r="AJ31">
        <v>-4.0169681800000002E-3</v>
      </c>
      <c r="AK31">
        <v>-3.6819652400000001E-3</v>
      </c>
    </row>
    <row r="32" spans="1:37">
      <c r="A32" t="s">
        <v>346</v>
      </c>
      <c r="B32">
        <v>-3.88126425E-3</v>
      </c>
      <c r="C32">
        <v>-3.04412207E-3</v>
      </c>
      <c r="D32">
        <v>-2.2237173000000002E-3</v>
      </c>
      <c r="E32">
        <v>-1.44077951E-3</v>
      </c>
      <c r="F32">
        <v>-7.2301472300000005E-4</v>
      </c>
      <c r="G32">
        <v>-8.1569511700000004E-5</v>
      </c>
      <c r="H32">
        <v>-2.4161858300000001E-3</v>
      </c>
      <c r="I32">
        <v>-4.4908558600000002E-3</v>
      </c>
      <c r="J32">
        <v>-6.1214092300000003E-3</v>
      </c>
      <c r="K32">
        <v>-6.8700045800000002E-3</v>
      </c>
      <c r="L32">
        <v>-6.4659712599999999E-3</v>
      </c>
      <c r="M32">
        <v>-6.16935469E-3</v>
      </c>
      <c r="N32">
        <v>-5.9643793200000001E-3</v>
      </c>
      <c r="O32">
        <v>-5.8466671400000001E-3</v>
      </c>
      <c r="P32">
        <v>-5.7648752799999998E-3</v>
      </c>
      <c r="Q32">
        <v>-5.6482518799999999E-3</v>
      </c>
      <c r="R32">
        <v>-5.0733824199999996E-3</v>
      </c>
      <c r="S32">
        <v>-4.5436496099999996E-3</v>
      </c>
      <c r="T32">
        <v>-4.0831112500000002E-3</v>
      </c>
      <c r="U32">
        <v>-3.67376354E-3</v>
      </c>
      <c r="V32">
        <v>-3.2962001399999999E-3</v>
      </c>
      <c r="W32">
        <v>-2.9383537900000002E-3</v>
      </c>
      <c r="X32">
        <v>-2.5990105999999999E-3</v>
      </c>
      <c r="Y32">
        <v>-2.2806138999999998E-3</v>
      </c>
      <c r="Z32">
        <v>-1.9872767600000001E-3</v>
      </c>
      <c r="AA32">
        <v>-1.7238095100000001E-3</v>
      </c>
      <c r="AB32">
        <v>-1.49106455E-3</v>
      </c>
      <c r="AC32">
        <v>-1.28534805E-3</v>
      </c>
      <c r="AD32">
        <v>-1.1043157899999999E-3</v>
      </c>
      <c r="AE32">
        <v>-9.45539086E-4</v>
      </c>
      <c r="AF32">
        <v>-8.0661179100000003E-4</v>
      </c>
      <c r="AG32">
        <v>-6.8712768200000004E-4</v>
      </c>
      <c r="AH32">
        <v>-5.8560051100000005E-4</v>
      </c>
      <c r="AI32">
        <v>-4.9782835499999996E-4</v>
      </c>
      <c r="AJ32">
        <v>-4.1984897500000002E-4</v>
      </c>
      <c r="AK32">
        <v>-3.4843965200000003E-4</v>
      </c>
    </row>
    <row r="33" spans="1:37">
      <c r="A33" t="s">
        <v>347</v>
      </c>
      <c r="B33">
        <v>-6.2499335800000003E-3</v>
      </c>
      <c r="C33">
        <v>-4.8849987200000004E-3</v>
      </c>
      <c r="D33">
        <v>-3.55073666E-3</v>
      </c>
      <c r="E33">
        <v>-2.2781562E-3</v>
      </c>
      <c r="F33">
        <v>-1.0924602900000001E-3</v>
      </c>
      <c r="G33">
        <v>-1.6052030500000001E-7</v>
      </c>
      <c r="H33">
        <v>-4.5618421399999997E-8</v>
      </c>
      <c r="I33">
        <v>-4.6998253599999998E-3</v>
      </c>
      <c r="J33">
        <v>-1.0837616499999999E-2</v>
      </c>
      <c r="K33">
        <v>-1.3352730599999999E-2</v>
      </c>
      <c r="L33">
        <v>-1.35354829E-2</v>
      </c>
      <c r="M33">
        <v>-1.38240342E-2</v>
      </c>
      <c r="N33">
        <v>-1.41256925E-2</v>
      </c>
      <c r="O33">
        <v>-1.44406429E-2</v>
      </c>
      <c r="P33">
        <v>-1.47551234E-2</v>
      </c>
      <c r="Q33">
        <v>-1.5058177000000001E-2</v>
      </c>
      <c r="R33">
        <v>-1.4008865299999999E-2</v>
      </c>
      <c r="S33">
        <v>-1.30573718E-2</v>
      </c>
      <c r="T33">
        <v>-1.2206464199999999E-2</v>
      </c>
      <c r="U33">
        <v>-1.14327331E-2</v>
      </c>
      <c r="V33">
        <v>-1.07172489E-2</v>
      </c>
      <c r="W33">
        <v>-1.0048028699999999E-2</v>
      </c>
      <c r="X33">
        <v>-9.4190210199999996E-3</v>
      </c>
      <c r="Y33">
        <v>-8.8274612699999998E-3</v>
      </c>
      <c r="Z33">
        <v>-8.2723156199999998E-3</v>
      </c>
      <c r="AA33">
        <v>-7.7533177800000004E-3</v>
      </c>
      <c r="AB33">
        <v>-7.2699494900000002E-3</v>
      </c>
      <c r="AC33">
        <v>-6.8205643199999999E-3</v>
      </c>
      <c r="AD33">
        <v>-6.4043779899999997E-3</v>
      </c>
      <c r="AE33">
        <v>-6.01929849E-3</v>
      </c>
      <c r="AF33">
        <v>-5.6628914799999996E-3</v>
      </c>
      <c r="AG33">
        <v>-5.3329938299999996E-3</v>
      </c>
      <c r="AH33">
        <v>-5.02746023E-3</v>
      </c>
      <c r="AI33">
        <v>-4.7438523500000001E-3</v>
      </c>
      <c r="AJ33">
        <v>-4.4798067299999999E-3</v>
      </c>
      <c r="AK33">
        <v>-4.2332252000000003E-3</v>
      </c>
    </row>
    <row r="34" spans="1:37">
      <c r="A34" t="s">
        <v>368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373</v>
      </c>
      <c r="B39">
        <v>-2.73985583E-7</v>
      </c>
      <c r="C39">
        <v>-2.7575510099999999E-7</v>
      </c>
      <c r="D39">
        <v>-2.76487517E-7</v>
      </c>
      <c r="E39">
        <v>-2.8031793299999998E-7</v>
      </c>
      <c r="F39">
        <v>-2.8904602499999999E-7</v>
      </c>
      <c r="G39">
        <v>-3.0174569300000001E-7</v>
      </c>
      <c r="H39">
        <v>-16.961438260000001</v>
      </c>
      <c r="I39">
        <v>-43.245296109999998</v>
      </c>
      <c r="J39">
        <v>-67.738057370000007</v>
      </c>
      <c r="K39">
        <v>-87.256209909999995</v>
      </c>
      <c r="L39">
        <v>-98.30204243</v>
      </c>
      <c r="M39">
        <v>-97.45106973</v>
      </c>
      <c r="N39">
        <v>-96.207811629999995</v>
      </c>
      <c r="O39">
        <v>-94.411247239999994</v>
      </c>
      <c r="P39">
        <v>-95.527159780000005</v>
      </c>
      <c r="Q39">
        <v>-96.090717830000003</v>
      </c>
      <c r="R39">
        <v>-97.293988769999999</v>
      </c>
      <c r="S39">
        <v>-95.645044350000006</v>
      </c>
      <c r="T39">
        <v>-93.507572600000003</v>
      </c>
      <c r="U39">
        <v>-91.765777799999995</v>
      </c>
      <c r="V39">
        <v>-90.625628329999998</v>
      </c>
      <c r="W39">
        <v>-90.014308189999994</v>
      </c>
      <c r="X39">
        <v>-89.747454259999998</v>
      </c>
      <c r="Y39">
        <v>-89.595062159999998</v>
      </c>
      <c r="Z39">
        <v>-89.307976490000001</v>
      </c>
      <c r="AA39">
        <v>-88.631137280000004</v>
      </c>
      <c r="AB39">
        <v>-87.446616800000001</v>
      </c>
      <c r="AC39">
        <v>-85.809078819999996</v>
      </c>
      <c r="AD39">
        <v>-83.783126350000003</v>
      </c>
      <c r="AE39">
        <v>-81.437852489999997</v>
      </c>
      <c r="AF39">
        <v>-78.845521110000007</v>
      </c>
      <c r="AG39">
        <v>-76.075094649999997</v>
      </c>
      <c r="AH39">
        <v>-73.188297370000001</v>
      </c>
      <c r="AI39">
        <v>-70.243772669999998</v>
      </c>
      <c r="AJ39">
        <v>-67.297563800000006</v>
      </c>
      <c r="AK39">
        <v>-64.403171310000005</v>
      </c>
    </row>
    <row r="40" spans="1:37">
      <c r="A40" t="s">
        <v>374</v>
      </c>
      <c r="B40">
        <v>-60</v>
      </c>
      <c r="C40">
        <v>-153.26938240000001</v>
      </c>
      <c r="D40">
        <v>-240.37712959999999</v>
      </c>
      <c r="E40">
        <v>-324.39430110000001</v>
      </c>
      <c r="F40">
        <v>-407.7009554</v>
      </c>
      <c r="G40">
        <v>-489.76053780000001</v>
      </c>
      <c r="H40">
        <v>-1274.55888</v>
      </c>
      <c r="I40">
        <v>-1579.17517</v>
      </c>
      <c r="J40">
        <v>-1871.9303709999999</v>
      </c>
      <c r="K40">
        <v>-2123.6212599999999</v>
      </c>
      <c r="L40">
        <v>-2302.1593160000002</v>
      </c>
      <c r="M40">
        <v>-2389.0965310000001</v>
      </c>
      <c r="N40">
        <v>-2478.0177640000002</v>
      </c>
      <c r="O40">
        <v>-2567.3851490000002</v>
      </c>
      <c r="P40">
        <v>-2689.8022059999998</v>
      </c>
      <c r="Q40">
        <v>-2813.1582659999999</v>
      </c>
      <c r="R40">
        <v>-2806.060825</v>
      </c>
      <c r="S40">
        <v>-2784.2082999999998</v>
      </c>
      <c r="T40">
        <v>-2759.5172219999999</v>
      </c>
      <c r="U40">
        <v>-2734.5999579999998</v>
      </c>
      <c r="V40">
        <v>-2709.430085</v>
      </c>
      <c r="W40">
        <v>-2682.6034439999999</v>
      </c>
      <c r="X40">
        <v>-2651.8492620000002</v>
      </c>
      <c r="Y40">
        <v>-2614.4037509999998</v>
      </c>
      <c r="Z40">
        <v>-2567.392523</v>
      </c>
      <c r="AA40">
        <v>-2508.196547</v>
      </c>
      <c r="AB40">
        <v>-2437.3121110000002</v>
      </c>
      <c r="AC40">
        <v>-2358.2254330000001</v>
      </c>
      <c r="AD40">
        <v>-2273.8878749999999</v>
      </c>
      <c r="AE40">
        <v>-2186.9192880000001</v>
      </c>
      <c r="AF40">
        <v>-2099.6022069999999</v>
      </c>
      <c r="AG40">
        <v>-2013.8464819999999</v>
      </c>
      <c r="AH40">
        <v>-1931.173217</v>
      </c>
      <c r="AI40">
        <v>-1852.7700170000001</v>
      </c>
      <c r="AJ40">
        <v>-1779.5682159999999</v>
      </c>
      <c r="AK40">
        <v>-1712.309561</v>
      </c>
    </row>
    <row r="41" spans="1:37">
      <c r="A41" t="s">
        <v>375</v>
      </c>
      <c r="B41">
        <v>-328.7</v>
      </c>
      <c r="C41">
        <v>-261.49868500000002</v>
      </c>
      <c r="D41">
        <v>-193.82873849999999</v>
      </c>
      <c r="E41">
        <v>-129.07361589999999</v>
      </c>
      <c r="F41">
        <v>-67.336123099999995</v>
      </c>
      <c r="G41">
        <v>-7.9050430629999999</v>
      </c>
      <c r="H41">
        <v>-241.67424869999999</v>
      </c>
      <c r="I41">
        <v>-463.71847009999999</v>
      </c>
      <c r="J41">
        <v>-653.46132439999997</v>
      </c>
      <c r="K41">
        <v>-761.11031070000001</v>
      </c>
      <c r="L41">
        <v>-748.26677600000005</v>
      </c>
      <c r="M41">
        <v>-750.68098910000003</v>
      </c>
      <c r="N41">
        <v>-765.6732743</v>
      </c>
      <c r="O41">
        <v>-792.83458729999995</v>
      </c>
      <c r="P41">
        <v>-825.78965249999999</v>
      </c>
      <c r="Q41">
        <v>-854.27776670000003</v>
      </c>
      <c r="R41">
        <v>-812.78462000000002</v>
      </c>
      <c r="S41">
        <v>-772.84890789999997</v>
      </c>
      <c r="T41">
        <v>-738.35889080000004</v>
      </c>
      <c r="U41">
        <v>-706.87078210000004</v>
      </c>
      <c r="V41">
        <v>-675.15783190000002</v>
      </c>
      <c r="W41">
        <v>-640.77689910000004</v>
      </c>
      <c r="X41">
        <v>-603.20850589999998</v>
      </c>
      <c r="Y41">
        <v>-562.83433230000003</v>
      </c>
      <c r="Z41">
        <v>-520.73233070000003</v>
      </c>
      <c r="AA41">
        <v>-478.58460059999999</v>
      </c>
      <c r="AB41">
        <v>-437.78806209999999</v>
      </c>
      <c r="AC41">
        <v>-398.61694390000002</v>
      </c>
      <c r="AD41">
        <v>-361.31592929999999</v>
      </c>
      <c r="AE41">
        <v>-326.03729520000002</v>
      </c>
      <c r="AF41">
        <v>-292.84737530000001</v>
      </c>
      <c r="AG41">
        <v>-262.45043240000001</v>
      </c>
      <c r="AH41">
        <v>-235.1404714</v>
      </c>
      <c r="AI41">
        <v>-210.01769329999999</v>
      </c>
      <c r="AJ41">
        <v>-185.9984589</v>
      </c>
      <c r="AK41">
        <v>-162.0429603</v>
      </c>
    </row>
    <row r="42" spans="1:37">
      <c r="A42" t="s">
        <v>376</v>
      </c>
      <c r="B42">
        <v>-529.29999999999995</v>
      </c>
      <c r="C42">
        <v>-419.63518959999999</v>
      </c>
      <c r="D42">
        <v>-309.49743760000001</v>
      </c>
      <c r="E42">
        <v>-204.09081159999999</v>
      </c>
      <c r="F42">
        <v>-101.74348929999999</v>
      </c>
      <c r="G42">
        <v>-1.5556301599999999E-2</v>
      </c>
      <c r="H42">
        <v>-4.5628931199999997E-3</v>
      </c>
      <c r="I42">
        <v>-485.29632140000001</v>
      </c>
      <c r="J42">
        <v>-1156.9171369999999</v>
      </c>
      <c r="K42">
        <v>-1479.315012</v>
      </c>
      <c r="L42">
        <v>-1566.37754</v>
      </c>
      <c r="M42">
        <v>-1682.0948310000001</v>
      </c>
      <c r="N42">
        <v>-1813.376487</v>
      </c>
      <c r="O42">
        <v>-1958.21669</v>
      </c>
      <c r="P42">
        <v>-2113.597894</v>
      </c>
      <c r="Q42">
        <v>-2277.4950640000002</v>
      </c>
      <c r="R42">
        <v>-2244.29963</v>
      </c>
      <c r="S42">
        <v>-2220.9845409999998</v>
      </c>
      <c r="T42">
        <v>-2207.324474</v>
      </c>
      <c r="U42">
        <v>-2199.7782069999998</v>
      </c>
      <c r="V42">
        <v>-2195.2048540000001</v>
      </c>
      <c r="W42">
        <v>-2191.2081240000002</v>
      </c>
      <c r="X42">
        <v>-2186.0755800000002</v>
      </c>
      <c r="Y42">
        <v>-2178.535472</v>
      </c>
      <c r="Z42">
        <v>-2167.6206790000001</v>
      </c>
      <c r="AA42">
        <v>-2152.5687579999999</v>
      </c>
      <c r="AB42">
        <v>-2134.5132979999998</v>
      </c>
      <c r="AC42">
        <v>-2115.2189130000002</v>
      </c>
      <c r="AD42">
        <v>-2095.4185499999999</v>
      </c>
      <c r="AE42">
        <v>-2075.5522729999998</v>
      </c>
      <c r="AF42">
        <v>-2055.9616489999999</v>
      </c>
      <c r="AG42">
        <v>-2036.9526249999999</v>
      </c>
      <c r="AH42">
        <v>-2018.7130050000001</v>
      </c>
      <c r="AI42">
        <v>-2001.2779860000001</v>
      </c>
      <c r="AJ42">
        <v>-1984.6116039999999</v>
      </c>
      <c r="AK42">
        <v>-1968.6747479999999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baseColWidth="10" defaultColWidth="11.453125" defaultRowHeight="14.5"/>
  <cols>
    <col min="1" max="1" width="19" customWidth="1"/>
  </cols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321</v>
      </c>
      <c r="B2">
        <v>1.9080010121296231E-2</v>
      </c>
      <c r="C2">
        <v>1.4162761706178584E-2</v>
      </c>
      <c r="D2">
        <v>1.4072518094283781E-2</v>
      </c>
      <c r="E2">
        <v>2.762731749476921E-2</v>
      </c>
      <c r="F2">
        <v>3.9453836110350027E-2</v>
      </c>
      <c r="G2">
        <v>4.0184135079123218E-2</v>
      </c>
      <c r="H2">
        <v>4.1041237488493865E-2</v>
      </c>
      <c r="I2">
        <v>4.1875757832734894E-2</v>
      </c>
      <c r="J2">
        <v>4.2699464693766398E-2</v>
      </c>
      <c r="K2">
        <v>4.3500745868703117E-2</v>
      </c>
      <c r="L2">
        <v>4.4264820807774719E-2</v>
      </c>
      <c r="M2">
        <v>4.4996419405189947E-2</v>
      </c>
      <c r="N2">
        <v>4.5729152857983735E-2</v>
      </c>
      <c r="O2">
        <v>4.6472476288940801E-2</v>
      </c>
      <c r="P2">
        <v>4.7248886907189425E-2</v>
      </c>
      <c r="Q2">
        <v>4.8092875186352524E-2</v>
      </c>
      <c r="R2">
        <v>5.1067721537707778E-2</v>
      </c>
      <c r="S2">
        <v>5.4112317926040099E-2</v>
      </c>
      <c r="T2">
        <v>5.6414616273990914E-2</v>
      </c>
      <c r="U2">
        <v>5.8053078505567068E-2</v>
      </c>
      <c r="V2">
        <v>5.9064817863206498E-2</v>
      </c>
      <c r="W2">
        <v>5.9472875569332562E-2</v>
      </c>
      <c r="X2">
        <v>5.9288403164648562E-2</v>
      </c>
      <c r="Y2">
        <v>5.8515924512800854E-2</v>
      </c>
      <c r="Z2">
        <v>5.7158233192652341E-2</v>
      </c>
      <c r="AA2">
        <v>5.5218847245948721E-2</v>
      </c>
      <c r="AB2">
        <v>5.3642065503865188E-2</v>
      </c>
      <c r="AC2">
        <v>5.2868283395918647E-2</v>
      </c>
      <c r="AD2">
        <v>5.217605292995442E-2</v>
      </c>
      <c r="AE2">
        <v>5.1567727706924416E-2</v>
      </c>
      <c r="AF2">
        <v>5.1044929374150394E-2</v>
      </c>
      <c r="AG2">
        <v>5.0608192135334962E-2</v>
      </c>
      <c r="AH2">
        <v>5.0257302937777304E-2</v>
      </c>
      <c r="AI2">
        <v>4.9991813984995526E-2</v>
      </c>
      <c r="AJ2">
        <v>4.9811223517927772E-2</v>
      </c>
      <c r="AK2">
        <v>4.9714953579527599E-2</v>
      </c>
    </row>
    <row r="3" spans="1:37">
      <c r="A3" t="s">
        <v>322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4.1200265871664365E-2</v>
      </c>
      <c r="I3">
        <v>4.1507876740609406E-2</v>
      </c>
      <c r="J3">
        <v>4.2015051878259602E-2</v>
      </c>
      <c r="K3">
        <v>4.6804824820089186E-2</v>
      </c>
      <c r="L3">
        <v>5.0841239445486019E-2</v>
      </c>
      <c r="M3">
        <v>5.1815801717738363E-2</v>
      </c>
      <c r="N3">
        <v>5.152601677507751E-2</v>
      </c>
      <c r="O3">
        <v>5.0536630615759526E-2</v>
      </c>
      <c r="P3">
        <v>4.9273347722279981E-2</v>
      </c>
      <c r="Q3">
        <v>4.8690505254762151E-2</v>
      </c>
      <c r="R3">
        <v>4.5811576363564033E-2</v>
      </c>
      <c r="S3">
        <v>4.3860564026816595E-2</v>
      </c>
      <c r="T3">
        <v>4.3089754547398496E-2</v>
      </c>
      <c r="U3">
        <v>4.2883297612389626E-2</v>
      </c>
      <c r="V3">
        <v>4.29414183385739E-2</v>
      </c>
      <c r="W3">
        <v>4.3136043567400861E-2</v>
      </c>
      <c r="X3">
        <v>4.3389848068043912E-2</v>
      </c>
      <c r="Y3">
        <v>4.3664991789674978E-2</v>
      </c>
      <c r="Z3">
        <v>4.3937681242709026E-2</v>
      </c>
      <c r="AA3">
        <v>4.4188268090400218E-2</v>
      </c>
      <c r="AB3">
        <v>4.4261217309077949E-2</v>
      </c>
      <c r="AC3">
        <v>4.4069493240397106E-2</v>
      </c>
      <c r="AD3">
        <v>4.3743855122777342E-2</v>
      </c>
      <c r="AE3">
        <v>4.3354262542232958E-2</v>
      </c>
      <c r="AF3">
        <v>4.2937360356558152E-2</v>
      </c>
      <c r="AG3">
        <v>4.2488965170153881E-2</v>
      </c>
      <c r="AH3">
        <v>4.2005608210647249E-2</v>
      </c>
      <c r="AI3">
        <v>4.1512122984364463E-2</v>
      </c>
      <c r="AJ3">
        <v>4.1024830191846107E-2</v>
      </c>
      <c r="AK3">
        <v>4.0554086517017973E-2</v>
      </c>
    </row>
    <row r="4" spans="1:37">
      <c r="A4" t="s">
        <v>323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0.147167776</v>
      </c>
      <c r="I4">
        <v>0.1456925932</v>
      </c>
      <c r="J4">
        <v>0.14478659050000001</v>
      </c>
      <c r="K4">
        <v>0.14389158599999999</v>
      </c>
      <c r="L4">
        <v>0.1430209724</v>
      </c>
      <c r="M4">
        <v>0.14241287059999999</v>
      </c>
      <c r="N4">
        <v>0.1422372378</v>
      </c>
      <c r="O4">
        <v>0.14261577019999999</v>
      </c>
      <c r="P4">
        <v>0.1434815163</v>
      </c>
      <c r="Q4">
        <v>0.14466276010000001</v>
      </c>
      <c r="R4">
        <v>0.1458118061</v>
      </c>
      <c r="S4">
        <v>0.14656370769999999</v>
      </c>
      <c r="T4">
        <v>0.1469069986</v>
      </c>
      <c r="U4">
        <v>0.14692411859999999</v>
      </c>
      <c r="V4">
        <v>0.1467267894</v>
      </c>
      <c r="W4">
        <v>0.14639483919999999</v>
      </c>
      <c r="X4">
        <v>0.14595358329999999</v>
      </c>
      <c r="Y4">
        <v>0.14544935110000001</v>
      </c>
      <c r="Z4">
        <v>0.14492970290000001</v>
      </c>
      <c r="AA4">
        <v>0.1444348225</v>
      </c>
      <c r="AB4">
        <v>0.1440090829</v>
      </c>
      <c r="AC4">
        <v>0.14370000080000001</v>
      </c>
      <c r="AD4">
        <v>0.1435057038</v>
      </c>
      <c r="AE4">
        <v>0.14341071359999999</v>
      </c>
      <c r="AF4">
        <v>0.143395562</v>
      </c>
      <c r="AG4">
        <v>0.14340552079999999</v>
      </c>
      <c r="AH4">
        <v>0.14340878339999999</v>
      </c>
      <c r="AI4">
        <v>0.143424685</v>
      </c>
      <c r="AJ4">
        <v>0.14345546519999999</v>
      </c>
      <c r="AK4">
        <v>0.1434978267</v>
      </c>
    </row>
    <row r="5" spans="1:37">
      <c r="A5" t="s">
        <v>324</v>
      </c>
      <c r="B5">
        <v>0.55400000000000005</v>
      </c>
      <c r="C5">
        <v>0.5543351259</v>
      </c>
      <c r="D5">
        <v>0.55421796590000005</v>
      </c>
      <c r="E5">
        <v>0.55031878310000004</v>
      </c>
      <c r="F5">
        <v>0.54319054190000005</v>
      </c>
      <c r="G5">
        <v>0.53494423410000003</v>
      </c>
      <c r="H5">
        <v>0.54062769369999997</v>
      </c>
      <c r="I5">
        <v>0.55302759479999997</v>
      </c>
      <c r="J5">
        <v>0.57178731510000003</v>
      </c>
      <c r="K5">
        <v>0.58914721609999998</v>
      </c>
      <c r="L5">
        <v>0.60069339749999995</v>
      </c>
      <c r="M5">
        <v>0.60707141070000004</v>
      </c>
      <c r="N5">
        <v>0.60996007679999997</v>
      </c>
      <c r="O5">
        <v>0.61053628660000003</v>
      </c>
      <c r="P5">
        <v>0.60998919060000001</v>
      </c>
      <c r="Q5">
        <v>0.60878488720000001</v>
      </c>
      <c r="R5">
        <v>0.60233320530000001</v>
      </c>
      <c r="S5">
        <v>0.5908999989</v>
      </c>
      <c r="T5">
        <v>0.57488405170000001</v>
      </c>
      <c r="U5">
        <v>0.55466891470000002</v>
      </c>
      <c r="V5">
        <v>0.5306816312</v>
      </c>
      <c r="W5">
        <v>0.50339264260000005</v>
      </c>
      <c r="X5">
        <v>0.4733139697</v>
      </c>
      <c r="Y5">
        <v>0.44097934849999998</v>
      </c>
      <c r="Z5">
        <v>0.40692276329999999</v>
      </c>
      <c r="AA5">
        <v>0.37165690130000001</v>
      </c>
      <c r="AB5">
        <v>0.33554553409999999</v>
      </c>
      <c r="AC5">
        <v>0.29894688520000001</v>
      </c>
      <c r="AD5">
        <v>0.26225127879999999</v>
      </c>
      <c r="AE5">
        <v>0.22571432899999999</v>
      </c>
      <c r="AF5">
        <v>0.18951682140000001</v>
      </c>
      <c r="AG5">
        <v>0.15378864619999999</v>
      </c>
      <c r="AH5">
        <v>0.11862282809999999</v>
      </c>
      <c r="AI5">
        <v>8.4093311200000007E-2</v>
      </c>
      <c r="AJ5">
        <v>5.0261135300000002E-2</v>
      </c>
      <c r="AK5">
        <v>1.7177064799999999E-2</v>
      </c>
    </row>
    <row r="6" spans="1:37">
      <c r="A6" t="s">
        <v>325</v>
      </c>
      <c r="B6">
        <v>-5.2271882699999996E-3</v>
      </c>
      <c r="C6">
        <v>-3.98491356E-3</v>
      </c>
      <c r="D6">
        <v>-3.90005443E-3</v>
      </c>
      <c r="E6">
        <v>-6.3851880799999997E-3</v>
      </c>
      <c r="F6">
        <v>-9.1362153799999998E-3</v>
      </c>
      <c r="G6">
        <v>-8.7754571799999997E-3</v>
      </c>
      <c r="H6">
        <v>-1.7417452900000002E-2</v>
      </c>
      <c r="I6">
        <v>-2.4358797500000001E-2</v>
      </c>
      <c r="J6">
        <v>-3.1643259999999999E-2</v>
      </c>
      <c r="K6">
        <v>-3.4827289499999997E-2</v>
      </c>
      <c r="L6">
        <v>-3.4509744799999999E-2</v>
      </c>
      <c r="M6">
        <v>-3.3419788300000003E-2</v>
      </c>
      <c r="N6">
        <v>-3.1896468999999997E-2</v>
      </c>
      <c r="O6">
        <v>-3.010813E-2</v>
      </c>
      <c r="P6">
        <v>-2.86296446E-2</v>
      </c>
      <c r="Q6">
        <v>-2.75326745E-2</v>
      </c>
      <c r="R6">
        <v>-2.2706318999999999E-2</v>
      </c>
      <c r="S6">
        <v>-1.8134120900000002E-2</v>
      </c>
      <c r="T6">
        <v>-1.37157375E-2</v>
      </c>
      <c r="U6">
        <v>-9.3129771999999993E-3</v>
      </c>
      <c r="V6">
        <v>-4.8976893900000004E-3</v>
      </c>
      <c r="W6">
        <v>-5.0426319200000001E-4</v>
      </c>
      <c r="X6">
        <v>3.8143333699999999E-3</v>
      </c>
      <c r="Y6">
        <v>7.9860306699999998E-3</v>
      </c>
      <c r="Z6">
        <v>1.19393552E-2</v>
      </c>
      <c r="AA6">
        <v>1.5613875500000001E-2</v>
      </c>
      <c r="AB6">
        <v>1.8812214899999999E-2</v>
      </c>
      <c r="AC6">
        <v>2.14125199E-2</v>
      </c>
      <c r="AD6">
        <v>2.3554289700000001E-2</v>
      </c>
      <c r="AE6">
        <v>2.5330017100000001E-2</v>
      </c>
      <c r="AF6">
        <v>2.6803574600000001E-2</v>
      </c>
      <c r="AG6">
        <v>2.80349906E-2</v>
      </c>
      <c r="AH6">
        <v>2.9068804199999999E-2</v>
      </c>
      <c r="AI6">
        <v>2.9926371699999999E-2</v>
      </c>
      <c r="AJ6">
        <v>3.0629303100000001E-2</v>
      </c>
      <c r="AK6">
        <v>3.11994128E-2</v>
      </c>
    </row>
    <row r="7" spans="1:37">
      <c r="A7" t="s">
        <v>326</v>
      </c>
      <c r="B7">
        <v>-0.10862226329999999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-0.1016483229</v>
      </c>
      <c r="H7">
        <v>-0.11228462090000001</v>
      </c>
      <c r="I7">
        <v>-0.12430563579999999</v>
      </c>
      <c r="J7">
        <v>-0.1373600076</v>
      </c>
      <c r="K7">
        <v>-0.1466461543</v>
      </c>
      <c r="L7">
        <v>-0.14933350840000001</v>
      </c>
      <c r="M7">
        <v>-0.1466628224</v>
      </c>
      <c r="N7">
        <v>-0.1426151984</v>
      </c>
      <c r="O7">
        <v>-0.13976617159999999</v>
      </c>
      <c r="P7">
        <v>-0.13952645720000001</v>
      </c>
      <c r="Q7">
        <v>-0.1419747083</v>
      </c>
      <c r="R7">
        <v>-0.13944958639999999</v>
      </c>
      <c r="S7">
        <v>-0.1342254453</v>
      </c>
      <c r="T7">
        <v>-0.1285252227</v>
      </c>
      <c r="U7">
        <v>-0.123223665</v>
      </c>
      <c r="V7">
        <v>-0.1185748754</v>
      </c>
      <c r="W7">
        <v>-0.114588778</v>
      </c>
      <c r="X7">
        <v>-0.11119779589999999</v>
      </c>
      <c r="Y7">
        <v>-0.1083202962</v>
      </c>
      <c r="Z7">
        <v>-0.1058829698</v>
      </c>
      <c r="AA7">
        <v>-0.1038276127</v>
      </c>
      <c r="AB7">
        <v>-0.1018552012</v>
      </c>
      <c r="AC7">
        <v>-9.9748192499999999E-2</v>
      </c>
      <c r="AD7">
        <v>-9.7662552900000005E-2</v>
      </c>
      <c r="AE7">
        <v>-9.5670007900000006E-2</v>
      </c>
      <c r="AF7">
        <v>-9.3792377400000002E-2</v>
      </c>
      <c r="AG7">
        <v>-9.2034188200000006E-2</v>
      </c>
      <c r="AH7">
        <v>-9.0396172299999994E-2</v>
      </c>
      <c r="AI7">
        <v>-8.8872301099999995E-2</v>
      </c>
      <c r="AJ7">
        <v>-8.7451691299999995E-2</v>
      </c>
      <c r="AK7">
        <v>-8.6122280100000004E-2</v>
      </c>
    </row>
    <row r="8" spans="1:37">
      <c r="A8" t="s">
        <v>327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29106.838</v>
      </c>
      <c r="I8">
        <v>30366.261429999999</v>
      </c>
      <c r="J8">
        <v>31449.832549999999</v>
      </c>
      <c r="K8">
        <v>32366.259730000002</v>
      </c>
      <c r="L8">
        <v>33130.644310000003</v>
      </c>
      <c r="M8">
        <v>34079.388440000002</v>
      </c>
      <c r="N8">
        <v>35556.555160000004</v>
      </c>
      <c r="O8">
        <v>37740.678070000002</v>
      </c>
      <c r="P8">
        <v>40710.788180000003</v>
      </c>
      <c r="Q8">
        <v>44273.304750000003</v>
      </c>
      <c r="R8">
        <v>45984.788050000003</v>
      </c>
      <c r="S8">
        <v>47391.396180000003</v>
      </c>
      <c r="T8">
        <v>48881.905050000001</v>
      </c>
      <c r="U8">
        <v>50558.101549999999</v>
      </c>
      <c r="V8">
        <v>52421.484230000002</v>
      </c>
      <c r="W8">
        <v>54432.588949999998</v>
      </c>
      <c r="X8">
        <v>56531.827010000001</v>
      </c>
      <c r="Y8">
        <v>58647.58066</v>
      </c>
      <c r="Z8">
        <v>60699.169869999998</v>
      </c>
      <c r="AA8">
        <v>62598.607550000001</v>
      </c>
      <c r="AB8">
        <v>64304.436849999998</v>
      </c>
      <c r="AC8">
        <v>65834.834319999994</v>
      </c>
      <c r="AD8">
        <v>67206.478449999995</v>
      </c>
      <c r="AE8">
        <v>68438.233089999994</v>
      </c>
      <c r="AF8">
        <v>69551.257660000003</v>
      </c>
      <c r="AG8">
        <v>70567.650339999993</v>
      </c>
      <c r="AH8">
        <v>71510.306089999998</v>
      </c>
      <c r="AI8">
        <v>72403.726349999997</v>
      </c>
      <c r="AJ8">
        <v>73273.672260000007</v>
      </c>
      <c r="AK8">
        <v>74147.180460000003</v>
      </c>
    </row>
    <row r="9" spans="1:37">
      <c r="A9" t="s">
        <v>328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-1.54978085E-2</v>
      </c>
      <c r="I9">
        <v>-2.5409813600000001E-2</v>
      </c>
      <c r="J9">
        <v>-3.6223519400000001E-2</v>
      </c>
      <c r="K9">
        <v>-4.1943611300000003E-2</v>
      </c>
      <c r="L9">
        <v>-4.29775108E-2</v>
      </c>
      <c r="M9">
        <v>-4.3028803300000001E-2</v>
      </c>
      <c r="N9">
        <v>-4.2899346400000003E-2</v>
      </c>
      <c r="O9">
        <v>-4.2673666800000003E-2</v>
      </c>
      <c r="P9">
        <v>-4.2675192100000002E-2</v>
      </c>
      <c r="Q9">
        <v>-4.2670274500000001E-2</v>
      </c>
      <c r="R9">
        <v>-3.9861662499999999E-2</v>
      </c>
      <c r="S9">
        <v>-3.7127470199999998E-2</v>
      </c>
      <c r="T9">
        <v>-3.46133655E-2</v>
      </c>
      <c r="U9">
        <v>-3.2305749600000003E-2</v>
      </c>
      <c r="V9">
        <v>-3.0170529799999998E-2</v>
      </c>
      <c r="W9">
        <v>-2.8176862800000001E-2</v>
      </c>
      <c r="X9">
        <v>-2.63014185E-2</v>
      </c>
      <c r="Y9">
        <v>-2.4527225900000001E-2</v>
      </c>
      <c r="Z9">
        <v>-2.2842389000000001E-2</v>
      </c>
      <c r="AA9">
        <v>-2.12390976E-2</v>
      </c>
      <c r="AB9">
        <v>-1.9712080900000001E-2</v>
      </c>
      <c r="AC9">
        <v>-1.8264642099999999E-2</v>
      </c>
      <c r="AD9">
        <v>-1.6905147299999999E-2</v>
      </c>
      <c r="AE9">
        <v>-1.5637002300000001E-2</v>
      </c>
      <c r="AF9">
        <v>-1.44605147E-2</v>
      </c>
      <c r="AG9">
        <v>-1.3374227799999999E-2</v>
      </c>
      <c r="AH9">
        <v>-1.23752879E-2</v>
      </c>
      <c r="AI9">
        <v>-1.1459442199999999E-2</v>
      </c>
      <c r="AJ9">
        <v>-1.0621692300000001E-2</v>
      </c>
      <c r="AK9">
        <v>-9.8567477199999996E-3</v>
      </c>
    </row>
    <row r="10" spans="1:37">
      <c r="A10" t="s">
        <v>329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384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434</v>
      </c>
      <c r="B14">
        <v>84688.900009999998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96773.007419999994</v>
      </c>
      <c r="H14">
        <v>100744.6914</v>
      </c>
      <c r="I14">
        <v>104963.45170000001</v>
      </c>
      <c r="J14">
        <v>109445.3349</v>
      </c>
      <c r="K14">
        <v>114206.2886</v>
      </c>
      <c r="L14">
        <v>119261.60950000001</v>
      </c>
      <c r="M14">
        <v>124627.9549</v>
      </c>
      <c r="N14">
        <v>130327.0857</v>
      </c>
      <c r="O14">
        <v>136383.70809999999</v>
      </c>
      <c r="P14">
        <v>142827.68650000001</v>
      </c>
      <c r="Q14">
        <v>149696.68059999999</v>
      </c>
      <c r="R14">
        <v>157341.34899999999</v>
      </c>
      <c r="S14">
        <v>165855.4541</v>
      </c>
      <c r="T14">
        <v>175212.12590000001</v>
      </c>
      <c r="U14">
        <v>185383.7292</v>
      </c>
      <c r="V14">
        <v>196333.3854</v>
      </c>
      <c r="W14">
        <v>208009.8964</v>
      </c>
      <c r="X14">
        <v>220342.47099999999</v>
      </c>
      <c r="Y14">
        <v>233236.01439999999</v>
      </c>
      <c r="Z14">
        <v>246567.37289999999</v>
      </c>
      <c r="AA14">
        <v>260182.53899999999</v>
      </c>
      <c r="AB14">
        <v>274139.26779999997</v>
      </c>
      <c r="AC14">
        <v>288632.54029999999</v>
      </c>
      <c r="AD14">
        <v>303692.24699999997</v>
      </c>
      <c r="AE14">
        <v>319352.96610000002</v>
      </c>
      <c r="AF14">
        <v>335654.31569999998</v>
      </c>
      <c r="AG14">
        <v>352641.17379999999</v>
      </c>
      <c r="AH14">
        <v>370363.9681</v>
      </c>
      <c r="AI14">
        <v>388879.1347</v>
      </c>
      <c r="AJ14">
        <v>408249.6802</v>
      </c>
      <c r="AK14">
        <v>428545.7941</v>
      </c>
    </row>
    <row r="15" spans="1:37">
      <c r="A15" t="s">
        <v>435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1.2790074600000001</v>
      </c>
      <c r="I15">
        <v>1.332096344</v>
      </c>
      <c r="J15">
        <v>1.388064441</v>
      </c>
      <c r="K15">
        <v>1.453032554</v>
      </c>
      <c r="L15">
        <v>1.52690653</v>
      </c>
      <c r="M15">
        <v>1.6060244159999999</v>
      </c>
      <c r="N15">
        <v>1.6887764569999999</v>
      </c>
      <c r="O15">
        <v>1.7741215290000001</v>
      </c>
      <c r="P15">
        <v>1.861538436</v>
      </c>
      <c r="Q15">
        <v>1.9521776829999999</v>
      </c>
      <c r="R15">
        <v>2.0416100199999998</v>
      </c>
      <c r="S15">
        <v>2.1311561870000002</v>
      </c>
      <c r="T15">
        <v>2.2229871839999999</v>
      </c>
      <c r="U15">
        <v>2.3183162049999999</v>
      </c>
      <c r="V15">
        <v>2.417867991</v>
      </c>
      <c r="W15">
        <v>2.52216525</v>
      </c>
      <c r="X15">
        <v>2.6316016169999998</v>
      </c>
      <c r="Y15">
        <v>2.74651048</v>
      </c>
      <c r="Z15">
        <v>2.867185782</v>
      </c>
      <c r="AA15">
        <v>2.9938817559999999</v>
      </c>
      <c r="AB15">
        <v>3.1263946069999999</v>
      </c>
      <c r="AC15">
        <v>3.2641732330000002</v>
      </c>
      <c r="AD15">
        <v>3.406960754</v>
      </c>
      <c r="AE15">
        <v>3.5546670250000001</v>
      </c>
      <c r="AF15">
        <v>3.7072950439999999</v>
      </c>
      <c r="AG15">
        <v>3.8648141740000002</v>
      </c>
      <c r="AH15">
        <v>4.0271580440000001</v>
      </c>
      <c r="AI15">
        <v>4.1943339240000004</v>
      </c>
      <c r="AJ15">
        <v>4.3664057610000002</v>
      </c>
      <c r="AK15">
        <v>4.5434813580000002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383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6038.6313399999999</v>
      </c>
      <c r="I17">
        <v>5840.8544220000003</v>
      </c>
      <c r="J17">
        <v>5348.8339690000003</v>
      </c>
      <c r="K17">
        <v>4887.9579270000004</v>
      </c>
      <c r="L17">
        <v>4638.9369989999996</v>
      </c>
      <c r="M17">
        <v>4687.8364359999996</v>
      </c>
      <c r="N17">
        <v>5094.8725359999999</v>
      </c>
      <c r="O17">
        <v>5865.14095</v>
      </c>
      <c r="P17">
        <v>6996.2681899999998</v>
      </c>
      <c r="Q17">
        <v>8355.9787529999994</v>
      </c>
      <c r="R17">
        <v>8973.3184330000004</v>
      </c>
      <c r="S17">
        <v>9254.301082</v>
      </c>
      <c r="T17">
        <v>9445.0524119999991</v>
      </c>
      <c r="U17">
        <v>9654.9840800000002</v>
      </c>
      <c r="V17">
        <v>9920.8496930000001</v>
      </c>
      <c r="W17">
        <v>10244.94837</v>
      </c>
      <c r="X17">
        <v>10612.477559999999</v>
      </c>
      <c r="Y17">
        <v>10999.209070000001</v>
      </c>
      <c r="Z17">
        <v>11374.75777</v>
      </c>
      <c r="AA17">
        <v>11704.388499999999</v>
      </c>
      <c r="AB17">
        <v>11968.79953</v>
      </c>
      <c r="AC17">
        <v>12173.823990000001</v>
      </c>
      <c r="AD17">
        <v>12328.7968</v>
      </c>
      <c r="AE17">
        <v>12443.47579</v>
      </c>
      <c r="AF17">
        <v>12527.59317</v>
      </c>
      <c r="AG17">
        <v>12590.72515</v>
      </c>
      <c r="AH17">
        <v>12642.811540000001</v>
      </c>
      <c r="AI17">
        <v>12695.00095</v>
      </c>
      <c r="AJ17">
        <v>12759.71883</v>
      </c>
      <c r="AK17">
        <v>12850.884550000001</v>
      </c>
    </row>
    <row r="18" spans="1:37">
      <c r="A18" t="s">
        <v>382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23068.20666</v>
      </c>
      <c r="I18">
        <v>24525.407009999999</v>
      </c>
      <c r="J18">
        <v>26100.998579999999</v>
      </c>
      <c r="K18">
        <v>27478.301800000001</v>
      </c>
      <c r="L18">
        <v>28491.707310000002</v>
      </c>
      <c r="M18">
        <v>29391.552</v>
      </c>
      <c r="N18">
        <v>30461.682629999999</v>
      </c>
      <c r="O18">
        <v>31875.537120000001</v>
      </c>
      <c r="P18">
        <v>33714.519990000001</v>
      </c>
      <c r="Q18">
        <v>35917.326000000001</v>
      </c>
      <c r="R18">
        <v>37011.469620000003</v>
      </c>
      <c r="S18">
        <v>38137.095099999999</v>
      </c>
      <c r="T18">
        <v>39436.852639999997</v>
      </c>
      <c r="U18">
        <v>40903.117460000001</v>
      </c>
      <c r="V18">
        <v>42500.634539999999</v>
      </c>
      <c r="W18">
        <v>44187.640579999999</v>
      </c>
      <c r="X18">
        <v>45919.349450000002</v>
      </c>
      <c r="Y18">
        <v>47648.371590000002</v>
      </c>
      <c r="Z18">
        <v>49324.412100000001</v>
      </c>
      <c r="AA18">
        <v>50894.219040000004</v>
      </c>
      <c r="AB18">
        <v>52335.637320000002</v>
      </c>
      <c r="AC18">
        <v>53661.010329999997</v>
      </c>
      <c r="AD18">
        <v>54877.681649999999</v>
      </c>
      <c r="AE18">
        <v>55994.757299999997</v>
      </c>
      <c r="AF18">
        <v>57023.664490000003</v>
      </c>
      <c r="AG18">
        <v>57976.925190000002</v>
      </c>
      <c r="AH18">
        <v>58867.494550000003</v>
      </c>
      <c r="AI18">
        <v>59708.725400000003</v>
      </c>
      <c r="AJ18">
        <v>60513.953419999998</v>
      </c>
      <c r="AK18">
        <v>61296.295910000001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-1.9684199729596799E-2</v>
      </c>
      <c r="J19">
        <v>-3.4183341932044697E-2</v>
      </c>
      <c r="K19">
        <v>-4.8892651116666998E-2</v>
      </c>
      <c r="L19">
        <v>-5.96566919104599E-2</v>
      </c>
      <c r="M19">
        <v>-6.1046890570736097E-2</v>
      </c>
      <c r="N19">
        <v>-5.88559194924917E-2</v>
      </c>
      <c r="O19">
        <v>-5.3663069979325101E-2</v>
      </c>
      <c r="P19">
        <v>-4.8725079602807198E-2</v>
      </c>
      <c r="Q19">
        <v>-4.3479958935571397E-2</v>
      </c>
      <c r="R19">
        <v>-4.3479958935571397E-2</v>
      </c>
      <c r="S19">
        <v>-4.3479958935571397E-2</v>
      </c>
      <c r="T19">
        <v>-4.3479958935571397E-2</v>
      </c>
      <c r="U19">
        <v>-4.3479958935571397E-2</v>
      </c>
      <c r="V19">
        <v>-4.3479958935571397E-2</v>
      </c>
      <c r="W19">
        <v>-4.3479958935571397E-2</v>
      </c>
      <c r="X19">
        <v>-4.3479958935571397E-2</v>
      </c>
      <c r="Y19">
        <v>-4.3479958935571397E-2</v>
      </c>
      <c r="Z19">
        <v>-4.3479958935571397E-2</v>
      </c>
      <c r="AA19">
        <v>-4.3479958935571397E-2</v>
      </c>
      <c r="AB19">
        <v>-4.3479958935571397E-2</v>
      </c>
      <c r="AC19">
        <v>-4.3479958935571397E-2</v>
      </c>
      <c r="AD19">
        <v>-4.3479958935571397E-2</v>
      </c>
      <c r="AE19">
        <v>-4.3479958935571397E-2</v>
      </c>
      <c r="AF19">
        <v>-4.3479958935571397E-2</v>
      </c>
      <c r="AG19">
        <v>-4.3479958935571397E-2</v>
      </c>
      <c r="AH19">
        <v>-4.3479958935571397E-2</v>
      </c>
      <c r="AI19">
        <v>-4.3479958935571397E-2</v>
      </c>
      <c r="AJ19">
        <v>-4.3479958935571397E-2</v>
      </c>
      <c r="AK19">
        <v>-4.3479958935571397E-2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-0.74505566006727397</v>
      </c>
      <c r="I20">
        <v>-0.93085251336835595</v>
      </c>
      <c r="J20">
        <v>-1.1569994520431099</v>
      </c>
      <c r="K20">
        <v>-1.3997442046662201</v>
      </c>
      <c r="L20">
        <v>-1.6197610598908601</v>
      </c>
      <c r="M20">
        <v>-1.7746990089308701</v>
      </c>
      <c r="N20">
        <v>-1.90051775400894</v>
      </c>
      <c r="O20">
        <v>-1.98954837062736</v>
      </c>
      <c r="P20">
        <v>-2.0681371923274599</v>
      </c>
      <c r="Q20">
        <v>-2.1393350435870402</v>
      </c>
      <c r="R20">
        <v>-2.1393350435870402</v>
      </c>
      <c r="S20">
        <v>-2.1393350435870402</v>
      </c>
      <c r="T20">
        <v>-2.1393350435870402</v>
      </c>
      <c r="U20">
        <v>-2.1393350435870402</v>
      </c>
      <c r="V20">
        <v>-2.1393350435870402</v>
      </c>
      <c r="W20">
        <v>-2.1393350435870402</v>
      </c>
      <c r="X20">
        <v>-2.1393350435870402</v>
      </c>
      <c r="Y20">
        <v>-2.1393350435870402</v>
      </c>
      <c r="Z20">
        <v>-2.1393350435870402</v>
      </c>
      <c r="AA20">
        <v>-2.1393350435870402</v>
      </c>
      <c r="AB20">
        <v>-2.1393350435870402</v>
      </c>
      <c r="AC20">
        <v>-2.1393350435870402</v>
      </c>
      <c r="AD20">
        <v>-2.1393350435870402</v>
      </c>
      <c r="AE20">
        <v>-2.1393350435870402</v>
      </c>
      <c r="AF20">
        <v>-2.1393350435870402</v>
      </c>
      <c r="AG20">
        <v>-2.1393350435870402</v>
      </c>
      <c r="AH20">
        <v>-2.1393350435870402</v>
      </c>
      <c r="AI20">
        <v>-2.1393350435870402</v>
      </c>
      <c r="AJ20">
        <v>-2.1393350435870402</v>
      </c>
      <c r="AK20">
        <v>-2.1393350435870402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-7.8407704804536904E-2</v>
      </c>
      <c r="I21">
        <v>-0.14704851373139899</v>
      </c>
      <c r="J21">
        <v>-0.197316080422861</v>
      </c>
      <c r="K21">
        <v>-0.225142554728684</v>
      </c>
      <c r="L21">
        <v>-0.227125208093401</v>
      </c>
      <c r="M21">
        <v>-0.238534611368033</v>
      </c>
      <c r="N21">
        <v>-0.25263581435578902</v>
      </c>
      <c r="O21">
        <v>-0.266873019574003</v>
      </c>
      <c r="P21">
        <v>-0.27959292719001999</v>
      </c>
      <c r="Q21">
        <v>-0.29035294930538602</v>
      </c>
      <c r="R21">
        <v>-0.29035294930538602</v>
      </c>
      <c r="S21">
        <v>-0.29035294930538602</v>
      </c>
      <c r="T21">
        <v>-0.29035294930538602</v>
      </c>
      <c r="U21">
        <v>-0.29035294930538602</v>
      </c>
      <c r="V21">
        <v>-0.29035294930538602</v>
      </c>
      <c r="W21">
        <v>-0.29035294930538602</v>
      </c>
      <c r="X21">
        <v>-0.29035294930538602</v>
      </c>
      <c r="Y21">
        <v>-0.29035294930538602</v>
      </c>
      <c r="Z21">
        <v>-0.29035294930538602</v>
      </c>
      <c r="AA21">
        <v>-0.29035294930538602</v>
      </c>
      <c r="AB21">
        <v>-0.29035294930538602</v>
      </c>
      <c r="AC21">
        <v>-0.29035294930538602</v>
      </c>
      <c r="AD21">
        <v>-0.29035294930538602</v>
      </c>
      <c r="AE21">
        <v>-0.29035294930538602</v>
      </c>
      <c r="AF21">
        <v>-0.29035294930538602</v>
      </c>
      <c r="AG21">
        <v>-0.29035294930538602</v>
      </c>
      <c r="AH21">
        <v>-0.29035294930538602</v>
      </c>
      <c r="AI21">
        <v>-0.29035294930538602</v>
      </c>
      <c r="AJ21">
        <v>-0.29035294930538602</v>
      </c>
      <c r="AK21">
        <v>-0.29035294930538602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-0.14561510590278801</v>
      </c>
      <c r="J22">
        <v>-0.32036522436305898</v>
      </c>
      <c r="K22">
        <v>-0.38701531200587902</v>
      </c>
      <c r="L22">
        <v>-0.39985414075863102</v>
      </c>
      <c r="M22">
        <v>-0.42452159056029898</v>
      </c>
      <c r="N22">
        <v>-0.45343299506787599</v>
      </c>
      <c r="O22">
        <v>-0.483549365658894</v>
      </c>
      <c r="P22">
        <v>-0.51297843551461397</v>
      </c>
      <c r="Q22">
        <v>-0.54124820143652996</v>
      </c>
      <c r="R22">
        <v>-0.54124820143652996</v>
      </c>
      <c r="S22">
        <v>-0.54124820143652996</v>
      </c>
      <c r="T22">
        <v>-0.54124820143652996</v>
      </c>
      <c r="U22">
        <v>-0.54124820143652996</v>
      </c>
      <c r="V22">
        <v>-0.54124820143652996</v>
      </c>
      <c r="W22">
        <v>-0.54124820143652996</v>
      </c>
      <c r="X22">
        <v>-0.54124820143652996</v>
      </c>
      <c r="Y22">
        <v>-0.54124820143652996</v>
      </c>
      <c r="Z22">
        <v>-0.54124820143652996</v>
      </c>
      <c r="AA22">
        <v>-0.54124820143652996</v>
      </c>
      <c r="AB22">
        <v>-0.54124820143652996</v>
      </c>
      <c r="AC22">
        <v>-0.54124820143652996</v>
      </c>
      <c r="AD22">
        <v>-0.54124820143652996</v>
      </c>
      <c r="AE22">
        <v>-0.54124820143652996</v>
      </c>
      <c r="AF22">
        <v>-0.54124820143652996</v>
      </c>
      <c r="AG22">
        <v>-0.54124820143652996</v>
      </c>
      <c r="AH22">
        <v>-0.54124820143652996</v>
      </c>
      <c r="AI22">
        <v>-0.54124820143652996</v>
      </c>
      <c r="AJ22">
        <v>-0.54124820143652996</v>
      </c>
      <c r="AK22">
        <v>-0.54124820143652996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-1.3159317792358399E-10</v>
      </c>
      <c r="J23">
        <v>-1.3685690504052735E-10</v>
      </c>
      <c r="K23">
        <v>-1.4233118124214846E-10</v>
      </c>
      <c r="L23">
        <v>-1.4802442849183437E-10</v>
      </c>
      <c r="M23">
        <v>-1.5394540563150778E-10</v>
      </c>
      <c r="N23">
        <v>-1.601032218567681E-10</v>
      </c>
      <c r="O23">
        <v>-1.6650735073103882E-10</v>
      </c>
      <c r="P23">
        <v>-1.7316764476028041E-10</v>
      </c>
      <c r="Q23">
        <v>-1.8009435055069158E-10</v>
      </c>
      <c r="R23">
        <v>-1.8729812457271927E-10</v>
      </c>
      <c r="S23">
        <v>-1.9479004955562808E-10</v>
      </c>
      <c r="T23">
        <v>-2.0258165153785322E-10</v>
      </c>
      <c r="U23">
        <v>-2.1068491759936732E-10</v>
      </c>
      <c r="V23">
        <v>-2.1911231430334201E-10</v>
      </c>
      <c r="W23">
        <v>-2.278768068754757E-10</v>
      </c>
      <c r="X23">
        <v>-2.3699187915049474E-10</v>
      </c>
      <c r="Y23">
        <v>-2.4647155431651454E-10</v>
      </c>
      <c r="Z23">
        <v>-2.5633041648917519E-10</v>
      </c>
      <c r="AA23">
        <v>-2.6658363314874211E-10</v>
      </c>
      <c r="AB23">
        <v>-2.7724697847469186E-10</v>
      </c>
      <c r="AC23">
        <v>-2.8833685761367956E-10</v>
      </c>
      <c r="AD23">
        <v>-2.9987033191822676E-10</v>
      </c>
      <c r="AE23">
        <v>-3.1186514519495583E-10</v>
      </c>
      <c r="AF23">
        <v>-3.2433975100275405E-10</v>
      </c>
      <c r="AG23">
        <v>-3.3731334104286427E-10</v>
      </c>
      <c r="AH23">
        <v>-3.508058746845788E-10</v>
      </c>
      <c r="AI23">
        <v>-3.64838109671962E-10</v>
      </c>
      <c r="AJ23">
        <v>-3.7943163405884051E-10</v>
      </c>
      <c r="AK23">
        <v>-3.9460889942119418E-10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-4.147905902132637E-2</v>
      </c>
      <c r="I24">
        <v>-4.3138221382179431E-2</v>
      </c>
      <c r="J24">
        <v>-4.486375023746661E-2</v>
      </c>
      <c r="K24">
        <v>-4.6658300246965281E-2</v>
      </c>
      <c r="L24">
        <v>-4.8524632256843891E-2</v>
      </c>
      <c r="M24">
        <v>-5.046561754711764E-2</v>
      </c>
      <c r="N24">
        <v>-5.2484242249002361E-2</v>
      </c>
      <c r="O24">
        <v>-5.4583611938962454E-2</v>
      </c>
      <c r="P24">
        <v>-5.676695641652095E-2</v>
      </c>
      <c r="Q24">
        <v>-5.9037634673181787E-2</v>
      </c>
      <c r="R24">
        <v>-6.1399140060109061E-2</v>
      </c>
      <c r="S24">
        <v>-6.3855105662513428E-2</v>
      </c>
      <c r="T24">
        <v>-6.6409309889013973E-2</v>
      </c>
      <c r="U24">
        <v>-6.9065682284574534E-2</v>
      </c>
      <c r="V24">
        <v>-7.1828309575957511E-2</v>
      </c>
      <c r="W24">
        <v>-7.4701441958995821E-2</v>
      </c>
      <c r="X24">
        <v>-7.7689499637355636E-2</v>
      </c>
      <c r="Y24">
        <v>-8.0797079622849904E-2</v>
      </c>
      <c r="Z24">
        <v>-8.4028962807763882E-2</v>
      </c>
      <c r="AA24">
        <v>-8.7390121320074426E-2</v>
      </c>
      <c r="AB24">
        <v>-9.0885726172877421E-2</v>
      </c>
      <c r="AC24">
        <v>-9.4521155219792513E-2</v>
      </c>
      <c r="AD24">
        <v>-9.8302001428584224E-2</v>
      </c>
      <c r="AE24">
        <v>-0.1022340814857276</v>
      </c>
      <c r="AF24">
        <v>-0.1063234447451567</v>
      </c>
      <c r="AG24">
        <v>-0.11057638253496301</v>
      </c>
      <c r="AH24">
        <v>-0.11499943783636149</v>
      </c>
      <c r="AI24">
        <v>-0.11959941534981597</v>
      </c>
      <c r="AJ24">
        <v>-0.12438339196380864</v>
      </c>
      <c r="AK24">
        <v>-0.12935872764236095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401</v>
      </c>
      <c r="B27">
        <v>-38.416983041055794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-18.212817974217007</v>
      </c>
      <c r="H27">
        <v>-53.641070002478344</v>
      </c>
      <c r="I27">
        <v>-87.831086769037398</v>
      </c>
      <c r="J27">
        <v>-126.05775263466853</v>
      </c>
      <c r="K27">
        <v>-148.00054800938287</v>
      </c>
      <c r="L27">
        <v>-154.70774013183183</v>
      </c>
      <c r="M27">
        <v>-157.35586824026265</v>
      </c>
      <c r="N27">
        <v>-157.24095794961667</v>
      </c>
      <c r="O27">
        <v>-154.21007819767189</v>
      </c>
      <c r="P27">
        <v>-149.71950264476746</v>
      </c>
      <c r="Q27">
        <v>-144.27652259098244</v>
      </c>
      <c r="R27">
        <v>-136.39048948781033</v>
      </c>
      <c r="S27">
        <v>-129.93483893610028</v>
      </c>
      <c r="T27">
        <v>-124.06802369108395</v>
      </c>
      <c r="U27">
        <v>-118.45698615733347</v>
      </c>
      <c r="V27">
        <v>-112.99722512541275</v>
      </c>
      <c r="W27">
        <v>-107.67568519088444</v>
      </c>
      <c r="X27">
        <v>-102.51428000142239</v>
      </c>
      <c r="Y27">
        <v>-97.542513243110704</v>
      </c>
      <c r="Z27">
        <v>-92.788548155639859</v>
      </c>
      <c r="AA27">
        <v>-88.277400343497035</v>
      </c>
      <c r="AB27">
        <v>-84.035498784410308</v>
      </c>
      <c r="AC27">
        <v>-80.075693991559305</v>
      </c>
      <c r="AD27">
        <v>-76.390882066860982</v>
      </c>
      <c r="AE27">
        <v>-72.96686135731332</v>
      </c>
      <c r="AF27">
        <v>-69.786432763382621</v>
      </c>
      <c r="AG27">
        <v>-66.83378810739913</v>
      </c>
      <c r="AH27">
        <v>-64.093708776123577</v>
      </c>
      <c r="AI27">
        <v>-61.548461543798211</v>
      </c>
      <c r="AJ27">
        <v>-59.179543632958925</v>
      </c>
      <c r="AK27">
        <v>-56.968690551753497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-1.6964841499999999E-4</v>
      </c>
      <c r="I30">
        <v>-4.19108709E-4</v>
      </c>
      <c r="J30">
        <v>-6.3535519699999996E-4</v>
      </c>
      <c r="K30">
        <v>-7.8911720800000002E-4</v>
      </c>
      <c r="L30">
        <v>-8.5121625999999995E-4</v>
      </c>
      <c r="M30">
        <v>-8.0170346199999996E-4</v>
      </c>
      <c r="N30">
        <v>-7.4854400299999996E-4</v>
      </c>
      <c r="O30">
        <v>-6.9372637000000002E-4</v>
      </c>
      <c r="P30">
        <v>-6.6337723799999996E-4</v>
      </c>
      <c r="Q30">
        <v>-6.3162079800000001E-4</v>
      </c>
      <c r="R30">
        <v>-6.0303177200000003E-4</v>
      </c>
      <c r="S30">
        <v>-5.5750867399999998E-4</v>
      </c>
      <c r="T30">
        <v>-5.1187095599999996E-4</v>
      </c>
      <c r="U30">
        <v>-4.7137124100000001E-4</v>
      </c>
      <c r="V30">
        <v>-4.3663412400000003E-4</v>
      </c>
      <c r="W30">
        <v>-4.0675356200000002E-4</v>
      </c>
      <c r="X30">
        <v>-3.8048702300000001E-4</v>
      </c>
      <c r="Y30">
        <v>-3.56659271E-4</v>
      </c>
      <c r="Z30">
        <v>-3.34275836E-4</v>
      </c>
      <c r="AA30">
        <v>-3.12540567E-4</v>
      </c>
      <c r="AB30">
        <v>-2.9103631299999999E-4</v>
      </c>
      <c r="AC30">
        <v>-2.6986899700000001E-4</v>
      </c>
      <c r="AD30">
        <v>-2.4930250100000002E-4</v>
      </c>
      <c r="AE30">
        <v>-2.2952969E-4</v>
      </c>
      <c r="AF30">
        <v>-2.1069092599999999E-4</v>
      </c>
      <c r="AG30">
        <v>-1.9288958E-4</v>
      </c>
      <c r="AH30">
        <v>-1.7619907500000001E-4</v>
      </c>
      <c r="AI30">
        <v>-1.60666024E-4</v>
      </c>
      <c r="AJ30">
        <v>-1.4631397699999999E-4</v>
      </c>
      <c r="AK30">
        <v>-1.3314748300000001E-4</v>
      </c>
    </row>
    <row r="31" spans="1:37">
      <c r="A31" t="s">
        <v>332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-1.27496899E-2</v>
      </c>
      <c r="I31">
        <v>-1.5309989600000001E-2</v>
      </c>
      <c r="J31">
        <v>-1.7576613200000001E-2</v>
      </c>
      <c r="K31">
        <v>-1.92528912E-2</v>
      </c>
      <c r="L31">
        <v>-2.0027306200000001E-2</v>
      </c>
      <c r="M31">
        <v>-1.98002244E-2</v>
      </c>
      <c r="N31">
        <v>-1.94784112E-2</v>
      </c>
      <c r="O31">
        <v>-1.9101681400000001E-2</v>
      </c>
      <c r="P31">
        <v>-1.8936543199999999E-2</v>
      </c>
      <c r="Q31">
        <v>-1.8753988900000001E-2</v>
      </c>
      <c r="R31">
        <v>-1.7662303300000001E-2</v>
      </c>
      <c r="S31">
        <v>-1.6507329899999999E-2</v>
      </c>
      <c r="T31">
        <v>-1.5390042499999999E-2</v>
      </c>
      <c r="U31">
        <v>-1.4333521300000001E-2</v>
      </c>
      <c r="V31">
        <v>-1.33406631E-2</v>
      </c>
      <c r="W31">
        <v>-1.24067117E-2</v>
      </c>
      <c r="X31">
        <v>-1.15242339E-2</v>
      </c>
      <c r="Y31">
        <v>-1.0685396600000001E-2</v>
      </c>
      <c r="Z31">
        <v>-9.8834390699999997E-3</v>
      </c>
      <c r="AA31">
        <v>-9.1135345199999992E-3</v>
      </c>
      <c r="AB31">
        <v>-8.3744293999999993E-3</v>
      </c>
      <c r="AC31">
        <v>-7.6712744700000004E-3</v>
      </c>
      <c r="AD31">
        <v>-7.0111005900000004E-3</v>
      </c>
      <c r="AE31">
        <v>-6.3978830899999997E-3</v>
      </c>
      <c r="AF31">
        <v>-5.8333601400000004E-3</v>
      </c>
      <c r="AG31">
        <v>-5.3177225000000002E-3</v>
      </c>
      <c r="AH31">
        <v>-4.84995162E-3</v>
      </c>
      <c r="AI31">
        <v>-4.4280279999999997E-3</v>
      </c>
      <c r="AJ31">
        <v>-4.0493495900000001E-3</v>
      </c>
      <c r="AK31">
        <v>-3.7110341100000002E-3</v>
      </c>
    </row>
    <row r="32" spans="1:37">
      <c r="A32" t="s">
        <v>333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-2.5784243500000001E-3</v>
      </c>
      <c r="I32">
        <v>-4.9319340099999998E-3</v>
      </c>
      <c r="J32">
        <v>-6.98341863E-3</v>
      </c>
      <c r="K32">
        <v>-8.2129327300000006E-3</v>
      </c>
      <c r="L32">
        <v>-8.1551327999999992E-3</v>
      </c>
      <c r="M32">
        <v>-8.1761763200000007E-3</v>
      </c>
      <c r="N32">
        <v>-8.1645170500000003E-3</v>
      </c>
      <c r="O32">
        <v>-8.1369598899999999E-3</v>
      </c>
      <c r="P32">
        <v>-8.1048559199999991E-3</v>
      </c>
      <c r="Q32">
        <v>-8.07568759E-3</v>
      </c>
      <c r="R32">
        <v>-7.4919945499999996E-3</v>
      </c>
      <c r="S32">
        <v>-6.94890586E-3</v>
      </c>
      <c r="T32">
        <v>-6.4767856800000004E-3</v>
      </c>
      <c r="U32">
        <v>-6.0603825999999998E-3</v>
      </c>
      <c r="V32">
        <v>-5.6830084199999999E-3</v>
      </c>
      <c r="W32">
        <v>-5.3330618600000001E-3</v>
      </c>
      <c r="X32">
        <v>-5.0036753200000004E-3</v>
      </c>
      <c r="Y32">
        <v>-4.69112803E-3</v>
      </c>
      <c r="Z32">
        <v>-4.3935683699999999E-3</v>
      </c>
      <c r="AA32">
        <v>-4.1101461199999998E-3</v>
      </c>
      <c r="AB32">
        <v>-3.8397704199999998E-3</v>
      </c>
      <c r="AC32">
        <v>-3.5822573200000002E-3</v>
      </c>
      <c r="AD32">
        <v>-3.3386004199999998E-3</v>
      </c>
      <c r="AE32">
        <v>-3.10904173E-3</v>
      </c>
      <c r="AF32">
        <v>-2.8934676800000001E-3</v>
      </c>
      <c r="AG32">
        <v>-2.6916253399999999E-3</v>
      </c>
      <c r="AH32">
        <v>-2.5031301100000001E-3</v>
      </c>
      <c r="AI32">
        <v>-2.3274051500000001E-3</v>
      </c>
      <c r="AJ32">
        <v>-2.1637726999999998E-3</v>
      </c>
      <c r="AK32">
        <v>-2.01151375E-3</v>
      </c>
    </row>
    <row r="33" spans="1:37">
      <c r="A33" t="s">
        <v>334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-4.5888878999999999E-8</v>
      </c>
      <c r="I33">
        <v>-4.7487812800000003E-3</v>
      </c>
      <c r="J33">
        <v>-1.10281323E-2</v>
      </c>
      <c r="K33">
        <v>-1.3688670199999999E-2</v>
      </c>
      <c r="L33">
        <v>-1.3943855600000001E-2</v>
      </c>
      <c r="M33">
        <v>-1.42506991E-2</v>
      </c>
      <c r="N33">
        <v>-1.45078741E-2</v>
      </c>
      <c r="O33">
        <v>-1.4741299100000001E-2</v>
      </c>
      <c r="P33">
        <v>-1.4970415799999999E-2</v>
      </c>
      <c r="Q33">
        <v>-1.5208977199999999E-2</v>
      </c>
      <c r="R33">
        <v>-1.4104332900000001E-2</v>
      </c>
      <c r="S33">
        <v>-1.31137258E-2</v>
      </c>
      <c r="T33">
        <v>-1.22346663E-2</v>
      </c>
      <c r="U33">
        <v>-1.1440474500000001E-2</v>
      </c>
      <c r="V33">
        <v>-1.07102241E-2</v>
      </c>
      <c r="W33">
        <v>-1.00303357E-2</v>
      </c>
      <c r="X33">
        <v>-9.3930222599999998E-3</v>
      </c>
      <c r="Y33">
        <v>-8.7940419499999995E-3</v>
      </c>
      <c r="Z33">
        <v>-8.2311057599999994E-3</v>
      </c>
      <c r="AA33">
        <v>-7.7028763600000003E-3</v>
      </c>
      <c r="AB33">
        <v>-7.2068447300000001E-3</v>
      </c>
      <c r="AC33">
        <v>-6.7412413299999998E-3</v>
      </c>
      <c r="AD33">
        <v>-6.3061437399999998E-3</v>
      </c>
      <c r="AE33">
        <v>-5.9005477800000003E-3</v>
      </c>
      <c r="AF33">
        <v>-5.5229959599999998E-3</v>
      </c>
      <c r="AG33">
        <v>-5.1719903599999999E-3</v>
      </c>
      <c r="AH33">
        <v>-4.84600707E-3</v>
      </c>
      <c r="AI33">
        <v>-4.543343E-3</v>
      </c>
      <c r="AJ33">
        <v>-4.2622560199999998E-3</v>
      </c>
      <c r="AK33">
        <v>-4.00105237E-3</v>
      </c>
    </row>
    <row r="34" spans="1:37">
      <c r="A34" t="s">
        <v>359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364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-16.952190170000002</v>
      </c>
      <c r="I39">
        <v>-43.203131650000003</v>
      </c>
      <c r="J39">
        <v>-67.621881279999997</v>
      </c>
      <c r="K39">
        <v>-86.980374710000007</v>
      </c>
      <c r="L39">
        <v>-97.72862241</v>
      </c>
      <c r="M39">
        <v>-96.493987360000006</v>
      </c>
      <c r="N39">
        <v>-94.819436069999995</v>
      </c>
      <c r="O39">
        <v>-92.661464120000005</v>
      </c>
      <c r="P39">
        <v>-93.483771110000006</v>
      </c>
      <c r="Q39">
        <v>-93.87003206</v>
      </c>
      <c r="R39">
        <v>-94.829387359999998</v>
      </c>
      <c r="S39">
        <v>-92.997828499999997</v>
      </c>
      <c r="T39">
        <v>-90.699397430000005</v>
      </c>
      <c r="U39">
        <v>-88.797060450000004</v>
      </c>
      <c r="V39">
        <v>-87.485241130000006</v>
      </c>
      <c r="W39">
        <v>-86.683615739999993</v>
      </c>
      <c r="X39">
        <v>-86.205202929999999</v>
      </c>
      <c r="Y39">
        <v>-85.824130310000001</v>
      </c>
      <c r="Z39">
        <v>-85.302393839999993</v>
      </c>
      <c r="AA39">
        <v>-84.403071120000007</v>
      </c>
      <c r="AB39">
        <v>-83.026944369999995</v>
      </c>
      <c r="AC39">
        <v>-81.241547850000003</v>
      </c>
      <c r="AD39">
        <v>-79.115965579999994</v>
      </c>
      <c r="AE39">
        <v>-76.715786739999999</v>
      </c>
      <c r="AF39">
        <v>-74.103704759999999</v>
      </c>
      <c r="AG39">
        <v>-71.339933090000002</v>
      </c>
      <c r="AH39">
        <v>-68.482551939999993</v>
      </c>
      <c r="AI39">
        <v>-65.587654209999997</v>
      </c>
      <c r="AJ39">
        <v>-62.708151370000003</v>
      </c>
      <c r="AK39">
        <v>-59.893374020000003</v>
      </c>
    </row>
    <row r="40" spans="1:37">
      <c r="A40" t="s">
        <v>365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-1274.0181950000001</v>
      </c>
      <c r="I40">
        <v>-1578.205087</v>
      </c>
      <c r="J40">
        <v>-1870.7073760000001</v>
      </c>
      <c r="K40">
        <v>-2122.148232</v>
      </c>
      <c r="L40">
        <v>-2299.3463980000001</v>
      </c>
      <c r="M40">
        <v>-2383.178684</v>
      </c>
      <c r="N40">
        <v>-2467.3659259999999</v>
      </c>
      <c r="O40">
        <v>-2551.4235050000002</v>
      </c>
      <c r="P40">
        <v>-2668.5562399999999</v>
      </c>
      <c r="Q40">
        <v>-2787.1747500000001</v>
      </c>
      <c r="R40">
        <v>-2777.4745480000001</v>
      </c>
      <c r="S40">
        <v>-2753.5819729999998</v>
      </c>
      <c r="T40">
        <v>-2726.9911780000002</v>
      </c>
      <c r="U40">
        <v>-2700.1531719999998</v>
      </c>
      <c r="V40">
        <v>-2672.9727830000002</v>
      </c>
      <c r="W40">
        <v>-2644.0054369999998</v>
      </c>
      <c r="X40">
        <v>-2610.9929200000001</v>
      </c>
      <c r="Y40">
        <v>-2571.2632359999998</v>
      </c>
      <c r="Z40">
        <v>-2522.1117439999998</v>
      </c>
      <c r="AA40">
        <v>-2461.1534769999998</v>
      </c>
      <c r="AB40">
        <v>-2389.0602450000001</v>
      </c>
      <c r="AC40">
        <v>-2309.3657199999998</v>
      </c>
      <c r="AD40">
        <v>-2224.9676239999999</v>
      </c>
      <c r="AE40">
        <v>-2138.366653</v>
      </c>
      <c r="AF40">
        <v>-2051.6953699999999</v>
      </c>
      <c r="AG40">
        <v>-1966.7520010000001</v>
      </c>
      <c r="AH40">
        <v>-1885.010258</v>
      </c>
      <c r="AI40">
        <v>-1807.6252950000001</v>
      </c>
      <c r="AJ40">
        <v>-1735.495353</v>
      </c>
      <c r="AK40">
        <v>-1669.3244830000001</v>
      </c>
    </row>
    <row r="41" spans="1:37">
      <c r="A41" t="s">
        <v>366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-257.65015160000002</v>
      </c>
      <c r="I41">
        <v>-508.40030209999998</v>
      </c>
      <c r="J41">
        <v>-743.25653990000001</v>
      </c>
      <c r="K41">
        <v>-905.26978629999996</v>
      </c>
      <c r="L41">
        <v>-936.29543049999995</v>
      </c>
      <c r="M41">
        <v>-984.09435829999995</v>
      </c>
      <c r="N41">
        <v>-1034.214287</v>
      </c>
      <c r="O41">
        <v>-1086.8588099999999</v>
      </c>
      <c r="P41">
        <v>-1142.144247</v>
      </c>
      <c r="Q41">
        <v>-1200.1901379999999</v>
      </c>
      <c r="R41">
        <v>-1178.148958</v>
      </c>
      <c r="S41">
        <v>-1159.144575</v>
      </c>
      <c r="T41">
        <v>-1147.6340889999999</v>
      </c>
      <c r="U41">
        <v>-1141.6567520000001</v>
      </c>
      <c r="V41">
        <v>-1138.66355</v>
      </c>
      <c r="W41">
        <v>-1136.5335889999999</v>
      </c>
      <c r="X41">
        <v>-1133.659809</v>
      </c>
      <c r="Y41">
        <v>-1128.8420510000001</v>
      </c>
      <c r="Z41">
        <v>-1121.1755659999999</v>
      </c>
      <c r="AA41">
        <v>-1109.9645700000001</v>
      </c>
      <c r="AB41">
        <v>-1095.4110929999999</v>
      </c>
      <c r="AC41">
        <v>-1078.405197</v>
      </c>
      <c r="AD41">
        <v>-1059.5023900000001</v>
      </c>
      <c r="AE41">
        <v>-1039.136078</v>
      </c>
      <c r="AF41">
        <v>-1017.68348</v>
      </c>
      <c r="AG41">
        <v>-995.49375210000005</v>
      </c>
      <c r="AH41">
        <v>-972.88103269999999</v>
      </c>
      <c r="AI41">
        <v>-950.10158339999998</v>
      </c>
      <c r="AJ41">
        <v>-927.3631163</v>
      </c>
      <c r="AK41">
        <v>-904.83381510000004</v>
      </c>
    </row>
    <row r="42" spans="1:37">
      <c r="A42" t="s">
        <v>367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-4.5854657899999998E-3</v>
      </c>
      <c r="I42">
        <v>-489.52030409999998</v>
      </c>
      <c r="J42">
        <v>-1173.7419609999999</v>
      </c>
      <c r="K42">
        <v>-1508.832463</v>
      </c>
      <c r="L42">
        <v>-1600.9019800000001</v>
      </c>
      <c r="M42">
        <v>-1715.231186</v>
      </c>
      <c r="N42">
        <v>-1837.738912</v>
      </c>
      <c r="O42">
        <v>-1969.004522</v>
      </c>
      <c r="P42">
        <v>-2109.6456779999999</v>
      </c>
      <c r="Q42">
        <v>-2260.323245</v>
      </c>
      <c r="R42">
        <v>-2217.9681289999999</v>
      </c>
      <c r="S42">
        <v>-2187.4960529999998</v>
      </c>
      <c r="T42">
        <v>-2167.884016</v>
      </c>
      <c r="U42">
        <v>-2155.1601310000001</v>
      </c>
      <c r="V42">
        <v>-2145.9306270000002</v>
      </c>
      <c r="W42">
        <v>-2137.5738299999998</v>
      </c>
      <c r="X42">
        <v>-2128.1340489999998</v>
      </c>
      <c r="Y42">
        <v>-2116.1401470000001</v>
      </c>
      <c r="Z42">
        <v>-2100.4600089999999</v>
      </c>
      <c r="AA42">
        <v>-2080.1985110000001</v>
      </c>
      <c r="AB42">
        <v>-2055.9712679999998</v>
      </c>
      <c r="AC42">
        <v>-2029.3879079999999</v>
      </c>
      <c r="AD42">
        <v>-2001.250084</v>
      </c>
      <c r="AE42">
        <v>-1972.1421</v>
      </c>
      <c r="AF42">
        <v>-1942.5348300000001</v>
      </c>
      <c r="AG42">
        <v>-1912.8531809999999</v>
      </c>
      <c r="AH42">
        <v>-1883.4771479999999</v>
      </c>
      <c r="AI42">
        <v>-1854.6995919999999</v>
      </c>
      <c r="AJ42">
        <v>-1826.744109</v>
      </c>
      <c r="AK42">
        <v>-1799.782616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5" zoomScaleNormal="100" workbookViewId="0">
      <selection activeCell="A60" sqref="A60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3" t="s">
        <v>0</v>
      </c>
      <c r="D2" s="84"/>
      <c r="E2" s="84"/>
      <c r="F2" s="84"/>
      <c r="G2" s="84"/>
      <c r="H2" s="85"/>
      <c r="I2" s="10"/>
      <c r="J2" s="10"/>
      <c r="K2" s="10"/>
    </row>
    <row r="3" spans="1:11">
      <c r="A3" s="57"/>
      <c r="B3" s="59"/>
      <c r="C3" s="70">
        <v>2021</v>
      </c>
      <c r="D3" s="71">
        <v>2022</v>
      </c>
      <c r="E3" s="71">
        <v>2023</v>
      </c>
      <c r="F3" s="71">
        <v>2025</v>
      </c>
      <c r="G3" s="71">
        <v>2030</v>
      </c>
      <c r="H3" s="72">
        <v>2050</v>
      </c>
      <c r="I3" s="10"/>
      <c r="J3" s="10"/>
      <c r="K3" s="10"/>
    </row>
    <row r="4" spans="1:11">
      <c r="A4" s="16" t="s">
        <v>46</v>
      </c>
      <c r="B4" s="15" t="s">
        <v>321</v>
      </c>
      <c r="C4" s="74">
        <f>VLOOKUP($B4,Baseline_SUB!$A$1:$AT$50,C$1,FALSE)</f>
        <v>4.1041237488493865E-2</v>
      </c>
      <c r="D4" s="73">
        <f>VLOOKUP($B4,Baseline_SUB!$A$1:$AT$50,D$1,FALSE)</f>
        <v>4.1875757832734894E-2</v>
      </c>
      <c r="E4" s="73">
        <f>VLOOKUP($B4,Baseline_SUB!$A$1:$AT$50,E$1,FALSE)</f>
        <v>4.2699464693766398E-2</v>
      </c>
      <c r="F4" s="73">
        <f>VLOOKUP($B4,Baseline_SUB!$A$1:$AT$50,F$1,FALSE)</f>
        <v>4.4264820807774719E-2</v>
      </c>
      <c r="G4" s="73">
        <f>VLOOKUP($B4,Baseline_SUB!$A$1:$AT$50,G$1,FALSE)</f>
        <v>4.8092875186352524E-2</v>
      </c>
      <c r="H4" s="77">
        <f>VLOOKUP($B4,Baseline_SUB!$A$1:$AT$50,H$1,FALSE)</f>
        <v>4.9714953579527599E-2</v>
      </c>
      <c r="I4" s="10"/>
      <c r="J4" s="10"/>
      <c r="K4" s="10"/>
    </row>
    <row r="5" spans="1:11">
      <c r="A5" s="16" t="s">
        <v>8</v>
      </c>
      <c r="B5" s="15" t="s">
        <v>322</v>
      </c>
      <c r="C5" s="75">
        <f>VLOOKUP($B5,Baseline_SUB!$A$1:$AT$50,C$1,FALSE)</f>
        <v>4.1200265871664365E-2</v>
      </c>
      <c r="D5" s="18">
        <f>VLOOKUP($B5,Baseline_SUB!$A$1:$AT$50,D$1,FALSE)</f>
        <v>4.1507876740609406E-2</v>
      </c>
      <c r="E5" s="18">
        <f>VLOOKUP($B5,Baseline_SUB!$A$1:$AT$50,E$1,FALSE)</f>
        <v>4.2015051878259602E-2</v>
      </c>
      <c r="F5" s="18">
        <f>VLOOKUP($B5,Baseline_SUB!$A$1:$AT$50,F$1,FALSE)</f>
        <v>5.0841239445486019E-2</v>
      </c>
      <c r="G5" s="18">
        <f>VLOOKUP($B5,Baseline_SUB!$A$1:$AT$50,G$1,FALSE)</f>
        <v>4.8690505254762151E-2</v>
      </c>
      <c r="H5" s="78">
        <f>VLOOKUP($B5,Baseline_SUB!$A$1:$AT$50,H$1,FALSE)</f>
        <v>4.0554086517017973E-2</v>
      </c>
      <c r="I5" s="10"/>
      <c r="J5" s="10"/>
      <c r="K5" s="10"/>
    </row>
    <row r="6" spans="1:11">
      <c r="A6" s="16" t="s">
        <v>47</v>
      </c>
      <c r="B6" s="15" t="s">
        <v>323</v>
      </c>
      <c r="C6" s="75">
        <f>VLOOKUP($B6,Baseline_SUB!$A$1:$AT$50,C$1,FALSE)</f>
        <v>0.147167776</v>
      </c>
      <c r="D6" s="18">
        <f>VLOOKUP($B6,Baseline_SUB!$A$1:$AT$50,D$1,FALSE)</f>
        <v>0.1456925932</v>
      </c>
      <c r="E6" s="18">
        <f>VLOOKUP($B6,Baseline_SUB!$A$1:$AT$50,E$1,FALSE)</f>
        <v>0.14478659050000001</v>
      </c>
      <c r="F6" s="18">
        <f>VLOOKUP($B6,Baseline_SUB!$A$1:$AT$50,F$1,FALSE)</f>
        <v>0.1430209724</v>
      </c>
      <c r="G6" s="18">
        <f>VLOOKUP($B6,Baseline_SUB!$A$1:$AT$50,G$1,FALSE)</f>
        <v>0.14466276010000001</v>
      </c>
      <c r="H6" s="78">
        <f>VLOOKUP($B6,Baseline_SUB!$A$1:$AT$50,H$1,FALSE)</f>
        <v>0.1434978267</v>
      </c>
      <c r="I6" s="10"/>
      <c r="J6" s="10"/>
      <c r="K6" s="10"/>
    </row>
    <row r="7" spans="1:11">
      <c r="A7" s="16" t="s">
        <v>35</v>
      </c>
      <c r="B7" s="15" t="s">
        <v>324</v>
      </c>
      <c r="C7" s="75">
        <f>VLOOKUP($B7,Baseline_SUB!$A$1:$AT$50,C$1,FALSE)</f>
        <v>0.54062769369999997</v>
      </c>
      <c r="D7" s="18">
        <f>VLOOKUP($B7,Baseline_SUB!$A$1:$AT$50,D$1,FALSE)</f>
        <v>0.55302759479999997</v>
      </c>
      <c r="E7" s="18">
        <f>VLOOKUP($B7,Baseline_SUB!$A$1:$AT$50,E$1,FALSE)</f>
        <v>0.57178731510000003</v>
      </c>
      <c r="F7" s="18">
        <f>VLOOKUP($B7,Baseline_SUB!$A$1:$AT$50,F$1,FALSE)</f>
        <v>0.60069339749999995</v>
      </c>
      <c r="G7" s="18">
        <f>VLOOKUP($B7,Baseline_SUB!$A$1:$AT$50,G$1,FALSE)</f>
        <v>0.60878488720000001</v>
      </c>
      <c r="H7" s="78">
        <f>VLOOKUP($B7,Baseline_SUB!$A$1:$AT$50,H$1,FALSE)</f>
        <v>1.7177064799999999E-2</v>
      </c>
      <c r="I7" s="10"/>
      <c r="J7" s="10"/>
      <c r="K7" s="10"/>
    </row>
    <row r="8" spans="1:11">
      <c r="A8" s="16" t="s">
        <v>40</v>
      </c>
      <c r="B8" s="15" t="s">
        <v>325</v>
      </c>
      <c r="C8" s="75">
        <f>VLOOKUP($B8,Baseline_SUB!$A$1:$AT$50,C$1,FALSE)</f>
        <v>-1.7417452900000002E-2</v>
      </c>
      <c r="D8" s="18">
        <f>VLOOKUP($B8,Baseline_SUB!$A$1:$AT$50,D$1,FALSE)</f>
        <v>-2.4358797500000001E-2</v>
      </c>
      <c r="E8" s="18">
        <f>VLOOKUP($B8,Baseline_SUB!$A$1:$AT$50,E$1,FALSE)</f>
        <v>-3.1643259999999999E-2</v>
      </c>
      <c r="F8" s="18">
        <f>VLOOKUP($B8,Baseline_SUB!$A$1:$AT$50,F$1,FALSE)</f>
        <v>-3.4509744799999999E-2</v>
      </c>
      <c r="G8" s="18">
        <f>VLOOKUP($B8,Baseline_SUB!$A$1:$AT$50,G$1,FALSE)</f>
        <v>-2.75326745E-2</v>
      </c>
      <c r="H8" s="78">
        <f>VLOOKUP($B8,Baseline_SUB!$A$1:$AT$50,H$1,FALSE)</f>
        <v>3.11994128E-2</v>
      </c>
      <c r="I8" s="10"/>
      <c r="J8" s="10"/>
      <c r="K8" s="10"/>
    </row>
    <row r="9" spans="1:11">
      <c r="A9" s="16" t="s">
        <v>14</v>
      </c>
      <c r="B9" s="15" t="s">
        <v>326</v>
      </c>
      <c r="C9" s="75">
        <f>VLOOKUP($B9,Baseline_SUB!$A$1:$AT$50,C$1,FALSE)</f>
        <v>-0.11228462090000001</v>
      </c>
      <c r="D9" s="18">
        <f>VLOOKUP($B9,Baseline_SUB!$A$1:$AT$50,D$1,FALSE)</f>
        <v>-0.12430563579999999</v>
      </c>
      <c r="E9" s="18">
        <f>VLOOKUP($B9,Baseline_SUB!$A$1:$AT$50,E$1,FALSE)</f>
        <v>-0.1373600076</v>
      </c>
      <c r="F9" s="18">
        <f>VLOOKUP($B9,Baseline_SUB!$A$1:$AT$50,F$1,FALSE)</f>
        <v>-0.14933350840000001</v>
      </c>
      <c r="G9" s="18">
        <f>VLOOKUP($B9,Baseline_SUB!$A$1:$AT$50,G$1,FALSE)</f>
        <v>-0.1419747083</v>
      </c>
      <c r="H9" s="78">
        <f>VLOOKUP($B9,Baseline_SUB!$A$1:$AT$50,H$1,FALSE)</f>
        <v>-8.6122280100000004E-2</v>
      </c>
      <c r="I9" s="10"/>
      <c r="J9" s="10"/>
      <c r="K9" s="10"/>
    </row>
    <row r="10" spans="1:11">
      <c r="A10" s="16" t="s">
        <v>53</v>
      </c>
      <c r="B10" s="15" t="s">
        <v>327</v>
      </c>
      <c r="C10" s="76">
        <f>VLOOKUP($B10,Baseline_SUB!$A$1:$AT$50,C$1,FALSE)</f>
        <v>29106.838</v>
      </c>
      <c r="D10" s="23">
        <f>VLOOKUP($B10,Baseline_SUB!$A$1:$AT$50,D$1,FALSE)</f>
        <v>30366.261429999999</v>
      </c>
      <c r="E10" s="23">
        <f>VLOOKUP($B10,Baseline_SUB!$A$1:$AT$50,E$1,FALSE)</f>
        <v>31449.832549999999</v>
      </c>
      <c r="F10" s="23">
        <f>VLOOKUP($B10,Baseline_SUB!$A$1:$AT$50,F$1,FALSE)</f>
        <v>33130.644310000003</v>
      </c>
      <c r="G10" s="23">
        <f>VLOOKUP($B10,Baseline_SUB!$A$1:$AT$50,G$1,FALSE)</f>
        <v>44273.304750000003</v>
      </c>
      <c r="H10" s="79">
        <f>VLOOKUP($B10,Baseline_SUB!$A$1:$AT$50,H$1,FALSE)</f>
        <v>74147.180460000003</v>
      </c>
      <c r="I10" s="10"/>
      <c r="J10" s="10"/>
      <c r="K10" s="10"/>
    </row>
    <row r="11" spans="1:11">
      <c r="A11" s="16" t="s">
        <v>48</v>
      </c>
      <c r="B11" s="15" t="s">
        <v>328</v>
      </c>
      <c r="C11" s="75">
        <f>VLOOKUP($B11,Baseline_SUB!$A$1:$AT$50,C$1,FALSE)</f>
        <v>-1.54978085E-2</v>
      </c>
      <c r="D11" s="18">
        <f>VLOOKUP($B11,Baseline_SUB!$A$1:$AT$50,D$1,FALSE)</f>
        <v>-2.5409813600000001E-2</v>
      </c>
      <c r="E11" s="18">
        <f>VLOOKUP($B11,Baseline_SUB!$A$1:$AT$50,E$1,FALSE)</f>
        <v>-3.6223519400000001E-2</v>
      </c>
      <c r="F11" s="18">
        <f>VLOOKUP($B11,Baseline_SUB!$A$1:$AT$50,F$1,FALSE)</f>
        <v>-4.29775108E-2</v>
      </c>
      <c r="G11" s="18">
        <f>VLOOKUP($B11,Baseline_SUB!$A$1:$AT$50,G$1,FALSE)</f>
        <v>-4.2670274500000001E-2</v>
      </c>
      <c r="H11" s="78">
        <f>VLOOKUP($B11,Baseline_SUB!$A$1:$AT$50,H$1,FALSE)</f>
        <v>-9.8567477199999996E-3</v>
      </c>
      <c r="I11" s="10"/>
      <c r="J11" s="10"/>
      <c r="K11" s="10"/>
    </row>
    <row r="12" spans="1:11">
      <c r="A12" s="16" t="s">
        <v>262</v>
      </c>
      <c r="B12" s="15"/>
      <c r="C12" s="75">
        <f>SUM(C13:C16)</f>
        <v>-1.5497808553879E-2</v>
      </c>
      <c r="D12" s="18">
        <f t="shared" ref="D12:H12" si="0">SUM(D13:D16)</f>
        <v>-2.5409813598999999E-2</v>
      </c>
      <c r="E12" s="18">
        <f t="shared" si="0"/>
        <v>-3.6223519326999999E-2</v>
      </c>
      <c r="F12" s="18">
        <f t="shared" si="0"/>
        <v>-4.2977510859999998E-2</v>
      </c>
      <c r="G12" s="18">
        <f t="shared" si="0"/>
        <v>-4.2670274488000003E-2</v>
      </c>
      <c r="H12" s="78">
        <f t="shared" si="0"/>
        <v>-9.8567477130000001E-3</v>
      </c>
      <c r="I12" s="10"/>
      <c r="J12" s="10"/>
      <c r="K12" s="10"/>
    </row>
    <row r="13" spans="1:11">
      <c r="A13" s="29" t="s">
        <v>350</v>
      </c>
      <c r="B13" s="15" t="s">
        <v>331</v>
      </c>
      <c r="C13" s="75">
        <f>VLOOKUP($B13,Baseline_SUB!$A$1:$AT$50,C$1,FALSE)</f>
        <v>-1.6964841499999999E-4</v>
      </c>
      <c r="D13" s="18">
        <f>VLOOKUP($B13,Baseline_SUB!$A$1:$AT$50,D$1,FALSE)</f>
        <v>-4.19108709E-4</v>
      </c>
      <c r="E13" s="18">
        <f>VLOOKUP($B13,Baseline_SUB!$A$1:$AT$50,E$1,FALSE)</f>
        <v>-6.3535519699999996E-4</v>
      </c>
      <c r="F13" s="18">
        <f>VLOOKUP($B13,Baseline_SUB!$A$1:$AT$50,F$1,FALSE)</f>
        <v>-8.5121625999999995E-4</v>
      </c>
      <c r="G13" s="18">
        <f>VLOOKUP($B13,Baseline_SUB!$A$1:$AT$50,G$1,FALSE)</f>
        <v>-6.3162079800000001E-4</v>
      </c>
      <c r="H13" s="78">
        <f>VLOOKUP($B13,Baseline_SUB!$A$1:$AT$50,H$1,FALSE)</f>
        <v>-1.3314748300000001E-4</v>
      </c>
      <c r="I13" s="10"/>
      <c r="J13" s="10"/>
      <c r="K13" s="10"/>
    </row>
    <row r="14" spans="1:11">
      <c r="A14" s="29" t="s">
        <v>351</v>
      </c>
      <c r="B14" s="15" t="s">
        <v>332</v>
      </c>
      <c r="C14" s="75">
        <f>VLOOKUP($B14,Baseline_SUB!$A$1:$AT$50,C$1,FALSE)</f>
        <v>-1.27496899E-2</v>
      </c>
      <c r="D14" s="18">
        <f>VLOOKUP($B14,Baseline_SUB!$A$1:$AT$50,D$1,FALSE)</f>
        <v>-1.5309989600000001E-2</v>
      </c>
      <c r="E14" s="18">
        <f>VLOOKUP($B14,Baseline_SUB!$A$1:$AT$50,E$1,FALSE)</f>
        <v>-1.7576613200000001E-2</v>
      </c>
      <c r="F14" s="18">
        <f>VLOOKUP($B14,Baseline_SUB!$A$1:$AT$50,F$1,FALSE)</f>
        <v>-2.0027306200000001E-2</v>
      </c>
      <c r="G14" s="18">
        <f>VLOOKUP($B14,Baseline_SUB!$A$1:$AT$50,G$1,FALSE)</f>
        <v>-1.8753988900000001E-2</v>
      </c>
      <c r="H14" s="78">
        <f>VLOOKUP($B14,Baseline_SUB!$A$1:$AT$50,H$1,FALSE)</f>
        <v>-3.7110341100000002E-3</v>
      </c>
      <c r="I14" s="10"/>
      <c r="J14" s="10"/>
      <c r="K14" s="10"/>
    </row>
    <row r="15" spans="1:11">
      <c r="A15" s="29" t="s">
        <v>352</v>
      </c>
      <c r="B15" s="15" t="s">
        <v>333</v>
      </c>
      <c r="C15" s="75">
        <f>VLOOKUP($B15,Baseline_SUB!$A$1:$AT$50,C$1,FALSE)</f>
        <v>-2.5784243500000001E-3</v>
      </c>
      <c r="D15" s="18">
        <f>VLOOKUP($B15,Baseline_SUB!$A$1:$AT$50,D$1,FALSE)</f>
        <v>-4.9319340099999998E-3</v>
      </c>
      <c r="E15" s="18">
        <f>VLOOKUP($B15,Baseline_SUB!$A$1:$AT$50,E$1,FALSE)</f>
        <v>-6.98341863E-3</v>
      </c>
      <c r="F15" s="18">
        <f>VLOOKUP($B15,Baseline_SUB!$A$1:$AT$50,F$1,FALSE)</f>
        <v>-8.1551327999999992E-3</v>
      </c>
      <c r="G15" s="18">
        <f>VLOOKUP($B15,Baseline_SUB!$A$1:$AT$50,G$1,FALSE)</f>
        <v>-8.07568759E-3</v>
      </c>
      <c r="H15" s="78">
        <f>VLOOKUP($B15,Baseline_SUB!$A$1:$AT$50,H$1,FALSE)</f>
        <v>-2.01151375E-3</v>
      </c>
      <c r="I15" s="10"/>
      <c r="J15" s="10"/>
      <c r="K15" s="10"/>
    </row>
    <row r="16" spans="1:11">
      <c r="A16" s="16" t="s">
        <v>261</v>
      </c>
      <c r="B16" s="15" t="s">
        <v>334</v>
      </c>
      <c r="C16" s="75">
        <f>VLOOKUP($B16,Baseline_SUB!$A$1:$AT$50,C$1,FALSE)</f>
        <v>-4.5888878999999999E-8</v>
      </c>
      <c r="D16" s="18">
        <f>VLOOKUP($B16,Baseline_SUB!$A$1:$AT$50,D$1,FALSE)</f>
        <v>-4.7487812800000003E-3</v>
      </c>
      <c r="E16" s="18">
        <f>VLOOKUP($B16,Baseline_SUB!$A$1:$AT$50,E$1,FALSE)</f>
        <v>-1.10281323E-2</v>
      </c>
      <c r="F16" s="18">
        <f>VLOOKUP($B16,Baseline_SUB!$A$1:$AT$50,F$1,FALSE)</f>
        <v>-1.3943855600000001E-2</v>
      </c>
      <c r="G16" s="18">
        <f>VLOOKUP($B16,Baseline_SUB!$A$1:$AT$50,G$1,FALSE)</f>
        <v>-1.5208977199999999E-2</v>
      </c>
      <c r="H16" s="78">
        <f>VLOOKUP($B16,Baseline_SUB!$A$1:$AT$50,H$1,FALSE)</f>
        <v>-4.00105237E-3</v>
      </c>
      <c r="I16" s="10"/>
      <c r="J16" s="10"/>
      <c r="K16" s="10"/>
    </row>
    <row r="17" spans="1:11">
      <c r="A17" s="16" t="s">
        <v>348</v>
      </c>
      <c r="B17" s="15" t="s">
        <v>329</v>
      </c>
      <c r="C17" s="76">
        <f>VLOOKUP($B17,Baseline_SUB!$A$1:$AT$50,C$1,FALSE)</f>
        <v>0</v>
      </c>
      <c r="D17" s="23">
        <f>VLOOKUP($B17,Baseline_SUB!$A$1:$AT$50,D$1,FALSE)</f>
        <v>0</v>
      </c>
      <c r="E17" s="23">
        <f>VLOOKUP($B17,Baseline_SUB!$A$1:$AT$50,E$1,FALSE)</f>
        <v>0</v>
      </c>
      <c r="F17" s="23">
        <f>VLOOKUP($B17,Baseline_SUB!$A$1:$AT$50,F$1,FALSE)</f>
        <v>0</v>
      </c>
      <c r="G17" s="23">
        <f>VLOOKUP($B17,Baseline_SUB!$A$1:$AT$50,G$1,FALSE)</f>
        <v>0</v>
      </c>
      <c r="H17" s="79">
        <f>VLOOKUP($B17,Baseline_SUB!$A$1:$AT$50,H$1,FALSE)</f>
        <v>0</v>
      </c>
      <c r="I17" s="10"/>
      <c r="J17" s="10"/>
      <c r="K17" s="10"/>
    </row>
    <row r="18" spans="1:11">
      <c r="A18" s="29" t="s">
        <v>139</v>
      </c>
      <c r="B18" s="15" t="s">
        <v>359</v>
      </c>
      <c r="C18" s="76">
        <f>VLOOKUP($B18,Baseline_SUB!$A$1:$AT$50,C$1,FALSE)</f>
        <v>0</v>
      </c>
      <c r="D18" s="23">
        <f>VLOOKUP($B18,Baseline_SUB!$A$1:$AT$50,D$1,FALSE)</f>
        <v>0</v>
      </c>
      <c r="E18" s="23">
        <f>VLOOKUP($B18,Baseline_SUB!$A$1:$AT$50,E$1,FALSE)</f>
        <v>0</v>
      </c>
      <c r="F18" s="23">
        <f>VLOOKUP($B18,Baseline_SUB!$A$1:$AT$50,F$1,FALSE)</f>
        <v>0</v>
      </c>
      <c r="G18" s="23">
        <f>VLOOKUP($B18,Baseline_SUB!$A$1:$AT$50,G$1,FALSE)</f>
        <v>0</v>
      </c>
      <c r="H18" s="79">
        <f>VLOOKUP($B18,Baseline_SUB!$A$1:$AT$50,H$1,FALSE)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360</v>
      </c>
      <c r="C19" s="76">
        <f>VLOOKUP($B19,Baseline_SUB!$A$1:$AT$50,C$1,FALSE)</f>
        <v>0</v>
      </c>
      <c r="D19" s="23">
        <f>VLOOKUP($B19,Baseline_SUB!$A$1:$AT$50,D$1,FALSE)</f>
        <v>0</v>
      </c>
      <c r="E19" s="23">
        <f>VLOOKUP($B19,Baseline_SUB!$A$1:$AT$50,E$1,FALSE)</f>
        <v>0</v>
      </c>
      <c r="F19" s="23">
        <f>VLOOKUP($B19,Baseline_SUB!$A$1:$AT$50,F$1,FALSE)</f>
        <v>0</v>
      </c>
      <c r="G19" s="23">
        <f>VLOOKUP($B19,Baseline_SUB!$A$1:$AT$50,G$1,FALSE)</f>
        <v>0</v>
      </c>
      <c r="H19" s="79">
        <f>VLOOKUP($B19,Baseline_SUB!$A$1:$AT$50,H$1,FALSE)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361</v>
      </c>
      <c r="C20" s="76">
        <f>VLOOKUP($B20,Baseline_SUB!$A$1:$AT$50,C$1,FALSE)</f>
        <v>0</v>
      </c>
      <c r="D20" s="23">
        <f>VLOOKUP($B20,Baseline_SUB!$A$1:$AT$50,D$1,FALSE)</f>
        <v>0</v>
      </c>
      <c r="E20" s="23">
        <f>VLOOKUP($B20,Baseline_SUB!$A$1:$AT$50,E$1,FALSE)</f>
        <v>0</v>
      </c>
      <c r="F20" s="23">
        <f>VLOOKUP($B20,Baseline_SUB!$A$1:$AT$50,F$1,FALSE)</f>
        <v>0</v>
      </c>
      <c r="G20" s="23">
        <f>VLOOKUP($B20,Baseline_SUB!$A$1:$AT$50,G$1,FALSE)</f>
        <v>0</v>
      </c>
      <c r="H20" s="79">
        <f>VLOOKUP($B20,Baseline_SUB!$A$1:$AT$50,H$1,FALSE)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362</v>
      </c>
      <c r="C21" s="76">
        <f>VLOOKUP($B21,Baseline_SUB!$A$1:$AT$50,C$1,FALSE)</f>
        <v>0</v>
      </c>
      <c r="D21" s="23">
        <f>VLOOKUP($B21,Baseline_SUB!$A$1:$AT$50,D$1,FALSE)</f>
        <v>0</v>
      </c>
      <c r="E21" s="23">
        <f>VLOOKUP($B21,Baseline_SUB!$A$1:$AT$50,E$1,FALSE)</f>
        <v>0</v>
      </c>
      <c r="F21" s="23">
        <f>VLOOKUP($B21,Baseline_SUB!$A$1:$AT$50,F$1,FALSE)</f>
        <v>0</v>
      </c>
      <c r="G21" s="23">
        <f>VLOOKUP($B21,Baseline_SUB!$A$1:$AT$50,G$1,FALSE)</f>
        <v>0</v>
      </c>
      <c r="H21" s="79">
        <f>VLOOKUP($B21,Baseline_SUB!$A$1:$AT$50,H$1,FALSE)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363</v>
      </c>
      <c r="C22" s="76">
        <f>VLOOKUP($B22,Baseline_SUB!$A$1:$AT$50,C$1,FALSE)</f>
        <v>0</v>
      </c>
      <c r="D22" s="23">
        <f>VLOOKUP($B22,Baseline_SUB!$A$1:$AT$50,D$1,FALSE)</f>
        <v>0</v>
      </c>
      <c r="E22" s="23">
        <f>VLOOKUP($B22,Baseline_SUB!$A$1:$AT$50,E$1,FALSE)</f>
        <v>0</v>
      </c>
      <c r="F22" s="23">
        <f>VLOOKUP($B22,Baseline_SUB!$A$1:$AT$50,F$1,FALSE)</f>
        <v>0</v>
      </c>
      <c r="G22" s="23">
        <f>VLOOKUP($B22,Baseline_SUB!$A$1:$AT$50,G$1,FALSE)</f>
        <v>0</v>
      </c>
      <c r="H22" s="79">
        <f>VLOOKUP($B22,Baseline_SUB!$A$1:$AT$50,H$1,FALSE)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330</v>
      </c>
      <c r="C23" s="76">
        <f>VLOOKUP($B23,Baseline_SUB!$A$1:$AT$50,C$1,FALSE)</f>
        <v>0</v>
      </c>
      <c r="D23" s="23">
        <f>VLOOKUP($B23,Baseline_SUB!$A$1:$AT$50,D$1,FALSE)</f>
        <v>0</v>
      </c>
      <c r="E23" s="23">
        <f>VLOOKUP($B23,Baseline_SUB!$A$1:$AT$50,E$1,FALSE)</f>
        <v>0</v>
      </c>
      <c r="F23" s="23">
        <f>VLOOKUP($B23,Baseline_SUB!$A$1:$AT$50,F$1,FALSE)</f>
        <v>0</v>
      </c>
      <c r="G23" s="23">
        <f>VLOOKUP($B23,Baseline_SUB!$A$1:$AT$50,G$1,FALSE)</f>
        <v>0</v>
      </c>
      <c r="H23" s="79">
        <f>VLOOKUP($B23,Baseline_SUB!$A$1:$AT$50,H$1,FALSE)</f>
        <v>0</v>
      </c>
      <c r="I23" s="10"/>
      <c r="J23" s="10"/>
      <c r="K23" s="10"/>
    </row>
    <row r="24" spans="1:11">
      <c r="A24" s="16" t="s">
        <v>377</v>
      </c>
      <c r="B24" s="15"/>
      <c r="C24" s="76">
        <f>SUM(C25:C28)</f>
        <v>-1548.6251222357901</v>
      </c>
      <c r="D24" s="23">
        <f t="shared" ref="D24:H24" si="1">SUM(D25:D28)</f>
        <v>-2619.3288248499998</v>
      </c>
      <c r="E24" s="23">
        <f t="shared" si="1"/>
        <v>-3855.3277581800003</v>
      </c>
      <c r="F24" s="23">
        <f t="shared" si="1"/>
        <v>-4934.2724309099995</v>
      </c>
      <c r="G24" s="23">
        <f t="shared" si="1"/>
        <v>-6341.5581650599997</v>
      </c>
      <c r="H24" s="79">
        <f t="shared" si="1"/>
        <v>-4433.8342881200006</v>
      </c>
      <c r="I24" s="10"/>
      <c r="J24" s="10"/>
      <c r="K24" s="10"/>
    </row>
    <row r="25" spans="1:11">
      <c r="A25" s="29" t="s">
        <v>300</v>
      </c>
      <c r="B25" s="15" t="s">
        <v>364</v>
      </c>
      <c r="C25" s="76">
        <f>VLOOKUP($B25,Baseline_SUB!$A$1:$AT$50,C$1,FALSE)</f>
        <v>-16.952190170000002</v>
      </c>
      <c r="D25" s="23">
        <f>VLOOKUP($B25,Baseline_SUB!$A$1:$AT$50,D$1,FALSE)</f>
        <v>-43.203131650000003</v>
      </c>
      <c r="E25" s="23">
        <f>VLOOKUP($B25,Baseline_SUB!$A$1:$AT$50,E$1,FALSE)</f>
        <v>-67.621881279999997</v>
      </c>
      <c r="F25" s="23">
        <f>VLOOKUP($B25,Baseline_SUB!$A$1:$AT$50,F$1,FALSE)</f>
        <v>-97.72862241</v>
      </c>
      <c r="G25" s="23">
        <f>VLOOKUP($B25,Baseline_SUB!$A$1:$AT$50,G$1,FALSE)</f>
        <v>-93.87003206</v>
      </c>
      <c r="H25" s="79">
        <f>VLOOKUP($B25,Baseline_SUB!$A$1:$AT$50,H$1,FALSE)</f>
        <v>-59.893374020000003</v>
      </c>
      <c r="I25" s="10"/>
      <c r="J25" s="10"/>
      <c r="K25" s="10"/>
    </row>
    <row r="26" spans="1:11">
      <c r="A26" s="29" t="s">
        <v>148</v>
      </c>
      <c r="B26" s="15" t="s">
        <v>365</v>
      </c>
      <c r="C26" s="76">
        <f>VLOOKUP($B26,Baseline_SUB!$A$1:$AT$50,C$1,FALSE)</f>
        <v>-1274.0181950000001</v>
      </c>
      <c r="D26" s="23">
        <f>VLOOKUP($B26,Baseline_SUB!$A$1:$AT$50,D$1,FALSE)</f>
        <v>-1578.205087</v>
      </c>
      <c r="E26" s="23">
        <f>VLOOKUP($B26,Baseline_SUB!$A$1:$AT$50,E$1,FALSE)</f>
        <v>-1870.7073760000001</v>
      </c>
      <c r="F26" s="23">
        <f>VLOOKUP($B26,Baseline_SUB!$A$1:$AT$50,F$1,FALSE)</f>
        <v>-2299.3463980000001</v>
      </c>
      <c r="G26" s="23">
        <f>VLOOKUP($B26,Baseline_SUB!$A$1:$AT$50,G$1,FALSE)</f>
        <v>-2787.1747500000001</v>
      </c>
      <c r="H26" s="79">
        <f>VLOOKUP($B26,Baseline_SUB!$A$1:$AT$50,H$1,FALSE)</f>
        <v>-1669.3244830000001</v>
      </c>
      <c r="I26" s="10"/>
      <c r="J26" s="10"/>
      <c r="K26" s="10"/>
    </row>
    <row r="27" spans="1:11">
      <c r="A27" s="29" t="s">
        <v>159</v>
      </c>
      <c r="B27" s="15" t="s">
        <v>366</v>
      </c>
      <c r="C27" s="76">
        <f>VLOOKUP($B27,Baseline_SUB!$A$1:$AT$50,C$1,FALSE)</f>
        <v>-257.65015160000002</v>
      </c>
      <c r="D27" s="23">
        <f>VLOOKUP($B27,Baseline_SUB!$A$1:$AT$50,D$1,FALSE)</f>
        <v>-508.40030209999998</v>
      </c>
      <c r="E27" s="23">
        <f>VLOOKUP($B27,Baseline_SUB!$A$1:$AT$50,E$1,FALSE)</f>
        <v>-743.25653990000001</v>
      </c>
      <c r="F27" s="23">
        <f>VLOOKUP($B27,Baseline_SUB!$A$1:$AT$50,F$1,FALSE)</f>
        <v>-936.29543049999995</v>
      </c>
      <c r="G27" s="23">
        <f>VLOOKUP($B27,Baseline_SUB!$A$1:$AT$50,G$1,FALSE)</f>
        <v>-1200.1901379999999</v>
      </c>
      <c r="H27" s="79">
        <f>VLOOKUP($B27,Baseline_SUB!$A$1:$AT$50,H$1,FALSE)</f>
        <v>-904.83381510000004</v>
      </c>
      <c r="I27" s="10"/>
      <c r="J27" s="10"/>
      <c r="K27" s="10"/>
    </row>
    <row r="28" spans="1:11">
      <c r="A28" s="29" t="s">
        <v>140</v>
      </c>
      <c r="B28" s="15" t="s">
        <v>367</v>
      </c>
      <c r="C28" s="76">
        <f>VLOOKUP($B28,Baseline_SUB!$A$1:$AT$50,C$1,FALSE)</f>
        <v>-4.5854657899999998E-3</v>
      </c>
      <c r="D28" s="23">
        <f>VLOOKUP($B28,Baseline_SUB!$A$1:$AT$50,D$1,FALSE)</f>
        <v>-489.52030409999998</v>
      </c>
      <c r="E28" s="23">
        <f>VLOOKUP($B28,Baseline_SUB!$A$1:$AT$50,E$1,FALSE)</f>
        <v>-1173.7419609999999</v>
      </c>
      <c r="F28" s="23">
        <f>VLOOKUP($B28,Baseline_SUB!$A$1:$AT$50,F$1,FALSE)</f>
        <v>-1600.9019800000001</v>
      </c>
      <c r="G28" s="23">
        <f>VLOOKUP($B28,Baseline_SUB!$A$1:$AT$50,G$1,FALSE)</f>
        <v>-2260.323245</v>
      </c>
      <c r="H28" s="79">
        <f>VLOOKUP($B28,Baseline_SUB!$A$1:$AT$50,H$1,FALSE)</f>
        <v>-1799.782616</v>
      </c>
      <c r="I28" s="10"/>
      <c r="J28" s="10"/>
      <c r="K28" s="10"/>
    </row>
    <row r="29" spans="1:11" s="10" customFormat="1">
      <c r="A29" s="81" t="s">
        <v>403</v>
      </c>
      <c r="B29" t="s">
        <v>401</v>
      </c>
      <c r="C29" s="45">
        <f>VLOOKUP($B29,Baseline_SUB!$A$1:$AT$50,C$1,FALSE)</f>
        <v>-53.641070002478344</v>
      </c>
      <c r="D29" s="23">
        <f>VLOOKUP($B29,Baseline_SUB!$A$1:$AT$50,D$1,FALSE)</f>
        <v>-87.831086769037398</v>
      </c>
      <c r="E29" s="23">
        <f>VLOOKUP($B29,Baseline_SUB!$A$1:$AT$50,E$1,FALSE)</f>
        <v>-126.05775263466853</v>
      </c>
      <c r="F29" s="23">
        <f>VLOOKUP($B29,Baseline_SUB!$A$1:$AT$50,F$1,FALSE)</f>
        <v>-154.70774013183183</v>
      </c>
      <c r="G29" s="23">
        <f>VLOOKUP($B29,Baseline_SUB!$A$1:$AT$50,G$1,FALSE)</f>
        <v>-144.27652259098244</v>
      </c>
      <c r="H29" s="46">
        <f>VLOOKUP($B29,Baseline_SUB!$A$1:$AT$50,H$1,FALSE)</f>
        <v>-56.968690551753497</v>
      </c>
    </row>
    <row r="30" spans="1:11" s="10" customFormat="1">
      <c r="A30" s="29"/>
      <c r="B30" s="9"/>
      <c r="C30" s="23"/>
      <c r="D30" s="23"/>
      <c r="E30" s="23"/>
      <c r="F30" s="23"/>
      <c r="G30" s="23"/>
      <c r="H30" s="23"/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87" t="s">
        <v>16</v>
      </c>
      <c r="D33" s="87"/>
      <c r="E33" s="87"/>
      <c r="F33" s="87"/>
      <c r="G33" s="87"/>
      <c r="H33" s="87"/>
      <c r="I33" s="15"/>
      <c r="J33" s="10"/>
      <c r="K33" s="10"/>
    </row>
    <row r="34" spans="1:11">
      <c r="A34" s="57"/>
      <c r="B34" s="67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4.1041237488493865E-2</v>
      </c>
      <c r="D35" s="18">
        <f t="shared" ref="D35:H35" si="2">D4</f>
        <v>4.1875757832734894E-2</v>
      </c>
      <c r="E35" s="18">
        <f t="shared" si="2"/>
        <v>4.2699464693766398E-2</v>
      </c>
      <c r="F35" s="18">
        <f t="shared" si="2"/>
        <v>4.4264820807774719E-2</v>
      </c>
      <c r="G35" s="18">
        <f t="shared" si="2"/>
        <v>4.8092875186352524E-2</v>
      </c>
      <c r="H35" s="19">
        <f t="shared" si="2"/>
        <v>4.9714953579527599E-2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36" si="3">C5</f>
        <v>4.1200265871664365E-2</v>
      </c>
      <c r="D36" s="18">
        <f t="shared" si="3"/>
        <v>4.1507876740609406E-2</v>
      </c>
      <c r="E36" s="18">
        <f t="shared" si="3"/>
        <v>4.2015051878259602E-2</v>
      </c>
      <c r="F36" s="18">
        <f t="shared" si="3"/>
        <v>5.0841239445486019E-2</v>
      </c>
      <c r="G36" s="18">
        <f t="shared" si="3"/>
        <v>4.8690505254762151E-2</v>
      </c>
      <c r="H36" s="19">
        <f t="shared" si="3"/>
        <v>4.0554086517017973E-2</v>
      </c>
      <c r="I36" s="9"/>
      <c r="J36" s="10"/>
      <c r="K36" s="10"/>
    </row>
    <row r="37" spans="1:11">
      <c r="A37" s="16" t="s">
        <v>51</v>
      </c>
      <c r="B37" s="60"/>
      <c r="C37" s="17">
        <f t="shared" ref="C37:H37" si="4">C6</f>
        <v>0.147167776</v>
      </c>
      <c r="D37" s="18">
        <f t="shared" si="4"/>
        <v>0.1456925932</v>
      </c>
      <c r="E37" s="18">
        <f t="shared" si="4"/>
        <v>0.14478659050000001</v>
      </c>
      <c r="F37" s="18">
        <f t="shared" si="4"/>
        <v>0.1430209724</v>
      </c>
      <c r="G37" s="18">
        <f t="shared" si="4"/>
        <v>0.14466276010000001</v>
      </c>
      <c r="H37" s="19">
        <f t="shared" si="4"/>
        <v>0.1434978267</v>
      </c>
      <c r="I37" s="9"/>
      <c r="J37" s="10"/>
      <c r="K37" s="10"/>
    </row>
    <row r="38" spans="1:11">
      <c r="A38" s="16" t="s">
        <v>36</v>
      </c>
      <c r="B38" s="60"/>
      <c r="C38" s="17">
        <f t="shared" ref="C38:H38" si="5">C7</f>
        <v>0.54062769369999997</v>
      </c>
      <c r="D38" s="18">
        <f t="shared" si="5"/>
        <v>0.55302759479999997</v>
      </c>
      <c r="E38" s="18">
        <f t="shared" si="5"/>
        <v>0.57178731510000003</v>
      </c>
      <c r="F38" s="18">
        <f t="shared" si="5"/>
        <v>0.60069339749999995</v>
      </c>
      <c r="G38" s="18">
        <f t="shared" si="5"/>
        <v>0.60878488720000001</v>
      </c>
      <c r="H38" s="19">
        <f t="shared" si="5"/>
        <v>1.7177064799999999E-2</v>
      </c>
      <c r="I38" s="9"/>
      <c r="J38" s="10"/>
      <c r="K38" s="10"/>
    </row>
    <row r="39" spans="1:11">
      <c r="A39" s="16" t="s">
        <v>34</v>
      </c>
      <c r="B39" s="60"/>
      <c r="C39" s="17">
        <f t="shared" ref="C39:H39" si="6">C8</f>
        <v>-1.7417452900000002E-2</v>
      </c>
      <c r="D39" s="18">
        <f t="shared" si="6"/>
        <v>-2.4358797500000001E-2</v>
      </c>
      <c r="E39" s="18">
        <f t="shared" si="6"/>
        <v>-3.1643259999999999E-2</v>
      </c>
      <c r="F39" s="18">
        <f t="shared" si="6"/>
        <v>-3.4509744799999999E-2</v>
      </c>
      <c r="G39" s="18">
        <f t="shared" si="6"/>
        <v>-2.75326745E-2</v>
      </c>
      <c r="H39" s="19">
        <f t="shared" si="6"/>
        <v>3.11994128E-2</v>
      </c>
      <c r="I39" s="9"/>
      <c r="J39" s="10"/>
      <c r="K39" s="10"/>
    </row>
    <row r="40" spans="1:11">
      <c r="A40" s="16" t="s">
        <v>33</v>
      </c>
      <c r="B40" s="60"/>
      <c r="C40" s="17">
        <f t="shared" ref="C40:H40" si="7">C9</f>
        <v>-0.11228462090000001</v>
      </c>
      <c r="D40" s="18">
        <f t="shared" si="7"/>
        <v>-0.12430563579999999</v>
      </c>
      <c r="E40" s="18">
        <f t="shared" si="7"/>
        <v>-0.1373600076</v>
      </c>
      <c r="F40" s="18">
        <f t="shared" si="7"/>
        <v>-0.14933350840000001</v>
      </c>
      <c r="G40" s="18">
        <f t="shared" si="7"/>
        <v>-0.1419747083</v>
      </c>
      <c r="H40" s="19">
        <f t="shared" si="7"/>
        <v>-8.6122280100000004E-2</v>
      </c>
      <c r="I40" s="9"/>
      <c r="J40" s="10"/>
      <c r="K40" s="10"/>
    </row>
    <row r="41" spans="1:11">
      <c r="A41" s="16" t="s">
        <v>54</v>
      </c>
      <c r="B41" s="60"/>
      <c r="C41" s="45">
        <f t="shared" ref="C41:H41" si="8">C10</f>
        <v>29106.838</v>
      </c>
      <c r="D41" s="23">
        <f t="shared" si="8"/>
        <v>30366.261429999999</v>
      </c>
      <c r="E41" s="23">
        <f t="shared" si="8"/>
        <v>31449.832549999999</v>
      </c>
      <c r="F41" s="23">
        <f t="shared" si="8"/>
        <v>33130.644310000003</v>
      </c>
      <c r="G41" s="23">
        <f t="shared" si="8"/>
        <v>44273.304750000003</v>
      </c>
      <c r="H41" s="46">
        <f t="shared" si="8"/>
        <v>74147.180460000003</v>
      </c>
      <c r="I41" s="9"/>
      <c r="J41" s="10"/>
      <c r="K41" s="10"/>
    </row>
    <row r="42" spans="1:11">
      <c r="A42" s="16" t="s">
        <v>52</v>
      </c>
      <c r="B42" s="60"/>
      <c r="C42" s="17">
        <f t="shared" ref="C42:H42" si="9">C11</f>
        <v>-1.54978085E-2</v>
      </c>
      <c r="D42" s="18">
        <f t="shared" si="9"/>
        <v>-2.5409813600000001E-2</v>
      </c>
      <c r="E42" s="18">
        <f t="shared" si="9"/>
        <v>-3.6223519400000001E-2</v>
      </c>
      <c r="F42" s="18">
        <f t="shared" si="9"/>
        <v>-4.29775108E-2</v>
      </c>
      <c r="G42" s="18">
        <f t="shared" si="9"/>
        <v>-4.2670274500000001E-2</v>
      </c>
      <c r="H42" s="19">
        <f t="shared" si="9"/>
        <v>-9.8567477199999996E-3</v>
      </c>
      <c r="I42" s="10"/>
      <c r="J42" s="10"/>
      <c r="K42" s="10"/>
    </row>
    <row r="43" spans="1:11">
      <c r="A43" s="16" t="s">
        <v>287</v>
      </c>
      <c r="B43" s="60"/>
      <c r="C43" s="17">
        <f t="shared" ref="C43:H43" si="10">C12</f>
        <v>-1.5497808553879E-2</v>
      </c>
      <c r="D43" s="18">
        <f t="shared" si="10"/>
        <v>-2.5409813598999999E-2</v>
      </c>
      <c r="E43" s="18">
        <f t="shared" si="10"/>
        <v>-3.6223519326999999E-2</v>
      </c>
      <c r="F43" s="18">
        <f t="shared" si="10"/>
        <v>-4.2977510859999998E-2</v>
      </c>
      <c r="G43" s="18">
        <f t="shared" si="10"/>
        <v>-4.2670274488000003E-2</v>
      </c>
      <c r="H43" s="19">
        <f t="shared" si="10"/>
        <v>-9.8567477130000001E-3</v>
      </c>
      <c r="I43" s="10"/>
      <c r="J43" s="10"/>
      <c r="K43" s="10"/>
    </row>
    <row r="44" spans="1:11">
      <c r="A44" s="29" t="s">
        <v>353</v>
      </c>
      <c r="B44" s="58"/>
      <c r="C44" s="17">
        <f t="shared" ref="C44:H44" si="11">C13</f>
        <v>-1.6964841499999999E-4</v>
      </c>
      <c r="D44" s="18">
        <f t="shared" si="11"/>
        <v>-4.19108709E-4</v>
      </c>
      <c r="E44" s="18">
        <f t="shared" si="11"/>
        <v>-6.3535519699999996E-4</v>
      </c>
      <c r="F44" s="18">
        <f t="shared" si="11"/>
        <v>-8.5121625999999995E-4</v>
      </c>
      <c r="G44" s="18">
        <f t="shared" si="11"/>
        <v>-6.3162079800000001E-4</v>
      </c>
      <c r="H44" s="19">
        <f t="shared" si="11"/>
        <v>-1.3314748300000001E-4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ref="C45:H45" si="12">C14</f>
        <v>-1.27496899E-2</v>
      </c>
      <c r="D45" s="18">
        <f t="shared" si="12"/>
        <v>-1.5309989600000001E-2</v>
      </c>
      <c r="E45" s="18">
        <f t="shared" si="12"/>
        <v>-1.7576613200000001E-2</v>
      </c>
      <c r="F45" s="18">
        <f t="shared" si="12"/>
        <v>-2.0027306200000001E-2</v>
      </c>
      <c r="G45" s="18">
        <f t="shared" si="12"/>
        <v>-1.8753988900000001E-2</v>
      </c>
      <c r="H45" s="19">
        <f t="shared" si="12"/>
        <v>-3.7110341100000002E-3</v>
      </c>
      <c r="I45" s="10"/>
      <c r="J45" s="10"/>
      <c r="K45" s="10"/>
    </row>
    <row r="46" spans="1:11">
      <c r="A46" s="29" t="s">
        <v>355</v>
      </c>
      <c r="B46" s="58"/>
      <c r="C46" s="17">
        <f t="shared" ref="C46:H46" si="13">C15</f>
        <v>-2.5784243500000001E-3</v>
      </c>
      <c r="D46" s="18">
        <f t="shared" si="13"/>
        <v>-4.9319340099999998E-3</v>
      </c>
      <c r="E46" s="18">
        <f t="shared" si="13"/>
        <v>-6.98341863E-3</v>
      </c>
      <c r="F46" s="18">
        <f t="shared" si="13"/>
        <v>-8.1551327999999992E-3</v>
      </c>
      <c r="G46" s="18">
        <f t="shared" si="13"/>
        <v>-8.07568759E-3</v>
      </c>
      <c r="H46" s="19">
        <f t="shared" si="13"/>
        <v>-2.01151375E-3</v>
      </c>
      <c r="I46" s="10"/>
      <c r="J46" s="10"/>
      <c r="K46" s="10"/>
    </row>
    <row r="47" spans="1:11">
      <c r="A47" s="16" t="s">
        <v>263</v>
      </c>
      <c r="B47" s="60"/>
      <c r="C47" s="17">
        <f t="shared" ref="C47:H47" si="14">C16</f>
        <v>-4.5888878999999999E-8</v>
      </c>
      <c r="D47" s="18">
        <f t="shared" si="14"/>
        <v>-4.7487812800000003E-3</v>
      </c>
      <c r="E47" s="18">
        <f t="shared" si="14"/>
        <v>-1.10281323E-2</v>
      </c>
      <c r="F47" s="18">
        <f t="shared" si="14"/>
        <v>-1.3943855600000001E-2</v>
      </c>
      <c r="G47" s="18">
        <f t="shared" si="14"/>
        <v>-1.5208977199999999E-2</v>
      </c>
      <c r="H47" s="19">
        <f t="shared" si="14"/>
        <v>-4.00105237E-3</v>
      </c>
      <c r="I47" s="10"/>
      <c r="J47" s="10"/>
      <c r="K47" s="10"/>
    </row>
    <row r="48" spans="1:11">
      <c r="A48" s="54" t="s">
        <v>357</v>
      </c>
      <c r="B48" s="61"/>
      <c r="C48" s="45">
        <f t="shared" ref="C48:H48" si="15">C17</f>
        <v>0</v>
      </c>
      <c r="D48" s="23">
        <f t="shared" si="15"/>
        <v>0</v>
      </c>
      <c r="E48" s="23">
        <f t="shared" si="15"/>
        <v>0</v>
      </c>
      <c r="F48" s="23">
        <f t="shared" si="15"/>
        <v>0</v>
      </c>
      <c r="G48" s="23">
        <f t="shared" si="15"/>
        <v>0</v>
      </c>
      <c r="H48" s="46">
        <f t="shared" si="15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ref="C49:H49" si="16">C18</f>
        <v>0</v>
      </c>
      <c r="D49" s="23">
        <f t="shared" si="16"/>
        <v>0</v>
      </c>
      <c r="E49" s="23">
        <f t="shared" si="16"/>
        <v>0</v>
      </c>
      <c r="F49" s="23">
        <f t="shared" si="16"/>
        <v>0</v>
      </c>
      <c r="G49" s="23">
        <f t="shared" si="16"/>
        <v>0</v>
      </c>
      <c r="H49" s="46">
        <f t="shared" si="16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ref="C50:H50" si="17">C19</f>
        <v>0</v>
      </c>
      <c r="D50" s="23">
        <f t="shared" si="17"/>
        <v>0</v>
      </c>
      <c r="E50" s="23">
        <f t="shared" si="17"/>
        <v>0</v>
      </c>
      <c r="F50" s="23">
        <f t="shared" si="17"/>
        <v>0</v>
      </c>
      <c r="G50" s="23">
        <f t="shared" si="17"/>
        <v>0</v>
      </c>
      <c r="H50" s="46">
        <f t="shared" si="17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ref="C51:H51" si="18">C20</f>
        <v>0</v>
      </c>
      <c r="D51" s="23">
        <f t="shared" si="18"/>
        <v>0</v>
      </c>
      <c r="E51" s="23">
        <f t="shared" si="18"/>
        <v>0</v>
      </c>
      <c r="F51" s="23">
        <f t="shared" si="18"/>
        <v>0</v>
      </c>
      <c r="G51" s="23">
        <f t="shared" si="18"/>
        <v>0</v>
      </c>
      <c r="H51" s="46">
        <f t="shared" si="18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2" si="19">C21</f>
        <v>0</v>
      </c>
      <c r="D52" s="23">
        <f t="shared" si="19"/>
        <v>0</v>
      </c>
      <c r="E52" s="23">
        <f t="shared" si="19"/>
        <v>0</v>
      </c>
      <c r="F52" s="23">
        <f t="shared" si="19"/>
        <v>0</v>
      </c>
      <c r="G52" s="23">
        <f t="shared" si="19"/>
        <v>0</v>
      </c>
      <c r="H52" s="46">
        <f t="shared" si="19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ref="C53:H53" si="20">C22</f>
        <v>0</v>
      </c>
      <c r="D53" s="23">
        <f t="shared" si="20"/>
        <v>0</v>
      </c>
      <c r="E53" s="23">
        <f t="shared" si="20"/>
        <v>0</v>
      </c>
      <c r="F53" s="23">
        <f t="shared" si="20"/>
        <v>0</v>
      </c>
      <c r="G53" s="23">
        <f t="shared" si="20"/>
        <v>0</v>
      </c>
      <c r="H53" s="46">
        <f t="shared" si="20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ref="C54:H54" si="21">C23</f>
        <v>0</v>
      </c>
      <c r="D54" s="23">
        <f t="shared" si="21"/>
        <v>0</v>
      </c>
      <c r="E54" s="23">
        <f t="shared" si="21"/>
        <v>0</v>
      </c>
      <c r="F54" s="23">
        <f t="shared" si="21"/>
        <v>0</v>
      </c>
      <c r="G54" s="23">
        <f t="shared" si="21"/>
        <v>0</v>
      </c>
      <c r="H54" s="46">
        <f t="shared" si="21"/>
        <v>0</v>
      </c>
      <c r="I54" s="10"/>
      <c r="J54" s="10"/>
      <c r="K54" s="10"/>
    </row>
    <row r="55" spans="1:11">
      <c r="A55" s="31" t="s">
        <v>379</v>
      </c>
      <c r="B55" s="58"/>
      <c r="C55" s="45">
        <f t="shared" ref="C55:H55" si="22">C24</f>
        <v>-1548.6251222357901</v>
      </c>
      <c r="D55" s="23">
        <f t="shared" si="22"/>
        <v>-2619.3288248499998</v>
      </c>
      <c r="E55" s="23">
        <f t="shared" si="22"/>
        <v>-3855.3277581800003</v>
      </c>
      <c r="F55" s="23">
        <f t="shared" si="22"/>
        <v>-4934.2724309099995</v>
      </c>
      <c r="G55" s="23">
        <f t="shared" si="22"/>
        <v>-6341.5581650599997</v>
      </c>
      <c r="H55" s="46">
        <f t="shared" si="22"/>
        <v>-4433.8342881200006</v>
      </c>
      <c r="I55" s="10"/>
      <c r="J55" s="10"/>
      <c r="K55" s="10"/>
    </row>
    <row r="56" spans="1:11">
      <c r="A56" s="29" t="s">
        <v>156</v>
      </c>
      <c r="B56" s="58"/>
      <c r="C56" s="45">
        <f t="shared" ref="C56:H56" si="23">C25</f>
        <v>-16.952190170000002</v>
      </c>
      <c r="D56" s="23">
        <f t="shared" si="23"/>
        <v>-43.203131650000003</v>
      </c>
      <c r="E56" s="23">
        <f t="shared" si="23"/>
        <v>-67.621881279999997</v>
      </c>
      <c r="F56" s="23">
        <f t="shared" si="23"/>
        <v>-97.72862241</v>
      </c>
      <c r="G56" s="23">
        <f t="shared" si="23"/>
        <v>-93.87003206</v>
      </c>
      <c r="H56" s="46">
        <f t="shared" si="23"/>
        <v>-59.893374020000003</v>
      </c>
      <c r="I56" s="10"/>
      <c r="J56" s="10"/>
      <c r="K56" s="10"/>
    </row>
    <row r="57" spans="1:11">
      <c r="A57" s="29" t="s">
        <v>157</v>
      </c>
      <c r="B57" s="58"/>
      <c r="C57" s="45">
        <f t="shared" ref="C57:H57" si="24">C26</f>
        <v>-1274.0181950000001</v>
      </c>
      <c r="D57" s="23">
        <f t="shared" si="24"/>
        <v>-1578.205087</v>
      </c>
      <c r="E57" s="23">
        <f t="shared" si="24"/>
        <v>-1870.7073760000001</v>
      </c>
      <c r="F57" s="23">
        <f t="shared" si="24"/>
        <v>-2299.3463980000001</v>
      </c>
      <c r="G57" s="23">
        <f t="shared" si="24"/>
        <v>-2787.1747500000001</v>
      </c>
      <c r="H57" s="46">
        <f t="shared" si="24"/>
        <v>-1669.3244830000001</v>
      </c>
      <c r="I57" s="10"/>
      <c r="J57" s="10"/>
      <c r="K57" s="10"/>
    </row>
    <row r="58" spans="1:11">
      <c r="A58" s="29" t="s">
        <v>158</v>
      </c>
      <c r="B58" s="58"/>
      <c r="C58" s="45">
        <f t="shared" ref="C58:H58" si="25">C27</f>
        <v>-257.65015160000002</v>
      </c>
      <c r="D58" s="23">
        <f t="shared" si="25"/>
        <v>-508.40030209999998</v>
      </c>
      <c r="E58" s="23">
        <f t="shared" si="25"/>
        <v>-743.25653990000001</v>
      </c>
      <c r="F58" s="23">
        <f t="shared" si="25"/>
        <v>-936.29543049999995</v>
      </c>
      <c r="G58" s="23">
        <f t="shared" si="25"/>
        <v>-1200.1901379999999</v>
      </c>
      <c r="H58" s="46">
        <f t="shared" si="25"/>
        <v>-904.83381510000004</v>
      </c>
      <c r="I58" s="10"/>
      <c r="J58" s="10"/>
      <c r="K58" s="10"/>
    </row>
    <row r="59" spans="1:11">
      <c r="A59" s="29" t="s">
        <v>160</v>
      </c>
      <c r="B59" s="58"/>
      <c r="C59" s="45">
        <f t="shared" ref="C59:H60" si="26">C28</f>
        <v>-4.5854657899999998E-3</v>
      </c>
      <c r="D59" s="23">
        <f t="shared" si="26"/>
        <v>-489.52030409999998</v>
      </c>
      <c r="E59" s="23">
        <f t="shared" si="26"/>
        <v>-1173.7419609999999</v>
      </c>
      <c r="F59" s="23">
        <f t="shared" si="26"/>
        <v>-1600.9019800000001</v>
      </c>
      <c r="G59" s="23">
        <f t="shared" si="26"/>
        <v>-2260.323245</v>
      </c>
      <c r="H59" s="46">
        <f t="shared" si="26"/>
        <v>-1799.782616</v>
      </c>
      <c r="I59" s="10"/>
      <c r="J59" s="10"/>
      <c r="K59" s="10"/>
    </row>
    <row r="60" spans="1:11">
      <c r="A60" s="31" t="s">
        <v>404</v>
      </c>
      <c r="B60" s="58"/>
      <c r="C60" s="45">
        <f t="shared" si="26"/>
        <v>-53.641070002478344</v>
      </c>
      <c r="D60" s="23">
        <f t="shared" si="26"/>
        <v>-87.831086769037398</v>
      </c>
      <c r="E60" s="23">
        <f t="shared" si="26"/>
        <v>-126.05775263466853</v>
      </c>
      <c r="F60" s="23">
        <f t="shared" si="26"/>
        <v>-154.70774013183183</v>
      </c>
      <c r="G60" s="23">
        <f t="shared" si="26"/>
        <v>-144.27652259098244</v>
      </c>
      <c r="H60" s="46">
        <f t="shared" si="26"/>
        <v>-56.968690551753497</v>
      </c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65" sqref="A65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3" t="s">
        <v>0</v>
      </c>
      <c r="D2" s="84"/>
      <c r="E2" s="84"/>
      <c r="F2" s="84"/>
      <c r="G2" s="84"/>
      <c r="H2" s="85"/>
      <c r="I2" s="10"/>
      <c r="J2" s="10"/>
      <c r="K2" s="10"/>
    </row>
    <row r="3" spans="1:11">
      <c r="A3" s="57"/>
      <c r="B3" s="59"/>
      <c r="C3" s="2">
        <v>2021</v>
      </c>
      <c r="D3" s="3">
        <v>2022</v>
      </c>
      <c r="E3" s="3">
        <v>2023</v>
      </c>
      <c r="F3" s="3">
        <v>2025</v>
      </c>
      <c r="G3" s="3">
        <v>2030</v>
      </c>
      <c r="H3" s="4">
        <v>2050</v>
      </c>
      <c r="I3" s="10"/>
      <c r="J3" s="10"/>
      <c r="K3" s="10"/>
    </row>
    <row r="4" spans="1:11">
      <c r="A4" s="16" t="s">
        <v>46</v>
      </c>
      <c r="B4" s="65" t="s">
        <v>335</v>
      </c>
      <c r="C4" s="62">
        <f>VLOOKUP($B4,Shock_SUB!$A$1:$AT$32,C$1,FALSE)</f>
        <v>4.135918513305481E-2</v>
      </c>
      <c r="D4" s="63">
        <f>VLOOKUP($B4,Shock_SUB!$A$1:$AT$32,D$1,FALSE)</f>
        <v>4.2348079385817528E-2</v>
      </c>
      <c r="E4" s="63">
        <f>VLOOKUP($B4,Shock_SUB!$A$1:$AT$32,E$1,FALSE)</f>
        <v>4.3449977045965982E-2</v>
      </c>
      <c r="F4" s="63">
        <f>VLOOKUP($B4,Shock_SUB!$A$1:$AT$32,F$1,FALSE)</f>
        <v>4.6050377957649546E-2</v>
      </c>
      <c r="G4" s="63">
        <f>VLOOKUP($B4,Shock_SUB!$A$1:$AT$32,G$1,FALSE)</f>
        <v>4.9251673304541832E-2</v>
      </c>
      <c r="H4" s="64">
        <f>VLOOKUP($B4,Shock_SUB!$A$1:$AT$32,H$1,FALSE)</f>
        <v>5.0011917313420584E-2</v>
      </c>
      <c r="I4" s="10"/>
      <c r="J4" s="10"/>
      <c r="K4" s="10"/>
    </row>
    <row r="5" spans="1:11">
      <c r="A5" s="16" t="s">
        <v>8</v>
      </c>
      <c r="B5" s="66" t="s">
        <v>336</v>
      </c>
      <c r="C5" s="17">
        <f>VLOOKUP($B5,Shock_SUB!$A$1:$AT$32,C$1,FALSE)</f>
        <v>4.1387867364568232E-2</v>
      </c>
      <c r="D5" s="18">
        <f>VLOOKUP($B5,Shock_SUB!$A$1:$AT$32,D$1,FALSE)</f>
        <v>4.1880248571659173E-2</v>
      </c>
      <c r="E5" s="18">
        <f>VLOOKUP($B5,Shock_SUB!$A$1:$AT$32,E$1,FALSE)</f>
        <v>4.2596862039403938E-2</v>
      </c>
      <c r="F5" s="18">
        <f>VLOOKUP($B5,Shock_SUB!$A$1:$AT$32,F$1,FALSE)</f>
        <v>5.1288267944977095E-2</v>
      </c>
      <c r="G5" s="18">
        <f>VLOOKUP($B5,Shock_SUB!$A$1:$AT$32,G$1,FALSE)</f>
        <v>4.8854980966021477E-2</v>
      </c>
      <c r="H5" s="19">
        <f>VLOOKUP($B5,Shock_SUB!$A$1:$AT$32,H$1,FALSE)</f>
        <v>4.0017501425466229E-2</v>
      </c>
      <c r="I5" s="10"/>
      <c r="J5" s="10"/>
      <c r="K5" s="10"/>
    </row>
    <row r="6" spans="1:11">
      <c r="A6" s="16" t="s">
        <v>47</v>
      </c>
      <c r="B6" s="58" t="s">
        <v>337</v>
      </c>
      <c r="C6" s="17">
        <f>VLOOKUP($B6,Shock_SUB!$A$1:$AT$32,C$1,FALSE)</f>
        <v>0.14704969809999999</v>
      </c>
      <c r="D6" s="18">
        <f>VLOOKUP($B6,Shock_SUB!$A$1:$AT$32,D$1,FALSE)</f>
        <v>0.1454537803</v>
      </c>
      <c r="E6" s="18">
        <f>VLOOKUP($B6,Shock_SUB!$A$1:$AT$32,E$1,FALSE)</f>
        <v>0.14434171740000001</v>
      </c>
      <c r="F6" s="18">
        <f>VLOOKUP($B6,Shock_SUB!$A$1:$AT$32,F$1,FALSE)</f>
        <v>0.14153372859999999</v>
      </c>
      <c r="G6" s="18">
        <f>VLOOKUP($B6,Shock_SUB!$A$1:$AT$32,G$1,FALSE)</f>
        <v>0.1387143414</v>
      </c>
      <c r="H6" s="19">
        <f>VLOOKUP($B6,Shock_SUB!$A$1:$AT$32,H$1,FALSE)</f>
        <v>0.1298786153</v>
      </c>
      <c r="I6" s="10"/>
      <c r="J6" s="10"/>
      <c r="K6" s="10"/>
    </row>
    <row r="7" spans="1:11">
      <c r="A7" s="16" t="s">
        <v>35</v>
      </c>
      <c r="B7" s="58" t="s">
        <v>338</v>
      </c>
      <c r="C7" s="17">
        <f>VLOOKUP($B7,Shock_SUB!$A$1:$AT$32,C$1,FALSE)</f>
        <v>0.53914296939999995</v>
      </c>
      <c r="D7" s="18">
        <f>VLOOKUP($B7,Shock_SUB!$A$1:$AT$32,D$1,FALSE)</f>
        <v>0.55011331870000002</v>
      </c>
      <c r="E7" s="18">
        <f>VLOOKUP($B7,Shock_SUB!$A$1:$AT$32,E$1,FALSE)</f>
        <v>0.5662603611</v>
      </c>
      <c r="F7" s="18">
        <f>VLOOKUP($B7,Shock_SUB!$A$1:$AT$32,F$1,FALSE)</f>
        <v>0.58593414460000004</v>
      </c>
      <c r="G7" s="18">
        <f>VLOOKUP($B7,Shock_SUB!$A$1:$AT$32,G$1,FALSE)</f>
        <v>0.56689469790000002</v>
      </c>
      <c r="H7" s="19">
        <f>VLOOKUP($B7,Shock_SUB!$A$1:$AT$32,H$1,FALSE)</f>
        <v>-6.5421223299999998E-2</v>
      </c>
      <c r="I7" s="10"/>
      <c r="J7" s="10"/>
      <c r="K7" s="10"/>
    </row>
    <row r="8" spans="1:11">
      <c r="A8" s="16" t="s">
        <v>40</v>
      </c>
      <c r="B8" s="58" t="s">
        <v>339</v>
      </c>
      <c r="C8" s="17">
        <f>VLOOKUP($B8,Shock_SUB!$A$1:$AT$32,C$1,FALSE)</f>
        <v>-1.69819295E-2</v>
      </c>
      <c r="D8" s="18">
        <f>VLOOKUP($B8,Shock_SUB!$A$1:$AT$32,D$1,FALSE)</f>
        <v>-2.3440914199999999E-2</v>
      </c>
      <c r="E8" s="18">
        <f>VLOOKUP($B8,Shock_SUB!$A$1:$AT$32,E$1,FALSE)</f>
        <v>-2.9907666900000001E-2</v>
      </c>
      <c r="F8" s="18">
        <f>VLOOKUP($B8,Shock_SUB!$A$1:$AT$32,F$1,FALSE)</f>
        <v>-3.0626350300000001E-2</v>
      </c>
      <c r="G8" s="18">
        <f>VLOOKUP($B8,Shock_SUB!$A$1:$AT$32,G$1,FALSE)</f>
        <v>-2.1425584099999999E-2</v>
      </c>
      <c r="H8" s="19">
        <f>VLOOKUP($B8,Shock_SUB!$A$1:$AT$32,H$1,FALSE)</f>
        <v>3.4572127299999998E-2</v>
      </c>
      <c r="I8" s="10"/>
      <c r="J8" s="10"/>
      <c r="K8" s="10"/>
    </row>
    <row r="9" spans="1:11">
      <c r="A9" s="16" t="s">
        <v>14</v>
      </c>
      <c r="B9" s="58" t="s">
        <v>356</v>
      </c>
      <c r="C9" s="17">
        <f>VLOOKUP($B9,Shock_SUB!$A$1:$AT$32,C$1,FALSE)</f>
        <v>-0.11139882080000001</v>
      </c>
      <c r="D9" s="18">
        <f>VLOOKUP($B9,Shock_SUB!$A$1:$AT$32,D$1,FALSE)</f>
        <v>-0.12274177259999999</v>
      </c>
      <c r="E9" s="18">
        <f>VLOOKUP($B9,Shock_SUB!$A$1:$AT$32,E$1,FALSE)</f>
        <v>-0.134593829</v>
      </c>
      <c r="F9" s="18">
        <f>VLOOKUP($B9,Shock_SUB!$A$1:$AT$32,F$1,FALSE)</f>
        <v>-0.1434586407</v>
      </c>
      <c r="G9" s="18">
        <f>VLOOKUP($B9,Shock_SUB!$A$1:$AT$32,G$1,FALSE)</f>
        <v>-0.1380848455</v>
      </c>
      <c r="H9" s="19">
        <f>VLOOKUP($B9,Shock_SUB!$A$1:$AT$32,H$1,FALSE)</f>
        <v>-8.4901169900000004E-2</v>
      </c>
      <c r="I9" s="10"/>
      <c r="J9" s="10"/>
      <c r="K9" s="10"/>
    </row>
    <row r="10" spans="1:11">
      <c r="A10" s="16" t="s">
        <v>53</v>
      </c>
      <c r="B10" s="58" t="s">
        <v>340</v>
      </c>
      <c r="C10" s="45">
        <f>VLOOKUP($B10,Shock_SUB!$A$1:$AT$32,C$1,FALSE)</f>
        <v>28591.657709999999</v>
      </c>
      <c r="D10" s="23">
        <f>VLOOKUP($B10,Shock_SUB!$A$1:$AT$32,D$1,FALSE)</f>
        <v>29570.926309999999</v>
      </c>
      <c r="E10" s="23">
        <f>VLOOKUP($B10,Shock_SUB!$A$1:$AT$32,E$1,FALSE)</f>
        <v>30204.869839999999</v>
      </c>
      <c r="F10" s="23">
        <f>VLOOKUP($B10,Shock_SUB!$A$1:$AT$32,F$1,FALSE)</f>
        <v>30624.59059</v>
      </c>
      <c r="G10" s="23">
        <f>VLOOKUP($B10,Shock_SUB!$A$1:$AT$32,G$1,FALSE)</f>
        <v>39914.080520000003</v>
      </c>
      <c r="H10" s="46">
        <f>VLOOKUP($B10,Shock_SUB!$A$1:$AT$32,H$1,FALSE)</f>
        <v>52468.650199999996</v>
      </c>
      <c r="I10" s="10"/>
      <c r="J10" s="10"/>
      <c r="K10" s="10"/>
    </row>
    <row r="11" spans="1:11">
      <c r="A11" s="16" t="s">
        <v>48</v>
      </c>
      <c r="B11" s="58" t="s">
        <v>341</v>
      </c>
      <c r="C11" s="17">
        <f>VLOOKUP($B11,Shock_SUB!$A$1:$AT$32,C$1,FALSE)</f>
        <v>-1.5328459799999999E-2</v>
      </c>
      <c r="D11" s="18">
        <f>VLOOKUP($B11,Shock_SUB!$A$1:$AT$32,D$1,FALSE)</f>
        <v>-2.4902922399999999E-2</v>
      </c>
      <c r="E11" s="18">
        <f>VLOOKUP($B11,Shock_SUB!$A$1:$AT$32,E$1,FALSE)</f>
        <v>-3.5129197100000002E-2</v>
      </c>
      <c r="F11" s="18">
        <f>VLOOKUP($B11,Shock_SUB!$A$1:$AT$32,F$1,FALSE)</f>
        <v>-4.0744476100000003E-2</v>
      </c>
      <c r="G11" s="18">
        <f>VLOOKUP($B11,Shock_SUB!$A$1:$AT$32,G$1,FALSE)</f>
        <v>-3.99415906E-2</v>
      </c>
      <c r="H11" s="19">
        <f>VLOOKUP($B11,Shock_SUB!$A$1:$AT$32,H$1,FALSE)</f>
        <v>-8.4021157000000006E-3</v>
      </c>
      <c r="I11" s="10"/>
      <c r="J11" s="10"/>
      <c r="K11" s="10"/>
    </row>
    <row r="12" spans="1:11">
      <c r="A12" s="16" t="s">
        <v>262</v>
      </c>
      <c r="B12" s="58"/>
      <c r="C12" s="17">
        <f>SUM(C13:C15)</f>
        <v>-1.5328414245E-2</v>
      </c>
      <c r="D12" s="18">
        <f t="shared" ref="D12:H12" si="0">SUM(D13:D15)</f>
        <v>-2.0203097036000001E-2</v>
      </c>
      <c r="E12" s="18">
        <f t="shared" si="0"/>
        <v>-2.4291580614E-2</v>
      </c>
      <c r="F12" s="18">
        <f t="shared" si="0"/>
        <v>-2.7208993227000003E-2</v>
      </c>
      <c r="G12" s="18">
        <f t="shared" si="0"/>
        <v>-2.488341363E-2</v>
      </c>
      <c r="H12" s="19">
        <f t="shared" si="0"/>
        <v>-4.1688905040000003E-3</v>
      </c>
      <c r="I12" s="10"/>
      <c r="J12" s="10"/>
      <c r="K12" s="10"/>
    </row>
    <row r="13" spans="1:11">
      <c r="A13" s="29" t="s">
        <v>350</v>
      </c>
      <c r="B13" s="58" t="s">
        <v>344</v>
      </c>
      <c r="C13" s="17">
        <f>VLOOKUP($B13,Shock_SUB!$A$1:$AT$32,C$1,FALSE)</f>
        <v>-1.69575315E-4</v>
      </c>
      <c r="D13" s="18">
        <f>VLOOKUP($B13,Shock_SUB!$A$1:$AT$32,D$1,FALSE)</f>
        <v>-4.1880667599999998E-4</v>
      </c>
      <c r="E13" s="18">
        <f>VLOOKUP($B13,Shock_SUB!$A$1:$AT$32,E$1,FALSE)</f>
        <v>-6.3454768400000004E-4</v>
      </c>
      <c r="F13" s="18">
        <f>VLOOKUP($B13,Shock_SUB!$A$1:$AT$32,F$1,FALSE)</f>
        <v>-8.4945396700000005E-4</v>
      </c>
      <c r="G13" s="18">
        <f>VLOOKUP($B13,Shock_SUB!$A$1:$AT$32,G$1,FALSE)</f>
        <v>-6.3532564999999996E-4</v>
      </c>
      <c r="H13" s="19">
        <f>VLOOKUP($B13,Shock_SUB!$A$1:$AT$32,H$1,FALSE)</f>
        <v>-1.3848561200000001E-4</v>
      </c>
      <c r="I13" s="10"/>
      <c r="J13" s="10"/>
      <c r="K13" s="10"/>
    </row>
    <row r="14" spans="1:11">
      <c r="A14" s="29" t="s">
        <v>351</v>
      </c>
      <c r="B14" s="58" t="s">
        <v>345</v>
      </c>
      <c r="C14" s="17">
        <f>VLOOKUP($B14,Shock_SUB!$A$1:$AT$32,C$1,FALSE)</f>
        <v>-1.2742653099999999E-2</v>
      </c>
      <c r="D14" s="18">
        <f>VLOOKUP($B14,Shock_SUB!$A$1:$AT$32,D$1,FALSE)</f>
        <v>-1.52934345E-2</v>
      </c>
      <c r="E14" s="18">
        <f>VLOOKUP($B14,Shock_SUB!$A$1:$AT$32,E$1,FALSE)</f>
        <v>-1.7535623699999999E-2</v>
      </c>
      <c r="F14" s="18">
        <f>VLOOKUP($B14,Shock_SUB!$A$1:$AT$32,F$1,FALSE)</f>
        <v>-1.9893568E-2</v>
      </c>
      <c r="G14" s="18">
        <f>VLOOKUP($B14,Shock_SUB!$A$1:$AT$32,G$1,FALSE)</f>
        <v>-1.8599836099999999E-2</v>
      </c>
      <c r="H14" s="19">
        <f>VLOOKUP($B14,Shock_SUB!$A$1:$AT$32,H$1,FALSE)</f>
        <v>-3.6819652400000001E-3</v>
      </c>
      <c r="I14" s="10"/>
      <c r="J14" s="10"/>
      <c r="K14" s="10"/>
    </row>
    <row r="15" spans="1:11">
      <c r="A15" s="29" t="s">
        <v>352</v>
      </c>
      <c r="B15" s="58" t="s">
        <v>346</v>
      </c>
      <c r="C15" s="17">
        <f>VLOOKUP($B15,Shock_SUB!$A$1:$AT$32,C$1,FALSE)</f>
        <v>-2.4161858300000001E-3</v>
      </c>
      <c r="D15" s="18">
        <f>VLOOKUP($B15,Shock_SUB!$A$1:$AT$32,D$1,FALSE)</f>
        <v>-4.4908558600000002E-3</v>
      </c>
      <c r="E15" s="18">
        <f>VLOOKUP($B15,Shock_SUB!$A$1:$AT$32,E$1,FALSE)</f>
        <v>-6.1214092300000003E-3</v>
      </c>
      <c r="F15" s="18">
        <f>VLOOKUP($B15,Shock_SUB!$A$1:$AT$32,F$1,FALSE)</f>
        <v>-6.4659712599999999E-3</v>
      </c>
      <c r="G15" s="18">
        <f>VLOOKUP($B15,Shock_SUB!$A$1:$AT$32,G$1,FALSE)</f>
        <v>-5.6482518799999999E-3</v>
      </c>
      <c r="H15" s="19">
        <f>VLOOKUP($B15,Shock_SUB!$A$1:$AT$32,H$1,FALSE)</f>
        <v>-3.4843965200000003E-4</v>
      </c>
      <c r="I15" s="10"/>
      <c r="J15" s="10"/>
      <c r="K15" s="10"/>
    </row>
    <row r="16" spans="1:11">
      <c r="A16" s="16" t="s">
        <v>261</v>
      </c>
      <c r="B16" s="15" t="s">
        <v>347</v>
      </c>
      <c r="C16" s="17">
        <f>VLOOKUP($B16,Shock_SUB!$A$1:$AT$50,C$1,FALSE)</f>
        <v>-4.5618421399999997E-8</v>
      </c>
      <c r="D16" s="18">
        <f>VLOOKUP($B16,Shock_SUB!$A$1:$AT$50,D$1,FALSE)</f>
        <v>-4.6998253599999998E-3</v>
      </c>
      <c r="E16" s="18">
        <f>VLOOKUP($B16,Shock_SUB!$A$1:$AT$50,E$1,FALSE)</f>
        <v>-1.0837616499999999E-2</v>
      </c>
      <c r="F16" s="18">
        <f>VLOOKUP($B16,Shock_SUB!$A$1:$AT$50,F$1,FALSE)</f>
        <v>-1.35354829E-2</v>
      </c>
      <c r="G16" s="18">
        <f>VLOOKUP($B16,Shock_SUB!$A$1:$AT$50,G$1,FALSE)</f>
        <v>-1.5058177000000001E-2</v>
      </c>
      <c r="H16" s="19">
        <f>VLOOKUP($B16,Shock_SUB!$A$1:$AT$50,H$1,FALSE)</f>
        <v>-4.2332252000000003E-3</v>
      </c>
      <c r="I16" s="10"/>
      <c r="J16" s="10"/>
      <c r="K16" s="10"/>
    </row>
    <row r="17" spans="1:11">
      <c r="A17" s="16" t="s">
        <v>348</v>
      </c>
      <c r="B17" s="15" t="s">
        <v>342</v>
      </c>
      <c r="C17" s="45">
        <f>VLOOKUP($B17,Shock_SUB!$A$1:$AT$32,C$1,FALSE)</f>
        <v>0</v>
      </c>
      <c r="D17" s="23">
        <f>VLOOKUP($B17,Shock_SUB!$A$1:$AT$32,D$1,FALSE)</f>
        <v>0</v>
      </c>
      <c r="E17" s="23">
        <f>VLOOKUP($B17,Shock_SUB!$A$1:$AT$32,E$1,FALSE)</f>
        <v>0</v>
      </c>
      <c r="F17" s="23">
        <f>VLOOKUP($B17,Shock_SUB!$A$1:$AT$32,F$1,FALSE)</f>
        <v>0</v>
      </c>
      <c r="G17" s="23">
        <f>VLOOKUP($B17,Shock_SUB!$A$1:$AT$32,G$1,FALSE)</f>
        <v>0</v>
      </c>
      <c r="H17" s="46">
        <f>VLOOKUP($B17,Shock_SUB!$A$1:$AT$32,H$1,FALSE)</f>
        <v>0</v>
      </c>
      <c r="I17" s="10"/>
      <c r="J17" s="10"/>
      <c r="K17" s="10"/>
    </row>
    <row r="18" spans="1:11">
      <c r="A18" s="29" t="s">
        <v>139</v>
      </c>
      <c r="B18" s="15" t="s">
        <v>368</v>
      </c>
      <c r="C18" s="45">
        <f>VLOOKUP($B18,Shock_SUB!$A$1:$AT$50,C$1,FALSE)</f>
        <v>0</v>
      </c>
      <c r="D18" s="23">
        <f>VLOOKUP($B18,Shock_SUB!$A$1:$AT$50,D$1,FALSE)</f>
        <v>0</v>
      </c>
      <c r="E18" s="23">
        <f>VLOOKUP($B18,Shock_SUB!$A$1:$AT$50,E$1,FALSE)</f>
        <v>0</v>
      </c>
      <c r="F18" s="23">
        <f>VLOOKUP($B18,Shock_SUB!$A$1:$AT$50,F$1,FALSE)</f>
        <v>0</v>
      </c>
      <c r="G18" s="23">
        <f>VLOOKUP($B18,Shock_SUB!$A$1:$AT$50,G$1,FALSE)</f>
        <v>0</v>
      </c>
      <c r="H18" s="46">
        <f>VLOOKUP($B18,Shock_SUB!$A$1:$AT$50,H$1,FALSE)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369</v>
      </c>
      <c r="C19" s="45">
        <f>VLOOKUP($B19,Shock_SUB!$A$1:$AT$50,C$1,FALSE)</f>
        <v>0</v>
      </c>
      <c r="D19" s="23">
        <f>VLOOKUP($B19,Shock_SUB!$A$1:$AT$50,D$1,FALSE)</f>
        <v>0</v>
      </c>
      <c r="E19" s="23">
        <f>VLOOKUP($B19,Shock_SUB!$A$1:$AT$50,E$1,FALSE)</f>
        <v>0</v>
      </c>
      <c r="F19" s="23">
        <f>VLOOKUP($B19,Shock_SUB!$A$1:$AT$50,F$1,FALSE)</f>
        <v>0</v>
      </c>
      <c r="G19" s="23">
        <f>VLOOKUP($B19,Shock_SUB!$A$1:$AT$50,G$1,FALSE)</f>
        <v>0</v>
      </c>
      <c r="H19" s="46">
        <f>VLOOKUP($B19,Shock_SUB!$A$1:$AT$50,H$1,FALSE)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370</v>
      </c>
      <c r="C20" s="45">
        <f>VLOOKUP($B20,Shock_SUB!$A$1:$AT$50,C$1,FALSE)</f>
        <v>0</v>
      </c>
      <c r="D20" s="23">
        <f>VLOOKUP($B20,Shock_SUB!$A$1:$AT$50,D$1,FALSE)</f>
        <v>0</v>
      </c>
      <c r="E20" s="23">
        <f>VLOOKUP($B20,Shock_SUB!$A$1:$AT$50,E$1,FALSE)</f>
        <v>0</v>
      </c>
      <c r="F20" s="23">
        <f>VLOOKUP($B20,Shock_SUB!$A$1:$AT$50,F$1,FALSE)</f>
        <v>0</v>
      </c>
      <c r="G20" s="23">
        <f>VLOOKUP($B20,Shock_SUB!$A$1:$AT$50,G$1,FALSE)</f>
        <v>0</v>
      </c>
      <c r="H20" s="46">
        <f>VLOOKUP($B20,Shock_SUB!$A$1:$AT$50,H$1,FALSE)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371</v>
      </c>
      <c r="C21" s="45">
        <f>VLOOKUP($B21,Shock_SUB!$A$1:$AT$50,C$1,FALSE)</f>
        <v>0</v>
      </c>
      <c r="D21" s="23">
        <f>VLOOKUP($B21,Shock_SUB!$A$1:$AT$50,D$1,FALSE)</f>
        <v>0</v>
      </c>
      <c r="E21" s="23">
        <f>VLOOKUP($B21,Shock_SUB!$A$1:$AT$50,E$1,FALSE)</f>
        <v>0</v>
      </c>
      <c r="F21" s="23">
        <f>VLOOKUP($B21,Shock_SUB!$A$1:$AT$50,F$1,FALSE)</f>
        <v>0</v>
      </c>
      <c r="G21" s="23">
        <f>VLOOKUP($B21,Shock_SUB!$A$1:$AT$50,G$1,FALSE)</f>
        <v>0</v>
      </c>
      <c r="H21" s="46">
        <f>VLOOKUP($B21,Shock_SUB!$A$1:$AT$50,H$1,FALSE)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372</v>
      </c>
      <c r="C22" s="45">
        <f>VLOOKUP($B22,Shock_SUB!$A$1:$AT$50,C$1,FALSE)</f>
        <v>0</v>
      </c>
      <c r="D22" s="23">
        <f>VLOOKUP($B22,Shock_SUB!$A$1:$AT$50,D$1,FALSE)</f>
        <v>0</v>
      </c>
      <c r="E22" s="23">
        <f>VLOOKUP($B22,Shock_SUB!$A$1:$AT$50,E$1,FALSE)</f>
        <v>0</v>
      </c>
      <c r="F22" s="23">
        <f>VLOOKUP($B22,Shock_SUB!$A$1:$AT$50,F$1,FALSE)</f>
        <v>0</v>
      </c>
      <c r="G22" s="23">
        <f>VLOOKUP($B22,Shock_SUB!$A$1:$AT$50,G$1,FALSE)</f>
        <v>0</v>
      </c>
      <c r="H22" s="46">
        <f>VLOOKUP($B22,Shock_SUB!$A$1:$AT$50,H$1,FALSE)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343</v>
      </c>
      <c r="C23" s="45">
        <f>VLOOKUP($B23,Shock_SUB!$A$1:$AT$32,C$1,FALSE)</f>
        <v>0</v>
      </c>
      <c r="D23" s="23">
        <f>VLOOKUP($B23,Shock_SUB!$A$1:$AT$32,D$1,FALSE)</f>
        <v>0</v>
      </c>
      <c r="E23" s="23">
        <f>VLOOKUP($B23,Shock_SUB!$A$1:$AT$32,E$1,FALSE)</f>
        <v>0</v>
      </c>
      <c r="F23" s="23">
        <f>VLOOKUP($B23,Shock_SUB!$A$1:$AT$32,F$1,FALSE)</f>
        <v>0</v>
      </c>
      <c r="G23" s="23">
        <f>VLOOKUP($B23,Shock_SUB!$A$1:$AT$32,G$1,FALSE)</f>
        <v>0</v>
      </c>
      <c r="H23" s="46">
        <f>VLOOKUP($B23,Shock_SUB!$A$1:$AT$32,H$1,FALSE)</f>
        <v>0</v>
      </c>
      <c r="I23" s="10"/>
      <c r="J23" s="10"/>
      <c r="K23" s="10"/>
    </row>
    <row r="24" spans="1:11">
      <c r="A24" s="16" t="s">
        <v>377</v>
      </c>
      <c r="B24" s="15"/>
      <c r="C24" s="45">
        <f>SUM(C25:C28)</f>
        <v>-1533.19912985312</v>
      </c>
      <c r="D24" s="23">
        <f t="shared" ref="D24:H24" si="1">SUM(D25:D28)</f>
        <v>-2571.43525761</v>
      </c>
      <c r="E24" s="23">
        <f t="shared" si="1"/>
        <v>-3750.0468897699998</v>
      </c>
      <c r="F24" s="23">
        <f t="shared" si="1"/>
        <v>-4715.1056744300004</v>
      </c>
      <c r="G24" s="23">
        <f t="shared" si="1"/>
        <v>-6041.0218145300005</v>
      </c>
      <c r="H24" s="46">
        <f t="shared" si="1"/>
        <v>-3907.43044061</v>
      </c>
      <c r="I24" s="10"/>
      <c r="J24" s="10"/>
      <c r="K24" s="10"/>
    </row>
    <row r="25" spans="1:11">
      <c r="A25" s="29" t="s">
        <v>300</v>
      </c>
      <c r="B25" s="15" t="s">
        <v>373</v>
      </c>
      <c r="C25" s="45">
        <f>VLOOKUP($B25,Shock_SUB!$A$1:$AT$50,C$1,FALSE)</f>
        <v>-16.961438260000001</v>
      </c>
      <c r="D25" s="23">
        <f>VLOOKUP($B25,Shock_SUB!$A$1:$AT$50,D$1,FALSE)</f>
        <v>-43.245296109999998</v>
      </c>
      <c r="E25" s="23">
        <f>VLOOKUP($B25,Shock_SUB!$A$1:$AT$50,E$1,FALSE)</f>
        <v>-67.738057370000007</v>
      </c>
      <c r="F25" s="23">
        <f>VLOOKUP($B25,Shock_SUB!$A$1:$AT$50,F$1,FALSE)</f>
        <v>-98.30204243</v>
      </c>
      <c r="G25" s="23">
        <f>VLOOKUP($B25,Shock_SUB!$A$1:$AT$50,G$1,FALSE)</f>
        <v>-96.090717830000003</v>
      </c>
      <c r="H25" s="46">
        <f>VLOOKUP($B25,Shock_SUB!$A$1:$AT$50,H$1,FALSE)</f>
        <v>-64.403171310000005</v>
      </c>
      <c r="I25" s="10"/>
      <c r="J25" s="10"/>
      <c r="K25" s="10"/>
    </row>
    <row r="26" spans="1:11">
      <c r="A26" s="29" t="s">
        <v>148</v>
      </c>
      <c r="B26" s="15" t="s">
        <v>374</v>
      </c>
      <c r="C26" s="45">
        <f>VLOOKUP($B26,Shock_SUB!$A$1:$AT$50,C$1,FALSE)</f>
        <v>-1274.55888</v>
      </c>
      <c r="D26" s="23">
        <f>VLOOKUP($B26,Shock_SUB!$A$1:$AT$50,D$1,FALSE)</f>
        <v>-1579.17517</v>
      </c>
      <c r="E26" s="23">
        <f>VLOOKUP($B26,Shock_SUB!$A$1:$AT$50,E$1,FALSE)</f>
        <v>-1871.9303709999999</v>
      </c>
      <c r="F26" s="23">
        <f>VLOOKUP($B26,Shock_SUB!$A$1:$AT$50,F$1,FALSE)</f>
        <v>-2302.1593160000002</v>
      </c>
      <c r="G26" s="23">
        <f>VLOOKUP($B26,Shock_SUB!$A$1:$AT$50,G$1,FALSE)</f>
        <v>-2813.1582659999999</v>
      </c>
      <c r="H26" s="46">
        <f>VLOOKUP($B26,Shock_SUB!$A$1:$AT$50,H$1,FALSE)</f>
        <v>-1712.309561</v>
      </c>
      <c r="I26" s="10"/>
      <c r="J26" s="10"/>
      <c r="K26" s="10"/>
    </row>
    <row r="27" spans="1:11">
      <c r="A27" s="29" t="s">
        <v>159</v>
      </c>
      <c r="B27" s="15" t="s">
        <v>375</v>
      </c>
      <c r="C27" s="45">
        <f>VLOOKUP($B27,Shock_SUB!$A$1:$AT$50,C$1,FALSE)</f>
        <v>-241.67424869999999</v>
      </c>
      <c r="D27" s="23">
        <f>VLOOKUP($B27,Shock_SUB!$A$1:$AT$50,D$1,FALSE)</f>
        <v>-463.71847009999999</v>
      </c>
      <c r="E27" s="23">
        <f>VLOOKUP($B27,Shock_SUB!$A$1:$AT$50,E$1,FALSE)</f>
        <v>-653.46132439999997</v>
      </c>
      <c r="F27" s="23">
        <f>VLOOKUP($B27,Shock_SUB!$A$1:$AT$50,F$1,FALSE)</f>
        <v>-748.26677600000005</v>
      </c>
      <c r="G27" s="23">
        <f>VLOOKUP($B27,Shock_SUB!$A$1:$AT$50,G$1,FALSE)</f>
        <v>-854.27776670000003</v>
      </c>
      <c r="H27" s="46">
        <f>VLOOKUP($B27,Shock_SUB!$A$1:$AT$50,H$1,FALSE)</f>
        <v>-162.0429603</v>
      </c>
      <c r="I27" s="10"/>
      <c r="J27" s="10"/>
      <c r="K27" s="10"/>
    </row>
    <row r="28" spans="1:11">
      <c r="A28" s="29" t="s">
        <v>140</v>
      </c>
      <c r="B28" s="15" t="s">
        <v>376</v>
      </c>
      <c r="C28" s="45">
        <f>VLOOKUP($B28,Shock_SUB!$A$1:$AT$50,C$1,FALSE)</f>
        <v>-4.5628931199999997E-3</v>
      </c>
      <c r="D28" s="23">
        <f>VLOOKUP($B28,Shock_SUB!$A$1:$AT$50,D$1,FALSE)</f>
        <v>-485.29632140000001</v>
      </c>
      <c r="E28" s="23">
        <f>VLOOKUP($B28,Shock_SUB!$A$1:$AT$50,E$1,FALSE)</f>
        <v>-1156.9171369999999</v>
      </c>
      <c r="F28" s="23">
        <f>VLOOKUP($B28,Shock_SUB!$A$1:$AT$50,F$1,FALSE)</f>
        <v>-1566.37754</v>
      </c>
      <c r="G28" s="23">
        <f>VLOOKUP($B28,Shock_SUB!$A$1:$AT$50,G$1,FALSE)</f>
        <v>-2277.4950640000002</v>
      </c>
      <c r="H28" s="46">
        <f>VLOOKUP($B28,Shock_SUB!$A$1:$AT$50,H$1,FALSE)</f>
        <v>-1968.6747479999999</v>
      </c>
      <c r="I28" s="10"/>
      <c r="J28" s="10"/>
      <c r="K28" s="10"/>
    </row>
    <row r="29" spans="1:11" s="10" customFormat="1">
      <c r="A29" s="16" t="s">
        <v>403</v>
      </c>
      <c r="B29" s="66" t="s">
        <v>402</v>
      </c>
      <c r="C29" s="45">
        <f>VLOOKUP($B29,Shock_SUB!$A$1:$AT$50,C$1,FALSE)</f>
        <v>-54.059585914472905</v>
      </c>
      <c r="D29" s="23">
        <f>VLOOKUP($B29,Shock_SUB!$A$1:$AT$50,D$1,FALSE)</f>
        <v>-88.513943144077956</v>
      </c>
      <c r="E29" s="23">
        <f>VLOOKUP($B29,Shock_SUB!$A$1:$AT$50,E$1,FALSE)</f>
        <v>-127.55256343222598</v>
      </c>
      <c r="F29" s="23">
        <f>VLOOKUP($B29,Shock_SUB!$A$1:$AT$50,F$1,FALSE)</f>
        <v>-159.45635734124721</v>
      </c>
      <c r="G29" s="23">
        <f>VLOOKUP($B29,Shock_SUB!$A$1:$AT$50,G$1,FALSE)</f>
        <v>-151.78775008895113</v>
      </c>
      <c r="H29" s="46">
        <f>VLOOKUP($B29,Shock_SUB!$A$1:$AT$50,H$1,FALSE)</f>
        <v>-70.66029674583659</v>
      </c>
    </row>
    <row r="30" spans="1:11" s="10" customFormat="1">
      <c r="A30" s="16" t="s">
        <v>406</v>
      </c>
      <c r="B30" s="58" t="s">
        <v>405</v>
      </c>
      <c r="C30" s="45" t="e">
        <f>VLOOKUP($B30,Shock_SUB!$A$1:$AT$50,C$1,FALSE)</f>
        <v>#N/A</v>
      </c>
      <c r="D30" s="23" t="e">
        <f>VLOOKUP($B30,Shock_SUB!$A$1:$AT$50,D$1,FALSE)</f>
        <v>#N/A</v>
      </c>
      <c r="E30" s="23" t="e">
        <f>VLOOKUP($B30,Shock_SUB!$A$1:$AT$50,E$1,FALSE)</f>
        <v>#N/A</v>
      </c>
      <c r="F30" s="23" t="e">
        <f>VLOOKUP($B30,Shock_SUB!$A$1:$AT$50,F$1,FALSE)</f>
        <v>#N/A</v>
      </c>
      <c r="G30" s="23" t="e">
        <f>VLOOKUP($B30,Shock_SUB!$A$1:$AT$50,G$1,FALSE)</f>
        <v>#N/A</v>
      </c>
      <c r="H30" s="46" t="e">
        <f>VLOOKUP($B30,Shock_SUB!$A$1:$AT$50,H$1,FALSE)</f>
        <v>#N/A</v>
      </c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90" t="s">
        <v>16</v>
      </c>
      <c r="D33" s="87"/>
      <c r="E33" s="87"/>
      <c r="F33" s="87"/>
      <c r="G33" s="87"/>
      <c r="H33" s="88"/>
      <c r="I33" s="15"/>
      <c r="J33" s="10"/>
      <c r="K33" s="10"/>
    </row>
    <row r="34" spans="1:11">
      <c r="A34" s="57"/>
      <c r="B34" s="67"/>
      <c r="C34" s="2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4.135918513305481E-2</v>
      </c>
      <c r="D35" s="18">
        <f t="shared" ref="D35:H35" si="2">D4</f>
        <v>4.2348079385817528E-2</v>
      </c>
      <c r="E35" s="18">
        <f t="shared" si="2"/>
        <v>4.3449977045965982E-2</v>
      </c>
      <c r="F35" s="18">
        <f t="shared" si="2"/>
        <v>4.6050377957649546E-2</v>
      </c>
      <c r="G35" s="18">
        <f t="shared" si="2"/>
        <v>4.9251673304541832E-2</v>
      </c>
      <c r="H35" s="19">
        <f t="shared" si="2"/>
        <v>5.0011917313420584E-2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51" si="3">C5</f>
        <v>4.1387867364568232E-2</v>
      </c>
      <c r="D36" s="18">
        <f t="shared" si="3"/>
        <v>4.1880248571659173E-2</v>
      </c>
      <c r="E36" s="18">
        <f t="shared" si="3"/>
        <v>4.2596862039403938E-2</v>
      </c>
      <c r="F36" s="18">
        <f t="shared" si="3"/>
        <v>5.1288267944977095E-2</v>
      </c>
      <c r="G36" s="18">
        <f t="shared" si="3"/>
        <v>4.8854980966021477E-2</v>
      </c>
      <c r="H36" s="19">
        <f t="shared" si="3"/>
        <v>4.0017501425466229E-2</v>
      </c>
      <c r="I36" s="9"/>
      <c r="J36" s="10"/>
      <c r="K36" s="10"/>
    </row>
    <row r="37" spans="1:11">
      <c r="A37" s="16" t="s">
        <v>51</v>
      </c>
      <c r="B37" s="60"/>
      <c r="C37" s="17">
        <f t="shared" si="3"/>
        <v>0.14704969809999999</v>
      </c>
      <c r="D37" s="18">
        <f t="shared" si="3"/>
        <v>0.1454537803</v>
      </c>
      <c r="E37" s="18">
        <f t="shared" si="3"/>
        <v>0.14434171740000001</v>
      </c>
      <c r="F37" s="18">
        <f t="shared" si="3"/>
        <v>0.14153372859999999</v>
      </c>
      <c r="G37" s="18">
        <f t="shared" si="3"/>
        <v>0.1387143414</v>
      </c>
      <c r="H37" s="19">
        <f t="shared" si="3"/>
        <v>0.1298786153</v>
      </c>
      <c r="I37" s="9"/>
      <c r="J37" s="10"/>
      <c r="K37" s="10"/>
    </row>
    <row r="38" spans="1:11">
      <c r="A38" s="16" t="s">
        <v>36</v>
      </c>
      <c r="B38" s="60"/>
      <c r="C38" s="17">
        <f t="shared" si="3"/>
        <v>0.53914296939999995</v>
      </c>
      <c r="D38" s="18">
        <f t="shared" si="3"/>
        <v>0.55011331870000002</v>
      </c>
      <c r="E38" s="18">
        <f t="shared" si="3"/>
        <v>0.5662603611</v>
      </c>
      <c r="F38" s="18">
        <f t="shared" si="3"/>
        <v>0.58593414460000004</v>
      </c>
      <c r="G38" s="18">
        <f t="shared" si="3"/>
        <v>0.56689469790000002</v>
      </c>
      <c r="H38" s="19">
        <f t="shared" si="3"/>
        <v>-6.5421223299999998E-2</v>
      </c>
      <c r="I38" s="9"/>
      <c r="J38" s="10"/>
      <c r="K38" s="10"/>
    </row>
    <row r="39" spans="1:11">
      <c r="A39" s="16" t="s">
        <v>34</v>
      </c>
      <c r="B39" s="60"/>
      <c r="C39" s="17">
        <f t="shared" si="3"/>
        <v>-1.69819295E-2</v>
      </c>
      <c r="D39" s="18">
        <f t="shared" si="3"/>
        <v>-2.3440914199999999E-2</v>
      </c>
      <c r="E39" s="18">
        <f t="shared" si="3"/>
        <v>-2.9907666900000001E-2</v>
      </c>
      <c r="F39" s="18">
        <f t="shared" si="3"/>
        <v>-3.0626350300000001E-2</v>
      </c>
      <c r="G39" s="18">
        <f t="shared" si="3"/>
        <v>-2.1425584099999999E-2</v>
      </c>
      <c r="H39" s="19">
        <f t="shared" si="3"/>
        <v>3.4572127299999998E-2</v>
      </c>
      <c r="I39" s="9"/>
      <c r="J39" s="10"/>
      <c r="K39" s="10"/>
    </row>
    <row r="40" spans="1:11">
      <c r="A40" s="16" t="s">
        <v>33</v>
      </c>
      <c r="B40" s="60"/>
      <c r="C40" s="17">
        <f t="shared" si="3"/>
        <v>-0.11139882080000001</v>
      </c>
      <c r="D40" s="18">
        <f t="shared" si="3"/>
        <v>-0.12274177259999999</v>
      </c>
      <c r="E40" s="18">
        <f t="shared" si="3"/>
        <v>-0.134593829</v>
      </c>
      <c r="F40" s="18">
        <f t="shared" si="3"/>
        <v>-0.1434586407</v>
      </c>
      <c r="G40" s="18">
        <f t="shared" si="3"/>
        <v>-0.1380848455</v>
      </c>
      <c r="H40" s="19">
        <f t="shared" si="3"/>
        <v>-8.4901169900000004E-2</v>
      </c>
      <c r="I40" s="9"/>
      <c r="J40" s="10"/>
      <c r="K40" s="10"/>
    </row>
    <row r="41" spans="1:11">
      <c r="A41" s="16" t="s">
        <v>54</v>
      </c>
      <c r="B41" s="60"/>
      <c r="C41" s="45">
        <f t="shared" si="3"/>
        <v>28591.657709999999</v>
      </c>
      <c r="D41" s="23">
        <f t="shared" si="3"/>
        <v>29570.926309999999</v>
      </c>
      <c r="E41" s="23">
        <f t="shared" si="3"/>
        <v>30204.869839999999</v>
      </c>
      <c r="F41" s="23">
        <f t="shared" si="3"/>
        <v>30624.59059</v>
      </c>
      <c r="G41" s="23">
        <f t="shared" si="3"/>
        <v>39914.080520000003</v>
      </c>
      <c r="H41" s="46">
        <f t="shared" si="3"/>
        <v>52468.650199999996</v>
      </c>
      <c r="I41" s="9"/>
      <c r="J41" s="10"/>
      <c r="K41" s="10"/>
    </row>
    <row r="42" spans="1:11">
      <c r="A42" s="16" t="s">
        <v>52</v>
      </c>
      <c r="B42" s="60"/>
      <c r="C42" s="17">
        <f t="shared" si="3"/>
        <v>-1.5328459799999999E-2</v>
      </c>
      <c r="D42" s="18">
        <f t="shared" si="3"/>
        <v>-2.4902922399999999E-2</v>
      </c>
      <c r="E42" s="18">
        <f t="shared" si="3"/>
        <v>-3.5129197100000002E-2</v>
      </c>
      <c r="F42" s="18">
        <f t="shared" si="3"/>
        <v>-4.0744476100000003E-2</v>
      </c>
      <c r="G42" s="18">
        <f t="shared" si="3"/>
        <v>-3.99415906E-2</v>
      </c>
      <c r="H42" s="19">
        <f t="shared" si="3"/>
        <v>-8.4021157000000006E-3</v>
      </c>
      <c r="I42" s="10"/>
      <c r="J42" s="10"/>
      <c r="K42" s="10"/>
    </row>
    <row r="43" spans="1:11">
      <c r="A43" s="16" t="s">
        <v>287</v>
      </c>
      <c r="B43" s="60"/>
      <c r="C43" s="17">
        <f t="shared" si="3"/>
        <v>-1.5328414245E-2</v>
      </c>
      <c r="D43" s="18">
        <f t="shared" si="3"/>
        <v>-2.0203097036000001E-2</v>
      </c>
      <c r="E43" s="18">
        <f t="shared" si="3"/>
        <v>-2.4291580614E-2</v>
      </c>
      <c r="F43" s="18">
        <f t="shared" si="3"/>
        <v>-2.7208993227000003E-2</v>
      </c>
      <c r="G43" s="18">
        <f t="shared" si="3"/>
        <v>-2.488341363E-2</v>
      </c>
      <c r="H43" s="19">
        <f t="shared" si="3"/>
        <v>-4.1688905040000003E-3</v>
      </c>
      <c r="I43" s="10"/>
      <c r="J43" s="10"/>
      <c r="K43" s="10"/>
    </row>
    <row r="44" spans="1:11">
      <c r="A44" s="29" t="s">
        <v>353</v>
      </c>
      <c r="B44" s="58"/>
      <c r="C44" s="17">
        <f t="shared" si="3"/>
        <v>-1.69575315E-4</v>
      </c>
      <c r="D44" s="18">
        <f t="shared" si="3"/>
        <v>-4.1880667599999998E-4</v>
      </c>
      <c r="E44" s="18">
        <f t="shared" si="3"/>
        <v>-6.3454768400000004E-4</v>
      </c>
      <c r="F44" s="18">
        <f t="shared" si="3"/>
        <v>-8.4945396700000005E-4</v>
      </c>
      <c r="G44" s="18">
        <f t="shared" si="3"/>
        <v>-6.3532564999999996E-4</v>
      </c>
      <c r="H44" s="19">
        <f t="shared" si="3"/>
        <v>-1.3848561200000001E-4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si="3"/>
        <v>-1.2742653099999999E-2</v>
      </c>
      <c r="D45" s="18">
        <f t="shared" si="3"/>
        <v>-1.52934345E-2</v>
      </c>
      <c r="E45" s="18">
        <f t="shared" si="3"/>
        <v>-1.7535623699999999E-2</v>
      </c>
      <c r="F45" s="18">
        <f t="shared" si="3"/>
        <v>-1.9893568E-2</v>
      </c>
      <c r="G45" s="18">
        <f t="shared" si="3"/>
        <v>-1.8599836099999999E-2</v>
      </c>
      <c r="H45" s="19">
        <f t="shared" si="3"/>
        <v>-3.6819652400000001E-3</v>
      </c>
      <c r="I45" s="10"/>
      <c r="J45" s="10"/>
      <c r="K45" s="10"/>
    </row>
    <row r="46" spans="1:11">
      <c r="A46" s="29" t="s">
        <v>355</v>
      </c>
      <c r="B46" s="58"/>
      <c r="C46" s="17">
        <f t="shared" si="3"/>
        <v>-2.4161858300000001E-3</v>
      </c>
      <c r="D46" s="18">
        <f t="shared" si="3"/>
        <v>-4.4908558600000002E-3</v>
      </c>
      <c r="E46" s="18">
        <f t="shared" si="3"/>
        <v>-6.1214092300000003E-3</v>
      </c>
      <c r="F46" s="18">
        <f t="shared" si="3"/>
        <v>-6.4659712599999999E-3</v>
      </c>
      <c r="G46" s="18">
        <f t="shared" si="3"/>
        <v>-5.6482518799999999E-3</v>
      </c>
      <c r="H46" s="19">
        <f t="shared" si="3"/>
        <v>-3.4843965200000003E-4</v>
      </c>
      <c r="I46" s="10"/>
      <c r="J46" s="10"/>
      <c r="K46" s="10"/>
    </row>
    <row r="47" spans="1:11">
      <c r="A47" s="16" t="s">
        <v>263</v>
      </c>
      <c r="B47" s="60"/>
      <c r="C47" s="17">
        <f t="shared" si="3"/>
        <v>-4.5618421399999997E-8</v>
      </c>
      <c r="D47" s="18">
        <f t="shared" si="3"/>
        <v>-4.6998253599999998E-3</v>
      </c>
      <c r="E47" s="18">
        <f t="shared" si="3"/>
        <v>-1.0837616499999999E-2</v>
      </c>
      <c r="F47" s="18">
        <f t="shared" si="3"/>
        <v>-1.35354829E-2</v>
      </c>
      <c r="G47" s="18">
        <f t="shared" si="3"/>
        <v>-1.5058177000000001E-2</v>
      </c>
      <c r="H47" s="19">
        <f t="shared" si="3"/>
        <v>-4.2332252000000003E-3</v>
      </c>
      <c r="I47" s="10"/>
      <c r="J47" s="10"/>
      <c r="K47" s="10"/>
    </row>
    <row r="48" spans="1:11">
      <c r="A48" s="54" t="s">
        <v>357</v>
      </c>
      <c r="B48" s="61"/>
      <c r="C48" s="45">
        <f t="shared" si="3"/>
        <v>0</v>
      </c>
      <c r="D48" s="23">
        <f t="shared" si="3"/>
        <v>0</v>
      </c>
      <c r="E48" s="23">
        <f t="shared" si="3"/>
        <v>0</v>
      </c>
      <c r="F48" s="23">
        <f t="shared" si="3"/>
        <v>0</v>
      </c>
      <c r="G48" s="23">
        <f t="shared" si="3"/>
        <v>0</v>
      </c>
      <c r="H48" s="46">
        <f t="shared" si="3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si="3"/>
        <v>0</v>
      </c>
      <c r="D49" s="23">
        <f t="shared" si="3"/>
        <v>0</v>
      </c>
      <c r="E49" s="23">
        <f t="shared" si="3"/>
        <v>0</v>
      </c>
      <c r="F49" s="23">
        <f t="shared" si="3"/>
        <v>0</v>
      </c>
      <c r="G49" s="23">
        <f t="shared" si="3"/>
        <v>0</v>
      </c>
      <c r="H49" s="46">
        <f t="shared" si="3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si="3"/>
        <v>0</v>
      </c>
      <c r="D50" s="23">
        <f t="shared" si="3"/>
        <v>0</v>
      </c>
      <c r="E50" s="23">
        <f t="shared" si="3"/>
        <v>0</v>
      </c>
      <c r="F50" s="23">
        <f t="shared" si="3"/>
        <v>0</v>
      </c>
      <c r="G50" s="23">
        <f t="shared" si="3"/>
        <v>0</v>
      </c>
      <c r="H50" s="46">
        <f t="shared" si="3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si="3"/>
        <v>0</v>
      </c>
      <c r="D51" s="23">
        <f t="shared" si="3"/>
        <v>0</v>
      </c>
      <c r="E51" s="23">
        <f t="shared" si="3"/>
        <v>0</v>
      </c>
      <c r="F51" s="23">
        <f t="shared" si="3"/>
        <v>0</v>
      </c>
      <c r="G51" s="23">
        <f t="shared" si="3"/>
        <v>0</v>
      </c>
      <c r="H51" s="46">
        <f t="shared" si="3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9" si="4">C21</f>
        <v>0</v>
      </c>
      <c r="D52" s="23">
        <f t="shared" si="4"/>
        <v>0</v>
      </c>
      <c r="E52" s="23">
        <f t="shared" si="4"/>
        <v>0</v>
      </c>
      <c r="F52" s="23">
        <f t="shared" si="4"/>
        <v>0</v>
      </c>
      <c r="G52" s="23">
        <f t="shared" si="4"/>
        <v>0</v>
      </c>
      <c r="H52" s="46">
        <f t="shared" si="4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si="4"/>
        <v>0</v>
      </c>
      <c r="D53" s="23">
        <f t="shared" si="4"/>
        <v>0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46">
        <f t="shared" si="4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si="4"/>
        <v>0</v>
      </c>
      <c r="D54" s="23">
        <f t="shared" si="4"/>
        <v>0</v>
      </c>
      <c r="E54" s="23">
        <f t="shared" si="4"/>
        <v>0</v>
      </c>
      <c r="F54" s="23">
        <f t="shared" si="4"/>
        <v>0</v>
      </c>
      <c r="G54" s="23">
        <f t="shared" si="4"/>
        <v>0</v>
      </c>
      <c r="H54" s="46">
        <f t="shared" si="4"/>
        <v>0</v>
      </c>
      <c r="I54" s="10"/>
      <c r="J54" s="10"/>
      <c r="K54" s="10"/>
    </row>
    <row r="55" spans="1:11">
      <c r="A55" s="31" t="s">
        <v>378</v>
      </c>
      <c r="B55" s="58"/>
      <c r="C55" s="45">
        <f t="shared" si="4"/>
        <v>-1533.19912985312</v>
      </c>
      <c r="D55" s="23">
        <f t="shared" si="4"/>
        <v>-2571.43525761</v>
      </c>
      <c r="E55" s="23">
        <f t="shared" si="4"/>
        <v>-3750.0468897699998</v>
      </c>
      <c r="F55" s="23">
        <f t="shared" si="4"/>
        <v>-4715.1056744300004</v>
      </c>
      <c r="G55" s="23">
        <f t="shared" si="4"/>
        <v>-6041.0218145300005</v>
      </c>
      <c r="H55" s="46">
        <f t="shared" si="4"/>
        <v>-3907.43044061</v>
      </c>
      <c r="I55" s="10"/>
      <c r="J55" s="10"/>
      <c r="K55" s="10"/>
    </row>
    <row r="56" spans="1:11">
      <c r="A56" s="29" t="s">
        <v>156</v>
      </c>
      <c r="B56" s="58"/>
      <c r="C56" s="45">
        <f t="shared" si="4"/>
        <v>-16.961438260000001</v>
      </c>
      <c r="D56" s="23">
        <f t="shared" si="4"/>
        <v>-43.245296109999998</v>
      </c>
      <c r="E56" s="23">
        <f t="shared" si="4"/>
        <v>-67.738057370000007</v>
      </c>
      <c r="F56" s="23">
        <f t="shared" si="4"/>
        <v>-98.30204243</v>
      </c>
      <c r="G56" s="23">
        <f t="shared" si="4"/>
        <v>-96.090717830000003</v>
      </c>
      <c r="H56" s="46">
        <f t="shared" si="4"/>
        <v>-64.403171310000005</v>
      </c>
      <c r="I56" s="10"/>
      <c r="J56" s="10"/>
      <c r="K56" s="10"/>
    </row>
    <row r="57" spans="1:11">
      <c r="A57" s="29" t="s">
        <v>157</v>
      </c>
      <c r="B57" s="58"/>
      <c r="C57" s="45">
        <f t="shared" si="4"/>
        <v>-1274.55888</v>
      </c>
      <c r="D57" s="23">
        <f t="shared" si="4"/>
        <v>-1579.17517</v>
      </c>
      <c r="E57" s="23">
        <f t="shared" si="4"/>
        <v>-1871.9303709999999</v>
      </c>
      <c r="F57" s="23">
        <f t="shared" si="4"/>
        <v>-2302.1593160000002</v>
      </c>
      <c r="G57" s="23">
        <f t="shared" si="4"/>
        <v>-2813.1582659999999</v>
      </c>
      <c r="H57" s="46">
        <f t="shared" si="4"/>
        <v>-1712.309561</v>
      </c>
      <c r="I57" s="10"/>
      <c r="J57" s="10"/>
      <c r="K57" s="10"/>
    </row>
    <row r="58" spans="1:11">
      <c r="A58" s="29" t="s">
        <v>158</v>
      </c>
      <c r="B58" s="58"/>
      <c r="C58" s="45">
        <f t="shared" si="4"/>
        <v>-241.67424869999999</v>
      </c>
      <c r="D58" s="23">
        <f t="shared" si="4"/>
        <v>-463.71847009999999</v>
      </c>
      <c r="E58" s="23">
        <f t="shared" si="4"/>
        <v>-653.46132439999997</v>
      </c>
      <c r="F58" s="23">
        <f t="shared" si="4"/>
        <v>-748.26677600000005</v>
      </c>
      <c r="G58" s="23">
        <f t="shared" si="4"/>
        <v>-854.27776670000003</v>
      </c>
      <c r="H58" s="46">
        <f t="shared" si="4"/>
        <v>-162.0429603</v>
      </c>
      <c r="I58" s="10"/>
      <c r="J58" s="10"/>
      <c r="K58" s="10"/>
    </row>
    <row r="59" spans="1:11">
      <c r="A59" s="29" t="s">
        <v>160</v>
      </c>
      <c r="B59" s="58"/>
      <c r="C59" s="45">
        <f t="shared" si="4"/>
        <v>-4.5628931199999997E-3</v>
      </c>
      <c r="D59" s="23">
        <f t="shared" si="4"/>
        <v>-485.29632140000001</v>
      </c>
      <c r="E59" s="23">
        <f t="shared" si="4"/>
        <v>-1156.9171369999999</v>
      </c>
      <c r="F59" s="23">
        <f t="shared" si="4"/>
        <v>-1566.37754</v>
      </c>
      <c r="G59" s="23">
        <f t="shared" si="4"/>
        <v>-2277.4950640000002</v>
      </c>
      <c r="H59" s="46">
        <f t="shared" si="4"/>
        <v>-1968.6747479999999</v>
      </c>
      <c r="I59" s="10"/>
      <c r="J59" s="10"/>
      <c r="K59" s="10"/>
    </row>
    <row r="60" spans="1:11">
      <c r="A60" s="31" t="s">
        <v>404</v>
      </c>
      <c r="B60" s="58"/>
      <c r="C60" s="45">
        <f t="shared" ref="C60:H60" si="5">C29</f>
        <v>-54.059585914472905</v>
      </c>
      <c r="D60" s="23">
        <f t="shared" si="5"/>
        <v>-88.513943144077956</v>
      </c>
      <c r="E60" s="23">
        <f t="shared" si="5"/>
        <v>-127.55256343222598</v>
      </c>
      <c r="F60" s="23">
        <f t="shared" si="5"/>
        <v>-159.45635734124721</v>
      </c>
      <c r="G60" s="23">
        <f t="shared" si="5"/>
        <v>-151.78775008895113</v>
      </c>
      <c r="H60" s="46">
        <f t="shared" si="5"/>
        <v>-70.66029674583659</v>
      </c>
      <c r="I60" s="10"/>
      <c r="J60" s="10"/>
      <c r="K60" s="10"/>
    </row>
    <row r="61" spans="1:11">
      <c r="A61" s="81" t="s">
        <v>407</v>
      </c>
      <c r="C61" s="45" t="e">
        <f t="shared" ref="C61:H61" si="6">C30</f>
        <v>#N/A</v>
      </c>
      <c r="D61" s="23" t="e">
        <f t="shared" si="6"/>
        <v>#N/A</v>
      </c>
      <c r="E61" s="23" t="e">
        <f t="shared" si="6"/>
        <v>#N/A</v>
      </c>
      <c r="F61" s="23" t="e">
        <f t="shared" si="6"/>
        <v>#N/A</v>
      </c>
      <c r="G61" s="23" t="e">
        <f t="shared" si="6"/>
        <v>#N/A</v>
      </c>
      <c r="H61" s="46" t="e">
        <f t="shared" si="6"/>
        <v>#N/A</v>
      </c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0"/>
  <sheetViews>
    <sheetView workbookViewId="0">
      <selection activeCell="I31" sqref="I31"/>
    </sheetView>
  </sheetViews>
  <sheetFormatPr baseColWidth="10" defaultColWidth="12.453125" defaultRowHeight="14.5"/>
  <cols>
    <col min="1" max="1" width="49.1796875" customWidth="1"/>
    <col min="2" max="2" width="16.81640625" hidden="1" customWidth="1"/>
    <col min="10" max="10" width="31" customWidth="1"/>
    <col min="11" max="11" width="20.26953125" hidden="1" customWidth="1"/>
    <col min="18" max="18" width="12.453125" style="10"/>
    <col min="19" max="19" width="45.26953125" style="10" customWidth="1"/>
    <col min="20" max="20" width="16.1796875" style="10" hidden="1" customWidth="1"/>
    <col min="21" max="27" width="12.453125" style="10"/>
    <col min="28" max="28" width="25" customWidth="1"/>
    <col min="29" max="29" width="0" hidden="1" customWidth="1"/>
    <col min="37" max="37" width="33.81640625" customWidth="1"/>
    <col min="38" max="38" width="0" hidden="1" customWidth="1"/>
    <col min="46" max="46" width="20.7265625" customWidth="1"/>
    <col min="47" max="47" width="0" hidden="1" customWidth="1"/>
    <col min="55" max="55" width="24" customWidth="1"/>
    <col min="56" max="56" width="0" hidden="1" customWidth="1"/>
  </cols>
  <sheetData>
    <row r="1" spans="1:74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22"/>
      <c r="S1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 ht="15.5">
      <c r="A2" s="9"/>
      <c r="B2" s="9"/>
      <c r="C2" s="83" t="s">
        <v>0</v>
      </c>
      <c r="D2" s="84"/>
      <c r="E2" s="84"/>
      <c r="F2" s="84"/>
      <c r="G2" s="84"/>
      <c r="H2" s="85"/>
      <c r="I2" s="10"/>
      <c r="J2" s="9"/>
      <c r="K2" s="9"/>
      <c r="L2" s="83" t="s">
        <v>0</v>
      </c>
      <c r="M2" s="84"/>
      <c r="N2" s="84"/>
      <c r="O2" s="84"/>
      <c r="P2" s="84"/>
      <c r="Q2" s="85"/>
      <c r="R2" s="50"/>
      <c r="S2" s="9"/>
      <c r="T2" s="9"/>
      <c r="U2" s="83" t="s">
        <v>0</v>
      </c>
      <c r="V2" s="84"/>
      <c r="W2" s="84"/>
      <c r="X2" s="84"/>
      <c r="Y2" s="84"/>
      <c r="Z2" s="85"/>
      <c r="AA2" s="50"/>
      <c r="AB2" s="9"/>
      <c r="AC2" s="9"/>
      <c r="AD2" s="83" t="s">
        <v>0</v>
      </c>
      <c r="AE2" s="84"/>
      <c r="AF2" s="84"/>
      <c r="AG2" s="84"/>
      <c r="AH2" s="84"/>
      <c r="AI2" s="85"/>
      <c r="AJ2" s="10"/>
      <c r="AK2" s="9"/>
      <c r="AL2" s="9"/>
      <c r="AM2" s="83" t="s">
        <v>0</v>
      </c>
      <c r="AN2" s="84"/>
      <c r="AO2" s="84"/>
      <c r="AP2" s="84"/>
      <c r="AQ2" s="84"/>
      <c r="AR2" s="85"/>
      <c r="AS2" s="10"/>
      <c r="AT2" s="9"/>
      <c r="AU2" s="9"/>
      <c r="AV2" s="83" t="s">
        <v>0</v>
      </c>
      <c r="AW2" s="84"/>
      <c r="AX2" s="84"/>
      <c r="AY2" s="84"/>
      <c r="AZ2" s="84"/>
      <c r="BA2" s="85"/>
      <c r="BB2" s="10"/>
      <c r="BC2" s="9"/>
      <c r="BD2" s="9"/>
      <c r="BE2" s="83" t="s">
        <v>0</v>
      </c>
      <c r="BF2" s="84"/>
      <c r="BG2" s="84"/>
      <c r="BH2" s="84"/>
      <c r="BI2" s="84"/>
      <c r="BJ2" s="85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51"/>
      <c r="S3" s="32" t="s">
        <v>320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4" ht="17.149999999999999" customHeight="1">
      <c r="A4" s="20" t="s">
        <v>256</v>
      </c>
      <c r="B4" s="9" t="s">
        <v>146</v>
      </c>
      <c r="C4" s="23">
        <f>VLOOKUP($B4,reporting_base!$A$2:$AK$154,'Tab-reporting_baseline'!C$1,FALSE)</f>
        <v>11651.815259999999</v>
      </c>
      <c r="D4" s="23">
        <f>VLOOKUP($B4,reporting_base!$A$2:$AK$154,'Tab-reporting_baseline'!D$1,FALSE)</f>
        <v>13543.72594</v>
      </c>
      <c r="E4" s="23">
        <f>VLOOKUP($B4,reporting_base!$A$2:$AK$154,'Tab-reporting_baseline'!E$1,FALSE)</f>
        <v>17923.47423</v>
      </c>
      <c r="F4" s="23">
        <f>VLOOKUP($B4,reporting_base!$A$2:$AK$154,'Tab-reporting_baseline'!F$1,FALSE)</f>
        <v>21901.443429999999</v>
      </c>
      <c r="G4" s="23">
        <f>VLOOKUP($B4,reporting_base!$A$2:$AK$154,'Tab-reporting_baseline'!G$1,FALSE)</f>
        <v>29758.144609999999</v>
      </c>
      <c r="H4" s="23">
        <f>VLOOKUP($B4,reporting_base!$A$2:$AK$154,'Tab-reporting_baseline'!H$1,FALSE)</f>
        <v>37205.414239999998</v>
      </c>
      <c r="I4" s="10"/>
      <c r="J4" s="16" t="s">
        <v>301</v>
      </c>
      <c r="K4" s="9" t="s">
        <v>168</v>
      </c>
      <c r="L4" s="23">
        <f>VLOOKUP($K4,reporting_base!$A$2:$AK$154,'Tab-reporting_baseline'!L$1,FALSE)</f>
        <v>18609.931690000001</v>
      </c>
      <c r="M4" s="23">
        <f>VLOOKUP($K4,reporting_base!$A$2:$AK$154,'Tab-reporting_baseline'!M$1,FALSE)</f>
        <v>23068.20666</v>
      </c>
      <c r="N4" s="23">
        <f>VLOOKUP($K4,reporting_base!$A$2:$AK$154,'Tab-reporting_baseline'!N$1,FALSE)</f>
        <v>28491.707310000002</v>
      </c>
      <c r="O4" s="23">
        <f>VLOOKUP($K4,reporting_base!$A$2:$AK$154,'Tab-reporting_baseline'!O$1,FALSE)</f>
        <v>35917.326000000001</v>
      </c>
      <c r="P4" s="23">
        <f>VLOOKUP($K4,reporting_base!$A$2:$AK$154,'Tab-reporting_baseline'!P$1,FALSE)</f>
        <v>50894.219040000004</v>
      </c>
      <c r="Q4" s="23">
        <f>VLOOKUP($K4,reporting_base!$A$2:$AK$154,'Tab-reporting_baseline'!Q$1,FALSE)</f>
        <v>61296.295910000001</v>
      </c>
      <c r="R4" s="23"/>
      <c r="S4" s="16" t="s">
        <v>301</v>
      </c>
      <c r="T4" s="9" t="s">
        <v>168</v>
      </c>
      <c r="U4" s="24">
        <f>VLOOKUP($T4,reporting_base!$A$2:$AK$154,'Tab-reporting_baseline'!U$1,FALSE)</f>
        <v>18609.931690000001</v>
      </c>
      <c r="V4" s="24">
        <f>VLOOKUP($T4,reporting_base!$A$2:$AK$154,'Tab-reporting_baseline'!V$1,FALSE)</f>
        <v>23068.20666</v>
      </c>
      <c r="W4" s="24">
        <f>VLOOKUP($T4,reporting_base!$A$2:$AK$154,'Tab-reporting_baseline'!W$1,FALSE)</f>
        <v>28491.707310000002</v>
      </c>
      <c r="X4" s="24">
        <f>VLOOKUP($T4,reporting_base!$A$2:$AK$154,'Tab-reporting_baseline'!X$1,FALSE)</f>
        <v>35917.326000000001</v>
      </c>
      <c r="Y4" s="24">
        <f>VLOOKUP($T4,reporting_base!$A$2:$AK$154,'Tab-reporting_baseline'!Y$1,FALSE)</f>
        <v>50894.219040000004</v>
      </c>
      <c r="Z4" s="24">
        <f>VLOOKUP($T4,reporting_base!$A$2:$AK$154,'Tab-reporting_baseline'!Z$1,FALSE)</f>
        <v>61296.295910000001</v>
      </c>
      <c r="AA4" s="23"/>
      <c r="AB4" s="30" t="s">
        <v>141</v>
      </c>
      <c r="AC4" s="10" t="s">
        <v>62</v>
      </c>
      <c r="AD4" s="23">
        <f>VLOOKUP($AC4,reporting_base!$A$2:$AK$154,'Tab-reporting_baseline'!AD$1,FALSE)</f>
        <v>1593.2937340000001</v>
      </c>
      <c r="AE4" s="23">
        <f>VLOOKUP($AC4,reporting_base!$A$2:$AK$154,'Tab-reporting_baseline'!AE$1,FALSE)</f>
        <v>1733.7700809999999</v>
      </c>
      <c r="AF4" s="23">
        <f>VLOOKUP($AC4,reporting_base!$A$2:$AK$154,'Tab-reporting_baseline'!AF$1,FALSE)</f>
        <v>1807.687633</v>
      </c>
      <c r="AG4" s="23">
        <f>VLOOKUP($AC4,reporting_base!$A$2:$AK$154,'Tab-reporting_baseline'!AG$1,FALSE)</f>
        <v>1846.7693650000001</v>
      </c>
      <c r="AH4" s="23">
        <f>VLOOKUP($AC4,reporting_base!$A$2:$AK$154,'Tab-reporting_baseline'!AH$1,FALSE)</f>
        <v>1944.8505270000001</v>
      </c>
      <c r="AI4" s="23">
        <f>VLOOKUP($AC4,reporting_base!$A$2:$AK$154,'Tab-reporting_baseline'!AI$1,FALSE)</f>
        <v>2012.6483350000001</v>
      </c>
      <c r="AJ4" s="10"/>
      <c r="AK4" s="30" t="s">
        <v>141</v>
      </c>
      <c r="AL4" s="10" t="s">
        <v>57</v>
      </c>
      <c r="AM4" s="23">
        <f>VLOOKUP($AL4,reporting_base!$A$2:$AK$154,AM$1,FALSE)</f>
        <v>3353.1214869999999</v>
      </c>
      <c r="AN4" s="23">
        <f>VLOOKUP($AL4,reporting_base!$A$2:$AK$154,AN$1,FALSE)</f>
        <v>3909.8222999999998</v>
      </c>
      <c r="AO4" s="23">
        <f>VLOOKUP($AL4,reporting_base!$A$2:$AK$154,AO$1,FALSE)</f>
        <v>4644.8668250000001</v>
      </c>
      <c r="AP4" s="23">
        <f>VLOOKUP($AL4,reporting_base!$A$2:$AK$154,AP$1,FALSE)</f>
        <v>5908.430241</v>
      </c>
      <c r="AQ4" s="23">
        <f>VLOOKUP($AL4,reporting_base!$A$2:$AK$154,AQ$1,FALSE)</f>
        <v>11274.851549999999</v>
      </c>
      <c r="AR4" s="23">
        <f>VLOOKUP($AL4,reporting_base!$A$2:$AK$154,AR$1,FALSE)</f>
        <v>20626.643189999999</v>
      </c>
      <c r="AS4" s="10"/>
      <c r="AT4" s="30" t="s">
        <v>141</v>
      </c>
      <c r="AU4" s="10" t="s">
        <v>218</v>
      </c>
      <c r="AV4" s="23">
        <f>VLOOKUP($AU4,reporting_base!$A$2:$AK$154,AV$1,FALSE)</f>
        <v>25790.12515</v>
      </c>
      <c r="AW4" s="23">
        <f>VLOOKUP($AU4,reporting_base!$A$2:$AK$154,AW$1,FALSE)</f>
        <v>30407.4715</v>
      </c>
      <c r="AX4" s="23">
        <f>VLOOKUP($AU4,reporting_base!$A$2:$AK$154,AX$1,FALSE)</f>
        <v>35830.222650000003</v>
      </c>
      <c r="AY4" s="23">
        <f>VLOOKUP($AU4,reporting_base!$A$2:$AK$154,AY$1,FALSE)</f>
        <v>44100.105069999998</v>
      </c>
      <c r="AZ4" s="23">
        <f>VLOOKUP($AU4,reporting_base!$A$2:$AK$154,AZ$1,FALSE)</f>
        <v>79419.302949999998</v>
      </c>
      <c r="BA4" s="23">
        <f>VLOOKUP($AU4,reporting_base!$A$2:$AK$154,BA$1,FALSE)</f>
        <v>135264.1427</v>
      </c>
      <c r="BB4" s="10"/>
      <c r="BC4" s="30" t="s">
        <v>141</v>
      </c>
      <c r="BD4" s="10" t="s">
        <v>224</v>
      </c>
      <c r="BE4" s="23">
        <f>VLOOKUP($BD4,reporting_base!$A$2:$AK$154,BE$1,FALSE)</f>
        <v>73412.889580000003</v>
      </c>
      <c r="BF4" s="23">
        <f>VLOOKUP($BD4,reporting_base!$A$2:$AK$154,BF$1,FALSE)</f>
        <v>87716.5386</v>
      </c>
      <c r="BG4" s="23">
        <f>VLOOKUP($BD4,reporting_base!$A$2:$AK$154,BG$1,FALSE)</f>
        <v>104574.8483</v>
      </c>
      <c r="BH4" s="23">
        <f>VLOOKUP($BD4,reporting_base!$A$2:$AK$154,BH$1,FALSE)</f>
        <v>131696.99799999999</v>
      </c>
      <c r="BI4" s="23">
        <f>VLOOKUP($BD4,reporting_base!$A$2:$AK$154,BI$1,FALSE)</f>
        <v>229786.2696</v>
      </c>
      <c r="BJ4" s="23">
        <f>VLOOKUP($BD4,reporting_base!$A$2:$AK$154,BJ$1,FALSE)</f>
        <v>378921.48950000003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>
      <c r="A5" s="29" t="s">
        <v>139</v>
      </c>
      <c r="B5" s="9" t="s">
        <v>92</v>
      </c>
      <c r="C5" s="23">
        <f>VLOOKUP($B5,reporting_base!$A$2:$AK$154,'Tab-reporting_baseline'!C$1,FALSE)</f>
        <v>2310</v>
      </c>
      <c r="D5" s="23">
        <f>VLOOKUP($B5,reporting_base!$A$2:$AK$154,'Tab-reporting_baseline'!D$1,FALSE)</f>
        <v>2316.3320699999999</v>
      </c>
      <c r="E5" s="23">
        <f>VLOOKUP($B5,reporting_base!$A$2:$AK$154,'Tab-reporting_baseline'!E$1,FALSE)</f>
        <v>2312.5908159999999</v>
      </c>
      <c r="F5" s="23">
        <f>VLOOKUP($B5,reporting_base!$A$2:$AK$154,'Tab-reporting_baseline'!F$1,FALSE)</f>
        <v>2314.114748</v>
      </c>
      <c r="G5" s="23">
        <f>VLOOKUP($B5,reporting_base!$A$2:$AK$154,'Tab-reporting_baseline'!G$1,FALSE)</f>
        <v>2330.6868840000002</v>
      </c>
      <c r="H5" s="23">
        <f>VLOOKUP($B5,reporting_base!$A$2:$AK$154,'Tab-reporting_baseline'!H$1,FALSE)</f>
        <v>2349.1078309999998</v>
      </c>
      <c r="I5" s="10"/>
      <c r="J5" s="30" t="s">
        <v>141</v>
      </c>
      <c r="K5" s="9" t="s">
        <v>169</v>
      </c>
      <c r="L5" s="23">
        <f>VLOOKUP($K5,reporting_base!$A$2:$AK$154,'Tab-reporting_baseline'!L$1,FALSE)</f>
        <v>7243.7639390000004</v>
      </c>
      <c r="M5" s="23">
        <f>VLOOKUP($K5,reporting_base!$A$2:$AK$154,'Tab-reporting_baseline'!M$1,FALSE)</f>
        <v>9098.2925070000001</v>
      </c>
      <c r="N5" s="23">
        <f>VLOOKUP($K5,reporting_base!$A$2:$AK$154,'Tab-reporting_baseline'!N$1,FALSE)</f>
        <v>9550.9582780000001</v>
      </c>
      <c r="O5" s="23">
        <f>VLOOKUP($K5,reporting_base!$A$2:$AK$154,'Tab-reporting_baseline'!O$1,FALSE)</f>
        <v>11689.75525</v>
      </c>
      <c r="P5" s="23">
        <f>VLOOKUP($K5,reporting_base!$A$2:$AK$154,'Tab-reporting_baseline'!P$1,FALSE)</f>
        <v>16822.997179999998</v>
      </c>
      <c r="Q5" s="23">
        <f>VLOOKUP($K5,reporting_base!$A$2:$AK$154,'Tab-reporting_baseline'!Q$1,FALSE)</f>
        <v>19302.249169999999</v>
      </c>
      <c r="R5" s="23"/>
      <c r="S5" s="29" t="s">
        <v>300</v>
      </c>
      <c r="T5" s="9" t="s">
        <v>303</v>
      </c>
      <c r="U5" s="23">
        <f>VLOOKUP($T5,reporting_base!$A$2:$AK$154,'Tab-reporting_baseline'!U$1,FALSE)</f>
        <v>3463.3062880000002</v>
      </c>
      <c r="V5" s="23">
        <f>VLOOKUP($T5,reporting_base!$A$2:$AK$154,'Tab-reporting_baseline'!V$1,FALSE)</f>
        <v>4501.9019740000003</v>
      </c>
      <c r="W5" s="23">
        <f>VLOOKUP($T5,reporting_base!$A$2:$AK$154,'Tab-reporting_baseline'!W$1,FALSE)</f>
        <v>4289.1527299999998</v>
      </c>
      <c r="X5" s="23">
        <f>VLOOKUP($T5,reporting_base!$A$2:$AK$154,'Tab-reporting_baseline'!X$1,FALSE)</f>
        <v>5349.428371</v>
      </c>
      <c r="Y5" s="23">
        <f>VLOOKUP($T5,reporting_base!$A$2:$AK$154,'Tab-reporting_baseline'!Y$1,FALSE)</f>
        <v>7079.3643099999999</v>
      </c>
      <c r="Z5" s="23">
        <f>VLOOKUP($T5,reporting_base!$A$2:$AK$154,'Tab-reporting_baseline'!Z$1,FALSE)</f>
        <v>8008.5269179999996</v>
      </c>
      <c r="AA5" s="23"/>
      <c r="AB5" s="30" t="s">
        <v>142</v>
      </c>
      <c r="AC5" s="10" t="s">
        <v>63</v>
      </c>
      <c r="AD5" s="23">
        <f>VLOOKUP($AC5,reporting_base!$A$2:$AK$154,'Tab-reporting_baseline'!AD$1,FALSE)</f>
        <v>124.3163492</v>
      </c>
      <c r="AE5" s="23">
        <f>VLOOKUP($AC5,reporting_base!$A$2:$AK$154,'Tab-reporting_baseline'!AE$1,FALSE)</f>
        <v>148.0010991</v>
      </c>
      <c r="AF5" s="23">
        <f>VLOOKUP($AC5,reporting_base!$A$2:$AK$154,'Tab-reporting_baseline'!AF$1,FALSE)</f>
        <v>166.0045461</v>
      </c>
      <c r="AG5" s="23">
        <f>VLOOKUP($AC5,reporting_base!$A$2:$AK$154,'Tab-reporting_baseline'!AG$1,FALSE)</f>
        <v>191.4866351</v>
      </c>
      <c r="AH5" s="23">
        <f>VLOOKUP($AC5,reporting_base!$A$2:$AK$154,'Tab-reporting_baseline'!AH$1,FALSE)</f>
        <v>181.954768</v>
      </c>
      <c r="AI5" s="23">
        <f>VLOOKUP($AC5,reporting_base!$A$2:$AK$154,'Tab-reporting_baseline'!AI$1,FALSE)</f>
        <v>168.64767950000001</v>
      </c>
      <c r="AJ5" s="10"/>
      <c r="AK5" s="30" t="s">
        <v>142</v>
      </c>
      <c r="AL5" s="10" t="s">
        <v>58</v>
      </c>
      <c r="AM5" s="23">
        <f>VLOOKUP($AL5,reporting_base!$A$2:$AK$154,AM$1,FALSE)</f>
        <v>2603.9507410000001</v>
      </c>
      <c r="AN5" s="23">
        <f>VLOOKUP($AL5,reporting_base!$A$2:$AK$154,AN$1,FALSE)</f>
        <v>3382.5679620000001</v>
      </c>
      <c r="AO5" s="23">
        <f>VLOOKUP($AL5,reporting_base!$A$2:$AK$154,AO$1,FALSE)</f>
        <v>4433.1670359999998</v>
      </c>
      <c r="AP5" s="23">
        <f>VLOOKUP($AL5,reporting_base!$A$2:$AK$154,AP$1,FALSE)</f>
        <v>6594.3146059999999</v>
      </c>
      <c r="AQ5" s="23">
        <f>VLOOKUP($AL5,reporting_base!$A$2:$AK$154,AQ$1,FALSE)</f>
        <v>11896.97134</v>
      </c>
      <c r="AR5" s="23">
        <f>VLOOKUP($AL5,reporting_base!$A$2:$AK$154,AR$1,FALSE)</f>
        <v>19015.57807</v>
      </c>
      <c r="AS5" s="10"/>
      <c r="AT5" s="30" t="s">
        <v>142</v>
      </c>
      <c r="AU5" s="10" t="s">
        <v>219</v>
      </c>
      <c r="AV5" s="23">
        <f>VLOOKUP($AU5,reporting_base!$A$2:$AK$154,AV$1,FALSE)</f>
        <v>5303.6276660000003</v>
      </c>
      <c r="AW5" s="23">
        <f>VLOOKUP($AU5,reporting_base!$A$2:$AK$154,AW$1,FALSE)</f>
        <v>6896.3457980000003</v>
      </c>
      <c r="AX5" s="23">
        <f>VLOOKUP($AU5,reporting_base!$A$2:$AK$154,AX$1,FALSE)</f>
        <v>8730.8533220000008</v>
      </c>
      <c r="AY5" s="23">
        <f>VLOOKUP($AU5,reporting_base!$A$2:$AK$154,AY$1,FALSE)</f>
        <v>12163.3171</v>
      </c>
      <c r="AZ5" s="23">
        <f>VLOOKUP($AU5,reporting_base!$A$2:$AK$154,AZ$1,FALSE)</f>
        <v>19681.41677</v>
      </c>
      <c r="BA5" s="23">
        <f>VLOOKUP($AU5,reporting_base!$A$2:$AK$154,BA$1,FALSE)</f>
        <v>30393.472269999998</v>
      </c>
      <c r="BB5" s="10"/>
      <c r="BC5" s="30" t="s">
        <v>142</v>
      </c>
      <c r="BD5" s="10" t="s">
        <v>225</v>
      </c>
      <c r="BE5" s="23">
        <f>VLOOKUP($BD5,reporting_base!$A$2:$AK$154,BE$1,FALSE)</f>
        <v>8375.6891190000006</v>
      </c>
      <c r="BF5" s="23">
        <f>VLOOKUP($BD5,reporting_base!$A$2:$AK$154,BF$1,FALSE)</f>
        <v>10908.668019999999</v>
      </c>
      <c r="BG5" s="23">
        <f>VLOOKUP($BD5,reporting_base!$A$2:$AK$154,BG$1,FALSE)</f>
        <v>13630.944310000001</v>
      </c>
      <c r="BH5" s="23">
        <f>VLOOKUP($BD5,reporting_base!$A$2:$AK$154,BH$1,FALSE)</f>
        <v>18970.16099</v>
      </c>
      <c r="BI5" s="23">
        <f>VLOOKUP($BD5,reporting_base!$A$2:$AK$154,BI$1,FALSE)</f>
        <v>30440.757180000001</v>
      </c>
      <c r="BJ5" s="23">
        <f>VLOOKUP($BD5,reporting_base!$A$2:$AK$154,BJ$1,FALSE)</f>
        <v>46417.76728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>
      <c r="A6" s="29" t="s">
        <v>300</v>
      </c>
      <c r="B6" s="9" t="s">
        <v>93</v>
      </c>
      <c r="C6" s="23">
        <f>VLOOKUP($B6,reporting_base!$A$2:$AK$154,'Tab-reporting_baseline'!C$1,FALSE)</f>
        <v>412.76329629999998</v>
      </c>
      <c r="D6" s="23">
        <f>VLOOKUP($B6,reporting_base!$A$2:$AK$154,'Tab-reporting_baseline'!D$1,FALSE)</f>
        <v>459.0903126</v>
      </c>
      <c r="E6" s="23">
        <f>VLOOKUP($B6,reporting_base!$A$2:$AK$154,'Tab-reporting_baseline'!E$1,FALSE)</f>
        <v>537.3409772</v>
      </c>
      <c r="F6" s="23">
        <f>VLOOKUP($B6,reporting_base!$A$2:$AK$154,'Tab-reporting_baseline'!F$1,FALSE)</f>
        <v>328.85080499999998</v>
      </c>
      <c r="G6" s="23">
        <f>VLOOKUP($B6,reporting_base!$A$2:$AK$154,'Tab-reporting_baseline'!G$1,FALSE)</f>
        <v>207.2288853</v>
      </c>
      <c r="H6" s="23">
        <f>VLOOKUP($B6,reporting_base!$A$2:$AK$154,'Tab-reporting_baseline'!H$1,FALSE)</f>
        <v>216.92348630000001</v>
      </c>
      <c r="I6" s="10"/>
      <c r="J6" s="30" t="s">
        <v>142</v>
      </c>
      <c r="K6" s="9" t="s">
        <v>170</v>
      </c>
      <c r="L6" s="23">
        <f>VLOOKUP($K6,reporting_base!$A$2:$AK$154,'Tab-reporting_baseline'!L$1,FALSE)</f>
        <v>1139.855096</v>
      </c>
      <c r="M6" s="23">
        <f>VLOOKUP($K6,reporting_base!$A$2:$AK$154,'Tab-reporting_baseline'!M$1,FALSE)</f>
        <v>1519.716995</v>
      </c>
      <c r="N6" s="23">
        <f>VLOOKUP($K6,reporting_base!$A$2:$AK$154,'Tab-reporting_baseline'!N$1,FALSE)</f>
        <v>1478.549383</v>
      </c>
      <c r="O6" s="23">
        <f>VLOOKUP($K6,reporting_base!$A$2:$AK$154,'Tab-reporting_baseline'!O$1,FALSE)</f>
        <v>1932.181198</v>
      </c>
      <c r="P6" s="23">
        <f>VLOOKUP($K6,reporting_base!$A$2:$AK$154,'Tab-reporting_baseline'!P$1,FALSE)</f>
        <v>2674.8843980000001</v>
      </c>
      <c r="Q6" s="23">
        <f>VLOOKUP($K6,reporting_base!$A$2:$AK$154,'Tab-reporting_baseline'!Q$1,FALSE)</f>
        <v>3179.0212339999998</v>
      </c>
      <c r="R6" s="23"/>
      <c r="S6" s="29" t="s">
        <v>148</v>
      </c>
      <c r="T6" s="9" t="s">
        <v>304</v>
      </c>
      <c r="U6" s="23">
        <f>VLOOKUP($T6,reporting_base!$A$2:$AK$154,'Tab-reporting_baseline'!U$1,FALSE)</f>
        <v>4697.632055</v>
      </c>
      <c r="V6" s="23">
        <f>VLOOKUP($T6,reporting_base!$A$2:$AK$154,'Tab-reporting_baseline'!V$1,FALSE)</f>
        <v>5747.3488900000002</v>
      </c>
      <c r="W6" s="23">
        <f>VLOOKUP($T6,reporting_base!$A$2:$AK$154,'Tab-reporting_baseline'!W$1,FALSE)</f>
        <v>6098.8489490000002</v>
      </c>
      <c r="X6" s="23">
        <f>VLOOKUP($T6,reporting_base!$A$2:$AK$154,'Tab-reporting_baseline'!X$1,FALSE)</f>
        <v>7442.1929570000002</v>
      </c>
      <c r="Y6" s="23">
        <f>VLOOKUP($T6,reporting_base!$A$2:$AK$154,'Tab-reporting_baseline'!Y$1,FALSE)</f>
        <v>10841.12239</v>
      </c>
      <c r="Z6" s="23">
        <f>VLOOKUP($T6,reporting_base!$A$2:$AK$154,'Tab-reporting_baseline'!Z$1,FALSE)</f>
        <v>10903.486699999999</v>
      </c>
      <c r="AA6" s="23"/>
      <c r="AB6" s="30" t="s">
        <v>143</v>
      </c>
      <c r="AC6" s="10" t="s">
        <v>64</v>
      </c>
      <c r="AD6" s="23">
        <f>VLOOKUP($AC6,reporting_base!$A$2:$AK$154,'Tab-reporting_baseline'!AD$1,FALSE)</f>
        <v>1643.358651</v>
      </c>
      <c r="AE6" s="23">
        <f>VLOOKUP($AC6,reporting_base!$A$2:$AK$154,'Tab-reporting_baseline'!AE$1,FALSE)</f>
        <v>1792.2890030000001</v>
      </c>
      <c r="AF6" s="23">
        <f>VLOOKUP($AC6,reporting_base!$A$2:$AK$154,'Tab-reporting_baseline'!AF$1,FALSE)</f>
        <v>1854.8296849999999</v>
      </c>
      <c r="AG6" s="23">
        <f>VLOOKUP($AC6,reporting_base!$A$2:$AK$154,'Tab-reporting_baseline'!AG$1,FALSE)</f>
        <v>1899.6101160000001</v>
      </c>
      <c r="AH6" s="23">
        <f>VLOOKUP($AC6,reporting_base!$A$2:$AK$154,'Tab-reporting_baseline'!AH$1,FALSE)</f>
        <v>1971.5200870000001</v>
      </c>
      <c r="AI6" s="23">
        <f>VLOOKUP($AC6,reporting_base!$A$2:$AK$154,'Tab-reporting_baseline'!AI$1,FALSE)</f>
        <v>1991.860381</v>
      </c>
      <c r="AJ6" s="10"/>
      <c r="AK6" s="30" t="s">
        <v>143</v>
      </c>
      <c r="AL6" s="10" t="s">
        <v>59</v>
      </c>
      <c r="AM6" s="23">
        <f>VLOOKUP($AL6,reporting_base!$A$2:$AK$154,AM$1,FALSE)</f>
        <v>8879.3744210000004</v>
      </c>
      <c r="AN6" s="23">
        <f>VLOOKUP($AL6,reporting_base!$A$2:$AK$154,AN$1,FALSE)</f>
        <v>10443.37412</v>
      </c>
      <c r="AO6" s="23">
        <f>VLOOKUP($AL6,reporting_base!$A$2:$AK$154,AO$1,FALSE)</f>
        <v>12369.7619</v>
      </c>
      <c r="AP6" s="23">
        <f>VLOOKUP($AL6,reporting_base!$A$2:$AK$154,AP$1,FALSE)</f>
        <v>15775.80409</v>
      </c>
      <c r="AQ6" s="23">
        <f>VLOOKUP($AL6,reporting_base!$A$2:$AK$154,AQ$1,FALSE)</f>
        <v>30493.56825</v>
      </c>
      <c r="AR6" s="23">
        <f>VLOOKUP($AL6,reporting_base!$A$2:$AK$154,AR$1,FALSE)</f>
        <v>55851.884339999997</v>
      </c>
      <c r="AS6" s="10"/>
      <c r="AT6" s="30" t="s">
        <v>143</v>
      </c>
      <c r="AU6" s="10" t="s">
        <v>220</v>
      </c>
      <c r="AV6" s="23">
        <f>VLOOKUP($AU6,reporting_base!$A$2:$AK$154,AV$1,FALSE)</f>
        <v>45086.461799999997</v>
      </c>
      <c r="AW6" s="23">
        <f>VLOOKUP($AU6,reporting_base!$A$2:$AK$154,AW$1,FALSE)</f>
        <v>53289.35471</v>
      </c>
      <c r="AX6" s="23">
        <f>VLOOKUP($AU6,reporting_base!$A$2:$AK$154,AX$1,FALSE)</f>
        <v>62302.890610000002</v>
      </c>
      <c r="AY6" s="23">
        <f>VLOOKUP($AU6,reporting_base!$A$2:$AK$154,AY$1,FALSE)</f>
        <v>76992.215219999998</v>
      </c>
      <c r="AZ6" s="23">
        <f>VLOOKUP($AU6,reporting_base!$A$2:$AK$154,AZ$1,FALSE)</f>
        <v>135310.65210000001</v>
      </c>
      <c r="BA6" s="23">
        <f>VLOOKUP($AU6,reporting_base!$A$2:$AK$154,BA$1,FALSE)</f>
        <v>223644.96359999999</v>
      </c>
      <c r="BB6" s="10"/>
      <c r="BC6" s="30" t="s">
        <v>143</v>
      </c>
      <c r="BD6" s="10" t="s">
        <v>226</v>
      </c>
      <c r="BE6" s="23">
        <f>VLOOKUP($BD6,reporting_base!$A$2:$AK$154,BE$1,FALSE)</f>
        <v>60088.076150000001</v>
      </c>
      <c r="BF6" s="23">
        <f>VLOOKUP($BD6,reporting_base!$A$2:$AK$154,BF$1,FALSE)</f>
        <v>70806.149189999996</v>
      </c>
      <c r="BG6" s="23">
        <f>VLOOKUP($BD6,reporting_base!$A$2:$AK$154,BG$1,FALSE)</f>
        <v>82837.608319999999</v>
      </c>
      <c r="BH6" s="23">
        <f>VLOOKUP($BD6,reporting_base!$A$2:$AK$154,BH$1,FALSE)</f>
        <v>102086.39509999999</v>
      </c>
      <c r="BI6" s="23">
        <f>VLOOKUP($BD6,reporting_base!$A$2:$AK$154,BI$1,FALSE)</f>
        <v>178668.34400000001</v>
      </c>
      <c r="BJ6" s="23">
        <f>VLOOKUP($BD6,reporting_base!$A$2:$AK$154,BJ$1,FALSE)</f>
        <v>294203.14840000001</v>
      </c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>
      <c r="A7" s="29" t="s">
        <v>148</v>
      </c>
      <c r="B7" s="9" t="s">
        <v>94</v>
      </c>
      <c r="C7" s="23">
        <f>VLOOKUP($B7,reporting_base!$A$2:$AK$154,'Tab-reporting_baseline'!C$1,FALSE)</f>
        <v>767.0073496</v>
      </c>
      <c r="D7" s="23">
        <f>VLOOKUP($B7,reporting_base!$A$2:$AK$154,'Tab-reporting_baseline'!D$1,FALSE)</f>
        <v>786.82558610000001</v>
      </c>
      <c r="E7" s="23">
        <f>VLOOKUP($B7,reporting_base!$A$2:$AK$154,'Tab-reporting_baseline'!E$1,FALSE)</f>
        <v>758.99565719999998</v>
      </c>
      <c r="F7" s="23">
        <f>VLOOKUP($B7,reporting_base!$A$2:$AK$154,'Tab-reporting_baseline'!F$1,FALSE)</f>
        <v>841.92667459999996</v>
      </c>
      <c r="G7" s="23">
        <f>VLOOKUP($B7,reporting_base!$A$2:$AK$154,'Tab-reporting_baseline'!G$1,FALSE)</f>
        <v>772.38286679999999</v>
      </c>
      <c r="H7" s="23">
        <f>VLOOKUP($B7,reporting_base!$A$2:$AK$154,'Tab-reporting_baseline'!H$1,FALSE)</f>
        <v>725.97689690000004</v>
      </c>
      <c r="I7" s="10"/>
      <c r="J7" s="30" t="s">
        <v>143</v>
      </c>
      <c r="K7" s="9" t="s">
        <v>171</v>
      </c>
      <c r="L7" s="23">
        <f>VLOOKUP($K7,reporting_base!$A$2:$AK$154,'Tab-reporting_baseline'!L$1,FALSE)</f>
        <v>1409.7320689999999</v>
      </c>
      <c r="M7" s="23">
        <f>VLOOKUP($K7,reporting_base!$A$2:$AK$154,'Tab-reporting_baseline'!M$1,FALSE)</f>
        <v>1722.528296</v>
      </c>
      <c r="N7" s="23">
        <f>VLOOKUP($K7,reporting_base!$A$2:$AK$154,'Tab-reporting_baseline'!N$1,FALSE)</f>
        <v>1625.237329</v>
      </c>
      <c r="O7" s="23">
        <f>VLOOKUP($K7,reporting_base!$A$2:$AK$154,'Tab-reporting_baseline'!O$1,FALSE)</f>
        <v>1825.6427040000001</v>
      </c>
      <c r="P7" s="23">
        <f>VLOOKUP($K7,reporting_base!$A$2:$AK$154,'Tab-reporting_baseline'!P$1,FALSE)</f>
        <v>2499.4795340000001</v>
      </c>
      <c r="Q7" s="23">
        <f>VLOOKUP($K7,reporting_base!$A$2:$AK$154,'Tab-reporting_baseline'!Q$1,FALSE)</f>
        <v>2909.7370860000001</v>
      </c>
      <c r="R7" s="23"/>
      <c r="S7" s="29" t="s">
        <v>159</v>
      </c>
      <c r="T7" s="9" t="s">
        <v>305</v>
      </c>
      <c r="U7" s="23">
        <f>VLOOKUP($T7,reporting_base!$A$2:$AK$154,'Tab-reporting_baseline'!U$1,FALSE)</f>
        <v>10448.993340000001</v>
      </c>
      <c r="V7" s="23">
        <f>VLOOKUP($T7,reporting_base!$A$2:$AK$154,'Tab-reporting_baseline'!V$1,FALSE)</f>
        <v>12818.9558</v>
      </c>
      <c r="W7" s="23">
        <f>VLOOKUP($T7,reporting_base!$A$2:$AK$154,'Tab-reporting_baseline'!W$1,FALSE)</f>
        <v>18103.70563</v>
      </c>
      <c r="X7" s="23">
        <f>VLOOKUP($T7,reporting_base!$A$2:$AK$154,'Tab-reporting_baseline'!X$1,FALSE)</f>
        <v>23125.704669999999</v>
      </c>
      <c r="Y7" s="23">
        <f>VLOOKUP($T7,reporting_base!$A$2:$AK$154,'Tab-reporting_baseline'!Y$1,FALSE)</f>
        <v>32973.732349999998</v>
      </c>
      <c r="Z7" s="23">
        <f>VLOOKUP($T7,reporting_base!$A$2:$AK$154,'Tab-reporting_baseline'!Z$1,FALSE)</f>
        <v>42384.282299999999</v>
      </c>
      <c r="AA7" s="23"/>
      <c r="AB7" s="30" t="s">
        <v>185</v>
      </c>
      <c r="AC7" s="10" t="s">
        <v>65</v>
      </c>
      <c r="AD7" s="23">
        <f>VLOOKUP($AC7,reporting_base!$A$2:$AK$154,'Tab-reporting_baseline'!AD$1,FALSE)</f>
        <v>25.254320929999999</v>
      </c>
      <c r="AE7" s="23">
        <f>VLOOKUP($AC7,reporting_base!$A$2:$AK$154,'Tab-reporting_baseline'!AE$1,FALSE)</f>
        <v>25.831555609999999</v>
      </c>
      <c r="AF7" s="23">
        <f>VLOOKUP($AC7,reporting_base!$A$2:$AK$154,'Tab-reporting_baseline'!AF$1,FALSE)</f>
        <v>28.562736040000001</v>
      </c>
      <c r="AG7" s="23">
        <f>VLOOKUP($AC7,reporting_base!$A$2:$AK$154,'Tab-reporting_baseline'!AG$1,FALSE)</f>
        <v>28.23118985</v>
      </c>
      <c r="AH7" s="23">
        <f>VLOOKUP($AC7,reporting_base!$A$2:$AK$154,'Tab-reporting_baseline'!AH$1,FALSE)</f>
        <v>21.513482010000001</v>
      </c>
      <c r="AI7" s="23">
        <f>VLOOKUP($AC7,reporting_base!$A$2:$AK$154,'Tab-reporting_baseline'!AI$1,FALSE)</f>
        <v>15.79588611</v>
      </c>
      <c r="AJ7" s="10"/>
      <c r="AK7" s="30" t="s">
        <v>185</v>
      </c>
      <c r="AL7" s="10" t="s">
        <v>60</v>
      </c>
      <c r="AM7" s="23">
        <f>VLOOKUP($AL7,reporting_base!$A$2:$AK$154,AM$1,FALSE)</f>
        <v>1590.655315</v>
      </c>
      <c r="AN7" s="23">
        <f>VLOOKUP($AL7,reporting_base!$A$2:$AK$154,AN$1,FALSE)</f>
        <v>1791.5422530000001</v>
      </c>
      <c r="AO7" s="23">
        <f>VLOOKUP($AL7,reporting_base!$A$2:$AK$154,AO$1,FALSE)</f>
        <v>2393.2311669999999</v>
      </c>
      <c r="AP7" s="23">
        <f>VLOOKUP($AL7,reporting_base!$A$2:$AK$154,AP$1,FALSE)</f>
        <v>3092.006249</v>
      </c>
      <c r="AQ7" s="23">
        <f>VLOOKUP($AL7,reporting_base!$A$2:$AK$154,AQ$1,FALSE)</f>
        <v>4296.4010490000001</v>
      </c>
      <c r="AR7" s="23">
        <f>VLOOKUP($AL7,reporting_base!$A$2:$AK$154,AR$1,FALSE)</f>
        <v>5219.742663</v>
      </c>
      <c r="AS7" s="10"/>
      <c r="AT7" s="30" t="s">
        <v>185</v>
      </c>
      <c r="AU7" s="10" t="s">
        <v>221</v>
      </c>
      <c r="AV7" s="23">
        <f>VLOOKUP($AU7,reporting_base!$A$2:$AK$154,AV$1,FALSE)</f>
        <v>2194.228188</v>
      </c>
      <c r="AW7" s="23">
        <f>VLOOKUP($AU7,reporting_base!$A$2:$AK$154,AW$1,FALSE)</f>
        <v>2469.1122529999998</v>
      </c>
      <c r="AX7" s="23">
        <f>VLOOKUP($AU7,reporting_base!$A$2:$AK$154,AX$1,FALSE)</f>
        <v>3221.1877330000002</v>
      </c>
      <c r="AY7" s="23">
        <f>VLOOKUP($AU7,reporting_base!$A$2:$AK$154,AY$1,FALSE)</f>
        <v>3862.072811</v>
      </c>
      <c r="AZ7" s="23">
        <f>VLOOKUP($AU7,reporting_base!$A$2:$AK$154,AZ$1,FALSE)</f>
        <v>4773.4823409999999</v>
      </c>
      <c r="BA7" s="23">
        <f>VLOOKUP($AU7,reporting_base!$A$2:$AK$154,BA$1,FALSE)</f>
        <v>5684.8920980000003</v>
      </c>
      <c r="BB7" s="10"/>
      <c r="BC7" s="30" t="s">
        <v>185</v>
      </c>
      <c r="BD7" s="10" t="s">
        <v>227</v>
      </c>
      <c r="BE7" s="23">
        <f>VLOOKUP($BD7,reporting_base!$A$2:$AK$154,BE$1,FALSE)</f>
        <v>6037.7348739999998</v>
      </c>
      <c r="BF7" s="23">
        <f>VLOOKUP($BD7,reporting_base!$A$2:$AK$154,BF$1,FALSE)</f>
        <v>6796.6079030000001</v>
      </c>
      <c r="BG7" s="23">
        <f>VLOOKUP($BD7,reporting_base!$A$2:$AK$154,BG$1,FALSE)</f>
        <v>8906.7069950000005</v>
      </c>
      <c r="BH7" s="23">
        <f>VLOOKUP($BD7,reporting_base!$A$2:$AK$154,BH$1,FALSE)</f>
        <v>10716.4458</v>
      </c>
      <c r="BI7" s="23">
        <f>VLOOKUP($BD7,reporting_base!$A$2:$AK$154,BI$1,FALSE)</f>
        <v>14209.962879999999</v>
      </c>
      <c r="BJ7" s="23">
        <f>VLOOKUP($BD7,reporting_base!$A$2:$AK$154,BJ$1,FALSE)</f>
        <v>17097.862300000001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spans="1:74">
      <c r="A8" s="29" t="s">
        <v>159</v>
      </c>
      <c r="B8" s="9" t="s">
        <v>95</v>
      </c>
      <c r="C8" s="23">
        <f>VLOOKUP($B8,reporting_base!$A$2:$AK$154,'Tab-reporting_baseline'!C$1,FALSE)</f>
        <v>6789.3232939999998</v>
      </c>
      <c r="D8" s="23">
        <f>VLOOKUP($B8,reporting_base!$A$2:$AK$154,'Tab-reporting_baseline'!D$1,FALSE)</f>
        <v>8278.5446699999993</v>
      </c>
      <c r="E8" s="23">
        <f>VLOOKUP($B8,reporting_base!$A$2:$AK$154,'Tab-reporting_baseline'!E$1,FALSE)</f>
        <v>11747.61052</v>
      </c>
      <c r="F8" s="23">
        <f>VLOOKUP($B8,reporting_base!$A$2:$AK$154,'Tab-reporting_baseline'!F$1,FALSE)</f>
        <v>14976.547640000001</v>
      </c>
      <c r="G8" s="23">
        <f>VLOOKUP($B8,reporting_base!$A$2:$AK$154,'Tab-reporting_baseline'!G$1,FALSE)</f>
        <v>21591.99915</v>
      </c>
      <c r="H8" s="23">
        <f>VLOOKUP($B8,reporting_base!$A$2:$AK$154,'Tab-reporting_baseline'!H$1,FALSE)</f>
        <v>27538.100279999999</v>
      </c>
      <c r="I8" s="10"/>
      <c r="J8" s="30" t="s">
        <v>185</v>
      </c>
      <c r="K8" s="9" t="s">
        <v>172</v>
      </c>
      <c r="L8" s="23">
        <f>VLOOKUP($K8,reporting_base!$A$2:$AK$154,'Tab-reporting_baseline'!L$1,FALSE)</f>
        <v>52.023562439999999</v>
      </c>
      <c r="M8" s="23">
        <f>VLOOKUP($K8,reporting_base!$A$2:$AK$154,'Tab-reporting_baseline'!M$1,FALSE)</f>
        <v>57.483308749999999</v>
      </c>
      <c r="N8" s="23">
        <f>VLOOKUP($K8,reporting_base!$A$2:$AK$154,'Tab-reporting_baseline'!N$1,FALSE)</f>
        <v>51.211628930000003</v>
      </c>
      <c r="O8" s="23">
        <f>VLOOKUP($K8,reporting_base!$A$2:$AK$154,'Tab-reporting_baseline'!O$1,FALSE)</f>
        <v>54.69232306</v>
      </c>
      <c r="P8" s="23">
        <f>VLOOKUP($K8,reporting_base!$A$2:$AK$154,'Tab-reporting_baseline'!P$1,FALSE)</f>
        <v>88.820239790000002</v>
      </c>
      <c r="Q8" s="23">
        <f>VLOOKUP($K8,reporting_base!$A$2:$AK$154,'Tab-reporting_baseline'!Q$1,FALSE)</f>
        <v>115.3723548</v>
      </c>
      <c r="R8" s="23"/>
      <c r="S8" s="30" t="s">
        <v>302</v>
      </c>
      <c r="T8" s="9" t="s">
        <v>174</v>
      </c>
      <c r="U8" s="24">
        <f>VLOOKUP($T8,reporting_base!$A$2:$AK$154,'Tab-reporting_baseline'!U$1,FALSE)</f>
        <v>5285.7500440000003</v>
      </c>
      <c r="V8" s="24">
        <f>VLOOKUP($T8,reporting_base!$A$2:$AK$154,'Tab-reporting_baseline'!V$1,FALSE)</f>
        <v>6038.6313399999999</v>
      </c>
      <c r="W8" s="24">
        <f>VLOOKUP($T8,reporting_base!$A$2:$AK$154,'Tab-reporting_baseline'!W$1,FALSE)</f>
        <v>4638.9369989999996</v>
      </c>
      <c r="X8" s="24">
        <f>VLOOKUP($T8,reporting_base!$A$2:$AK$154,'Tab-reporting_baseline'!X$1,FALSE)</f>
        <v>8355.9787529999994</v>
      </c>
      <c r="Y8" s="24">
        <f>VLOOKUP($T8,reporting_base!$A$2:$AK$154,'Tab-reporting_baseline'!Y$1,FALSE)</f>
        <v>11704.388499999999</v>
      </c>
      <c r="Z8" s="24">
        <f>VLOOKUP($T8,reporting_base!$A$2:$AK$154,'Tab-reporting_baseline'!Z$1,FALSE)</f>
        <v>12850.884550000001</v>
      </c>
      <c r="AA8" s="23"/>
      <c r="AB8" s="30" t="s">
        <v>140</v>
      </c>
      <c r="AC8" s="10" t="s">
        <v>66</v>
      </c>
      <c r="AD8" s="23">
        <f>VLOOKUP($AC8,reporting_base!$A$2:$AK$154,'Tab-reporting_baseline'!AD$1,FALSE)</f>
        <v>6.5964696939999996</v>
      </c>
      <c r="AE8" s="23">
        <f>VLOOKUP($AC8,reporting_base!$A$2:$AK$154,'Tab-reporting_baseline'!AE$1,FALSE)</f>
        <v>7.8761385150000001</v>
      </c>
      <c r="AF8" s="23">
        <f>VLOOKUP($AC8,reporting_base!$A$2:$AK$154,'Tab-reporting_baseline'!AF$1,FALSE)</f>
        <v>10.99124314</v>
      </c>
      <c r="AG8" s="23">
        <f>VLOOKUP($AC8,reporting_base!$A$2:$AK$154,'Tab-reporting_baseline'!AG$1,FALSE)</f>
        <v>14.008422100000001</v>
      </c>
      <c r="AH8" s="23">
        <f>VLOOKUP($AC8,reporting_base!$A$2:$AK$154,'Tab-reporting_baseline'!AH$1,FALSE)</f>
        <v>12.60178893</v>
      </c>
      <c r="AI8" s="23">
        <f>VLOOKUP($AC8,reporting_base!$A$2:$AK$154,'Tab-reporting_baseline'!AI$1,FALSE)</f>
        <v>11.944772540000001</v>
      </c>
      <c r="AJ8" s="10"/>
      <c r="AK8" s="30" t="s">
        <v>140</v>
      </c>
      <c r="AL8" s="10" t="s">
        <v>61</v>
      </c>
      <c r="AM8" s="23">
        <f>VLOOKUP($AL8,reporting_base!$A$2:$AK$154,AM$1,FALSE)</f>
        <v>381.5980361</v>
      </c>
      <c r="AN8" s="23">
        <f>VLOOKUP($AL8,reporting_base!$A$2:$AK$154,AN$1,FALSE)</f>
        <v>485.76897059999999</v>
      </c>
      <c r="AO8" s="23">
        <f>VLOOKUP($AL8,reporting_base!$A$2:$AK$154,AO$1,FALSE)</f>
        <v>774.34289799999999</v>
      </c>
      <c r="AP8" s="23">
        <f>VLOOKUP($AL8,reporting_base!$A$2:$AK$154,AP$1,FALSE)</f>
        <v>1226.457214</v>
      </c>
      <c r="AQ8" s="23">
        <f>VLOOKUP($AL8,reporting_base!$A$2:$AK$154,AQ$1,FALSE)</f>
        <v>2049.0675839999999</v>
      </c>
      <c r="AR8" s="23">
        <f>VLOOKUP($AL8,reporting_base!$A$2:$AK$154,AR$1,FALSE)</f>
        <v>3101.9535989999999</v>
      </c>
      <c r="AS8" s="10"/>
      <c r="AT8" s="30" t="s">
        <v>140</v>
      </c>
      <c r="AU8" s="10" t="s">
        <v>222</v>
      </c>
      <c r="AV8" s="23">
        <f>VLOOKUP($AU8,reporting_base!$A$2:$AK$154,AV$1,FALSE)</f>
        <v>71.857209209999994</v>
      </c>
      <c r="AW8" s="23">
        <f>VLOOKUP($AU8,reporting_base!$A$2:$AK$154,AW$1,FALSE)</f>
        <v>157.32505090000001</v>
      </c>
      <c r="AX8" s="23">
        <f>VLOOKUP($AU8,reporting_base!$A$2:$AK$154,AX$1,FALSE)</f>
        <v>310.82163889999998</v>
      </c>
      <c r="AY8" s="23">
        <f>VLOOKUP($AU8,reporting_base!$A$2:$AK$154,AY$1,FALSE)</f>
        <v>586.52526890000001</v>
      </c>
      <c r="AZ8" s="23">
        <f>VLOOKUP($AU8,reporting_base!$A$2:$AK$154,AZ$1,FALSE)</f>
        <v>840.38635599999998</v>
      </c>
      <c r="BA8" s="23">
        <f>VLOOKUP($AU8,reporting_base!$A$2:$AK$154,BA$1,FALSE)</f>
        <v>1630.2494549999999</v>
      </c>
      <c r="BB8" s="10"/>
      <c r="BC8" s="30" t="s">
        <v>140</v>
      </c>
      <c r="BD8" s="10" t="s">
        <v>228</v>
      </c>
      <c r="BE8" s="23">
        <f>VLOOKUP($BD8,reporting_base!$A$2:$AK$154,BE$1,FALSE)</f>
        <v>2588.3749939999998</v>
      </c>
      <c r="BF8" s="23">
        <f>VLOOKUP($BD8,reporting_base!$A$2:$AK$154,BF$1,FALSE)</f>
        <v>3226.1302420000002</v>
      </c>
      <c r="BG8" s="23">
        <f>VLOOKUP($BD8,reporting_base!$A$2:$AK$154,BG$1,FALSE)</f>
        <v>4858.7301399999997</v>
      </c>
      <c r="BH8" s="23">
        <f>VLOOKUP($BD8,reporting_base!$A$2:$AK$154,BH$1,FALSE)</f>
        <v>6479.4868210000004</v>
      </c>
      <c r="BI8" s="23">
        <f>VLOOKUP($BD8,reporting_base!$A$2:$AK$154,BI$1,FALSE)</f>
        <v>9145.1354200000005</v>
      </c>
      <c r="BJ8" s="23">
        <f>VLOOKUP($BD8,reporting_base!$A$2:$AK$154,BJ$1,FALSE)</f>
        <v>12007.691430000001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spans="1:74">
      <c r="A9" s="29" t="s">
        <v>140</v>
      </c>
      <c r="B9" s="9" t="s">
        <v>96</v>
      </c>
      <c r="C9" s="23">
        <f>VLOOKUP($B9,reporting_base!$A$2:$AK$154,'Tab-reporting_baseline'!C$1,FALSE)</f>
        <v>1372.7213240000001</v>
      </c>
      <c r="D9" s="23">
        <f>VLOOKUP($B9,reporting_base!$A$2:$AK$154,'Tab-reporting_baseline'!D$1,FALSE)</f>
        <v>1702.933299</v>
      </c>
      <c r="E9" s="23">
        <f>VLOOKUP($B9,reporting_base!$A$2:$AK$154,'Tab-reporting_baseline'!E$1,FALSE)</f>
        <v>2566.9362580000002</v>
      </c>
      <c r="F9" s="23">
        <f>VLOOKUP($B9,reporting_base!$A$2:$AK$154,'Tab-reporting_baseline'!F$1,FALSE)</f>
        <v>3440.003561</v>
      </c>
      <c r="G9" s="23">
        <f>VLOOKUP($B9,reporting_base!$A$2:$AK$154,'Tab-reporting_baseline'!G$1,FALSE)</f>
        <v>4855.8468279999997</v>
      </c>
      <c r="H9" s="23">
        <f>VLOOKUP($B9,reporting_base!$A$2:$AK$154,'Tab-reporting_baseline'!H$1,FALSE)</f>
        <v>6375.3057520000002</v>
      </c>
      <c r="I9" s="10"/>
      <c r="J9" s="30" t="s">
        <v>140</v>
      </c>
      <c r="K9" s="9" t="s">
        <v>173</v>
      </c>
      <c r="L9" s="23">
        <f>VLOOKUP($K9,reporting_base!$A$2:$AK$154,'Tab-reporting_baseline'!L$1,FALSE)</f>
        <v>8764.5570189999999</v>
      </c>
      <c r="M9" s="23">
        <f>VLOOKUP($K9,reporting_base!$A$2:$AK$154,'Tab-reporting_baseline'!M$1,FALSE)</f>
        <v>10670.18556</v>
      </c>
      <c r="N9" s="23">
        <f>VLOOKUP($K9,reporting_base!$A$2:$AK$154,'Tab-reporting_baseline'!N$1,FALSE)</f>
        <v>15785.750690000001</v>
      </c>
      <c r="O9" s="23">
        <f>VLOOKUP($K9,reporting_base!$A$2:$AK$154,'Tab-reporting_baseline'!O$1,FALSE)</f>
        <v>20415.054530000001</v>
      </c>
      <c r="P9" s="23">
        <f>VLOOKUP($K9,reporting_base!$A$2:$AK$154,'Tab-reporting_baseline'!P$1,FALSE)</f>
        <v>28808.037690000001</v>
      </c>
      <c r="Q9" s="23">
        <f>VLOOKUP($K9,reporting_base!$A$2:$AK$154,'Tab-reporting_baseline'!Q$1,FALSE)</f>
        <v>35789.916069999999</v>
      </c>
      <c r="R9" s="23"/>
      <c r="S9" s="29" t="s">
        <v>300</v>
      </c>
      <c r="T9" s="9" t="s">
        <v>306</v>
      </c>
      <c r="U9" s="23">
        <f>VLOOKUP($T9,reporting_base!$A$2:$AK$154,'Tab-reporting_baseline'!U$1,FALSE)</f>
        <v>3196.7461840000001</v>
      </c>
      <c r="V9" s="23">
        <f>VLOOKUP($T9,reporting_base!$A$2:$AK$154,'Tab-reporting_baseline'!V$1,FALSE)</f>
        <v>3084.0675209999999</v>
      </c>
      <c r="W9" s="23">
        <f>VLOOKUP($T9,reporting_base!$A$2:$AK$154,'Tab-reporting_baseline'!W$1,FALSE)</f>
        <v>2109.157189</v>
      </c>
      <c r="X9" s="23">
        <f>VLOOKUP($T9,reporting_base!$A$2:$AK$154,'Tab-reporting_baseline'!X$1,FALSE)</f>
        <v>4907.2231099999999</v>
      </c>
      <c r="Y9" s="23">
        <f>VLOOKUP($T9,reporting_base!$A$2:$AK$154,'Tab-reporting_baseline'!Y$1,FALSE)</f>
        <v>6983.6524959999997</v>
      </c>
      <c r="Z9" s="23">
        <f>VLOOKUP($T9,reporting_base!$A$2:$AK$154,'Tab-reporting_baseline'!Z$1,FALSE)</f>
        <v>7245.6280189999998</v>
      </c>
      <c r="AA9" s="23"/>
      <c r="AB9" s="33" t="s">
        <v>180</v>
      </c>
      <c r="AC9" s="26" t="s">
        <v>55</v>
      </c>
      <c r="AD9" s="25">
        <f>VLOOKUP($AC9,reporting_base!$A$2:$AK$154,'Tab-reporting_baseline'!AD$1,FALSE)</f>
        <v>3392.8195249999999</v>
      </c>
      <c r="AE9" s="25">
        <f>VLOOKUP($AC9,reporting_base!$A$2:$AK$154,'Tab-reporting_baseline'!AE$1,FALSE)</f>
        <v>3707.7678770000002</v>
      </c>
      <c r="AF9" s="25">
        <f>VLOOKUP($AC9,reporting_base!$A$2:$AK$154,'Tab-reporting_baseline'!AF$1,FALSE)</f>
        <v>3868.075844</v>
      </c>
      <c r="AG9" s="25">
        <f>VLOOKUP($AC9,reporting_base!$A$2:$AK$154,'Tab-reporting_baseline'!AG$1,FALSE)</f>
        <v>3980.105728</v>
      </c>
      <c r="AH9" s="25">
        <f>VLOOKUP($AC9,reporting_base!$A$2:$AK$154,'Tab-reporting_baseline'!AH$1,FALSE)</f>
        <v>4132.4406529999997</v>
      </c>
      <c r="AI9" s="25">
        <f>VLOOKUP($AC9,reporting_base!$A$2:$AK$154,'Tab-reporting_baseline'!AI$1,FALSE)</f>
        <v>4200.897054</v>
      </c>
      <c r="AJ9" s="10"/>
      <c r="AK9" s="33" t="s">
        <v>180</v>
      </c>
      <c r="AL9" s="26" t="s">
        <v>56</v>
      </c>
      <c r="AM9" s="25">
        <f>VLOOKUP($AL9,reporting_base!$A$2:$AK$154,AM$1,FALSE)</f>
        <v>16808.7</v>
      </c>
      <c r="AN9" s="25">
        <f>VLOOKUP($AL9,reporting_base!$A$2:$AK$154,AN$1,FALSE)</f>
        <v>20013.0756</v>
      </c>
      <c r="AO9" s="25">
        <f>VLOOKUP($AL9,reporting_base!$A$2:$AK$154,AO$1,FALSE)</f>
        <v>24615.36983</v>
      </c>
      <c r="AP9" s="25">
        <f>VLOOKUP($AL9,reporting_base!$A$2:$AK$154,AP$1,FALSE)</f>
        <v>32597.0124</v>
      </c>
      <c r="AQ9" s="25">
        <f>VLOOKUP($AL9,reporting_base!$A$2:$AK$154,AQ$1,FALSE)</f>
        <v>60010.859770000003</v>
      </c>
      <c r="AR9" s="25">
        <f>VLOOKUP($AL9,reporting_base!$A$2:$AK$154,AR$1,FALSE)</f>
        <v>103815.80190000001</v>
      </c>
      <c r="AS9" s="10"/>
      <c r="AT9" s="33" t="s">
        <v>180</v>
      </c>
      <c r="AU9" s="26" t="s">
        <v>223</v>
      </c>
      <c r="AV9" s="25">
        <f>VLOOKUP($AU9,reporting_base!$A$2:$AK$154,AV$1,FALSE)</f>
        <v>78446.300010000006</v>
      </c>
      <c r="AW9" s="25">
        <f>VLOOKUP($AU9,reporting_base!$A$2:$AK$154,AW$1,FALSE)</f>
        <v>93219.609320000003</v>
      </c>
      <c r="AX9" s="25">
        <f>VLOOKUP($AU9,reporting_base!$A$2:$AK$154,AX$1,FALSE)</f>
        <v>110395.976</v>
      </c>
      <c r="AY9" s="25">
        <f>VLOOKUP($AU9,reporting_base!$A$2:$AK$154,AY$1,FALSE)</f>
        <v>137704.23550000001</v>
      </c>
      <c r="AZ9" s="25">
        <f>VLOOKUP($AU9,reporting_base!$A$2:$AK$154,AZ$1,FALSE)</f>
        <v>240025.24050000001</v>
      </c>
      <c r="BA9" s="25">
        <f>VLOOKUP($AU9,reporting_base!$A$2:$AK$154,BA$1,FALSE)</f>
        <v>396617.72019999998</v>
      </c>
      <c r="BB9" s="10"/>
      <c r="BC9" s="33" t="s">
        <v>180</v>
      </c>
      <c r="BD9" s="26" t="s">
        <v>229</v>
      </c>
      <c r="BE9" s="25">
        <f>VLOOKUP($BD9,reporting_base!$A$2:$AK$154,BE$1,FALSE)</f>
        <v>150502.7647</v>
      </c>
      <c r="BF9" s="25">
        <f>VLOOKUP($BD9,reporting_base!$A$2:$AK$154,BF$1,FALSE)</f>
        <v>179454.09400000001</v>
      </c>
      <c r="BG9" s="25">
        <f>VLOOKUP($BD9,reporting_base!$A$2:$AK$154,BG$1,FALSE)</f>
        <v>214808.83809999999</v>
      </c>
      <c r="BH9" s="25">
        <f>VLOOKUP($BD9,reporting_base!$A$2:$AK$154,BH$1,FALSE)</f>
        <v>269949.48670000001</v>
      </c>
      <c r="BI9" s="25">
        <f>VLOOKUP($BD9,reporting_base!$A$2:$AK$154,BI$1,FALSE)</f>
        <v>462250.46909999999</v>
      </c>
      <c r="BJ9" s="25">
        <f>VLOOKUP($BD9,reporting_base!$A$2:$AK$154,BJ$1,FALSE)</f>
        <v>748647.95889999997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6" t="s">
        <v>257</v>
      </c>
      <c r="B10" s="9" t="s">
        <v>149</v>
      </c>
      <c r="C10" s="23">
        <f>VLOOKUP($B10,reporting_base!$A$2:$AK$154,'Tab-reporting_baseline'!C$1,FALSE)</f>
        <v>7532</v>
      </c>
      <c r="D10" s="23">
        <f>VLOOKUP($B10,reporting_base!$A$2:$AK$154,'Tab-reporting_baseline'!D$1,FALSE)</f>
        <v>8916.2426770000002</v>
      </c>
      <c r="E10" s="23">
        <f>VLOOKUP($B10,reporting_base!$A$2:$AK$154,'Tab-reporting_baseline'!E$1,FALSE)</f>
        <v>9788.1336379999993</v>
      </c>
      <c r="F10" s="23">
        <f>VLOOKUP($B10,reporting_base!$A$2:$AK$154,'Tab-reporting_baseline'!F$1,FALSE)</f>
        <v>13171.81259</v>
      </c>
      <c r="G10" s="23">
        <f>VLOOKUP($B10,reporting_base!$A$2:$AK$154,'Tab-reporting_baseline'!G$1,FALSE)</f>
        <v>18792.828799999999</v>
      </c>
      <c r="H10" s="23">
        <f>VLOOKUP($B10,reporting_base!$A$2:$AK$154,'Tab-reporting_baseline'!H$1,FALSE)</f>
        <v>21403.841759999999</v>
      </c>
      <c r="I10" s="10"/>
      <c r="J10" s="31" t="s">
        <v>144</v>
      </c>
      <c r="K10" s="9" t="s">
        <v>174</v>
      </c>
      <c r="L10" s="23">
        <f>VLOOKUP($K10,reporting_base!$A$2:$AK$154,'Tab-reporting_baseline'!L$1,FALSE)</f>
        <v>5285.7500440000003</v>
      </c>
      <c r="M10" s="23">
        <f>VLOOKUP($K10,reporting_base!$A$2:$AK$154,'Tab-reporting_baseline'!M$1,FALSE)</f>
        <v>6038.6313399999999</v>
      </c>
      <c r="N10" s="23">
        <f>VLOOKUP($K10,reporting_base!$A$2:$AK$154,'Tab-reporting_baseline'!N$1,FALSE)</f>
        <v>4638.9369989999996</v>
      </c>
      <c r="O10" s="23">
        <f>VLOOKUP($K10,reporting_base!$A$2:$AK$154,'Tab-reporting_baseline'!O$1,FALSE)</f>
        <v>8355.9787529999994</v>
      </c>
      <c r="P10" s="23">
        <f>VLOOKUP($K10,reporting_base!$A$2:$AK$154,'Tab-reporting_baseline'!P$1,FALSE)</f>
        <v>11704.388499999999</v>
      </c>
      <c r="Q10" s="23">
        <f>VLOOKUP($K10,reporting_base!$A$2:$AK$154,'Tab-reporting_baseline'!Q$1,FALSE)</f>
        <v>12850.884550000001</v>
      </c>
      <c r="R10" s="23"/>
      <c r="S10" s="29" t="s">
        <v>148</v>
      </c>
      <c r="T10" s="9" t="s">
        <v>308</v>
      </c>
      <c r="U10" s="23">
        <f>VLOOKUP($T10,reporting_base!$A$2:$AK$154,'Tab-reporting_baseline'!U$1,FALSE)</f>
        <v>1581.6641830000001</v>
      </c>
      <c r="V10" s="23">
        <f>VLOOKUP($T10,reporting_base!$A$2:$AK$154,'Tab-reporting_baseline'!V$1,FALSE)</f>
        <v>2331.1955969999999</v>
      </c>
      <c r="W10" s="23">
        <f>VLOOKUP($T10,reporting_base!$A$2:$AK$154,'Tab-reporting_baseline'!W$1,FALSE)</f>
        <v>1803.187964</v>
      </c>
      <c r="X10" s="23">
        <f>VLOOKUP($T10,reporting_base!$A$2:$AK$154,'Tab-reporting_baseline'!X$1,FALSE)</f>
        <v>2536.2652910000002</v>
      </c>
      <c r="Y10" s="23">
        <f>VLOOKUP($T10,reporting_base!$A$2:$AK$154,'Tab-reporting_baseline'!Y$1,FALSE)</f>
        <v>3331.9449920000002</v>
      </c>
      <c r="Z10" s="23">
        <f>VLOOKUP($T10,reporting_base!$A$2:$AK$154,'Tab-reporting_baseline'!Z$1,FALSE)</f>
        <v>3627.323144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ht="17">
      <c r="A11" s="21" t="s">
        <v>284</v>
      </c>
      <c r="B11" s="21"/>
      <c r="C11" s="25">
        <f>C4+C10</f>
        <v>19183.815259999999</v>
      </c>
      <c r="D11" s="25">
        <f t="shared" ref="D11:H11" si="0">D4+D10</f>
        <v>22459.968616999999</v>
      </c>
      <c r="E11" s="25">
        <f t="shared" si="0"/>
        <v>27711.607867999999</v>
      </c>
      <c r="F11" s="25">
        <f t="shared" si="0"/>
        <v>35073.256020000001</v>
      </c>
      <c r="G11" s="25">
        <f t="shared" si="0"/>
        <v>48550.973409999999</v>
      </c>
      <c r="H11" s="25">
        <f t="shared" si="0"/>
        <v>58609.255999999994</v>
      </c>
      <c r="I11" s="10"/>
      <c r="J11" s="21" t="s">
        <v>182</v>
      </c>
      <c r="K11" s="26" t="s">
        <v>175</v>
      </c>
      <c r="L11" s="25">
        <f>L4+L10</f>
        <v>23895.681734000002</v>
      </c>
      <c r="M11" s="25">
        <f t="shared" ref="M11:Q11" si="1">M4+M10</f>
        <v>29106.838</v>
      </c>
      <c r="N11" s="25">
        <f t="shared" si="1"/>
        <v>33130.644309000003</v>
      </c>
      <c r="O11" s="25">
        <f t="shared" si="1"/>
        <v>44273.304753000004</v>
      </c>
      <c r="P11" s="25">
        <f t="shared" si="1"/>
        <v>62598.607540000005</v>
      </c>
      <c r="Q11" s="25">
        <f t="shared" si="1"/>
        <v>74147.180460000003</v>
      </c>
      <c r="R11" s="24"/>
      <c r="S11" s="52" t="s">
        <v>159</v>
      </c>
      <c r="T11" s="26" t="s">
        <v>309</v>
      </c>
      <c r="U11" s="53">
        <f>VLOOKUP($T11,reporting_base!$A$2:$AK$154,'Tab-reporting_baseline'!U$1,FALSE)</f>
        <v>507.33967680000001</v>
      </c>
      <c r="V11" s="53">
        <f>VLOOKUP($T11,reporting_base!$A$2:$AK$154,'Tab-reporting_baseline'!V$1,FALSE)</f>
        <v>623.36822159999997</v>
      </c>
      <c r="W11" s="53">
        <f>VLOOKUP($T11,reporting_base!$A$2:$AK$154,'Tab-reporting_baseline'!W$1,FALSE)</f>
        <v>726.59184670000002</v>
      </c>
      <c r="X11" s="53">
        <f>VLOOKUP($T11,reporting_base!$A$2:$AK$154,'Tab-reporting_baseline'!X$1,FALSE)</f>
        <v>912.49035230000004</v>
      </c>
      <c r="Y11" s="53">
        <f>VLOOKUP($T11,reporting_base!$A$2:$AK$154,'Tab-reporting_baseline'!Y$1,FALSE)</f>
        <v>1388.7910159999999</v>
      </c>
      <c r="Z11" s="53">
        <f>VLOOKUP($T11,reporting_base!$A$2:$AK$154,'Tab-reporting_baseline'!Z$1,FALSE)</f>
        <v>1977.933383</v>
      </c>
      <c r="AA11" s="24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spans="1:74" ht="17">
      <c r="A12" s="16" t="s">
        <v>258</v>
      </c>
      <c r="B12" s="9" t="s">
        <v>150</v>
      </c>
      <c r="C12" s="23">
        <f>VLOOKUP($B12,reporting_base!$A$2:$AK$154,'Tab-reporting_baseline'!C$1,FALSE)</f>
        <v>14205.15351</v>
      </c>
      <c r="D12" s="23">
        <f>VLOOKUP($B12,reporting_base!$A$2:$AK$154,'Tab-reporting_baseline'!D$1,FALSE)</f>
        <v>17058.85312</v>
      </c>
      <c r="E12" s="23">
        <f>VLOOKUP($B12,reporting_base!$A$2:$AK$154,'Tab-reporting_baseline'!E$1,FALSE)</f>
        <v>22508.108950000002</v>
      </c>
      <c r="F12" s="23">
        <f>VLOOKUP($B12,reporting_base!$A$2:$AK$154,'Tab-reporting_baseline'!F$1,FALSE)</f>
        <v>28340.349249999999</v>
      </c>
      <c r="G12" s="23">
        <f>VLOOKUP($B12,reporting_base!$A$2:$AK$154,'Tab-reporting_baseline'!G$1,FALSE)</f>
        <v>40172.562960000003</v>
      </c>
      <c r="H12" s="23">
        <f>VLOOKUP($B12,reporting_base!$A$2:$AK$154,'Tab-reporting_baseline'!H$1,FALSE)</f>
        <v>49247.672930000001</v>
      </c>
      <c r="I12" s="10"/>
      <c r="J12" s="10"/>
      <c r="K12" s="10"/>
      <c r="L12" s="10"/>
      <c r="M12" s="10"/>
      <c r="N12" s="10"/>
      <c r="O12" s="10"/>
      <c r="P12" s="10"/>
      <c r="Q12" s="10"/>
      <c r="S12" s="54" t="s">
        <v>310</v>
      </c>
      <c r="U12" s="24">
        <f>U4+U8</f>
        <v>23895.681734000002</v>
      </c>
      <c r="V12" s="24">
        <f t="shared" ref="V12:Z12" si="2">V4+V8</f>
        <v>29106.838</v>
      </c>
      <c r="W12" s="24">
        <f t="shared" si="2"/>
        <v>33130.644309000003</v>
      </c>
      <c r="X12" s="24">
        <f t="shared" si="2"/>
        <v>44273.304753000004</v>
      </c>
      <c r="Y12" s="24">
        <f t="shared" si="2"/>
        <v>62598.607540000005</v>
      </c>
      <c r="Z12" s="24">
        <f t="shared" si="2"/>
        <v>74147.180460000003</v>
      </c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spans="1:74">
      <c r="A13" s="30" t="s">
        <v>141</v>
      </c>
      <c r="B13" s="9" t="s">
        <v>67</v>
      </c>
      <c r="C13" s="23">
        <f>VLOOKUP($B13,reporting_base!$A$2:$AK$154,'Tab-reporting_baseline'!C$1,FALSE)</f>
        <v>3167.9766119999999</v>
      </c>
      <c r="D13" s="23">
        <f>VLOOKUP($B13,reporting_base!$A$2:$AK$154,'Tab-reporting_baseline'!D$1,FALSE)</f>
        <v>3951.3445609999999</v>
      </c>
      <c r="E13" s="23">
        <f>VLOOKUP($B13,reporting_base!$A$2:$AK$154,'Tab-reporting_baseline'!E$1,FALSE)</f>
        <v>4473.6234299999996</v>
      </c>
      <c r="F13" s="23">
        <f>VLOOKUP($B13,reporting_base!$A$2:$AK$154,'Tab-reporting_baseline'!F$1,FALSE)</f>
        <v>5640.8251979999995</v>
      </c>
      <c r="G13" s="23">
        <f>VLOOKUP($B13,reporting_base!$A$2:$AK$154,'Tab-reporting_baseline'!G$1,FALSE)</f>
        <v>8118.2660159999996</v>
      </c>
      <c r="H13" s="23">
        <f>VLOOKUP($B13,reporting_base!$A$2:$AK$154,'Tab-reporting_baseline'!H$1,FALSE)</f>
        <v>9750.7976269999999</v>
      </c>
      <c r="I13" s="10"/>
      <c r="J13" s="10"/>
      <c r="K13" s="10"/>
      <c r="L13" s="10"/>
      <c r="M13" s="10"/>
      <c r="N13" s="10"/>
      <c r="O13" s="10"/>
      <c r="P13" s="10"/>
      <c r="Q13" s="10"/>
      <c r="S13" s="29" t="s">
        <v>300</v>
      </c>
      <c r="U13" s="23">
        <f>U5+U9</f>
        <v>6660.0524720000003</v>
      </c>
      <c r="V13" s="23">
        <f t="shared" ref="V13:Z13" si="3">V5+V9</f>
        <v>7585.9694950000003</v>
      </c>
      <c r="W13" s="23">
        <f t="shared" si="3"/>
        <v>6398.3099189999994</v>
      </c>
      <c r="X13" s="23">
        <f t="shared" si="3"/>
        <v>10256.651481000001</v>
      </c>
      <c r="Y13" s="23">
        <f t="shared" si="3"/>
        <v>14063.016806</v>
      </c>
      <c r="Z13" s="23">
        <f t="shared" si="3"/>
        <v>15254.154936999999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spans="1:74">
      <c r="A14" s="30" t="s">
        <v>142</v>
      </c>
      <c r="B14" s="9" t="s">
        <v>68</v>
      </c>
      <c r="C14" s="23">
        <f>VLOOKUP($B14,reporting_base!$A$2:$AK$154,'Tab-reporting_baseline'!C$1,FALSE)</f>
        <v>421.00640509999999</v>
      </c>
      <c r="D14" s="23">
        <f>VLOOKUP($B14,reporting_base!$A$2:$AK$154,'Tab-reporting_baseline'!D$1,FALSE)</f>
        <v>561.80477970000004</v>
      </c>
      <c r="E14" s="23">
        <f>VLOOKUP($B14,reporting_base!$A$2:$AK$154,'Tab-reporting_baseline'!E$1,FALSE)</f>
        <v>575.95621059999996</v>
      </c>
      <c r="F14" s="23">
        <f>VLOOKUP($B14,reporting_base!$A$2:$AK$154,'Tab-reporting_baseline'!F$1,FALSE)</f>
        <v>775.91285089999997</v>
      </c>
      <c r="G14" s="23">
        <f>VLOOKUP($B14,reporting_base!$A$2:$AK$154,'Tab-reporting_baseline'!G$1,FALSE)</f>
        <v>1091.4245109999999</v>
      </c>
      <c r="H14" s="23">
        <f>VLOOKUP($B14,reporting_base!$A$2:$AK$154,'Tab-reporting_baseline'!H$1,FALSE)</f>
        <v>1333.0170230000001</v>
      </c>
      <c r="I14" s="10"/>
      <c r="J14" s="10"/>
      <c r="K14" s="10"/>
      <c r="L14" s="10"/>
      <c r="M14" s="10"/>
      <c r="N14" s="10"/>
      <c r="O14" s="10"/>
      <c r="P14" s="10"/>
      <c r="Q14" s="10"/>
      <c r="S14" s="29" t="s">
        <v>148</v>
      </c>
      <c r="T14" s="9"/>
      <c r="U14" s="23">
        <f>U6+U10</f>
        <v>6279.2962379999999</v>
      </c>
      <c r="V14" s="23">
        <f t="shared" ref="V14:Z14" si="4">V6+V10</f>
        <v>8078.5444870000001</v>
      </c>
      <c r="W14" s="23">
        <f t="shared" si="4"/>
        <v>7902.0369129999999</v>
      </c>
      <c r="X14" s="23">
        <f t="shared" si="4"/>
        <v>9978.4582480000008</v>
      </c>
      <c r="Y14" s="23">
        <f t="shared" si="4"/>
        <v>14173.067382000001</v>
      </c>
      <c r="Z14" s="23">
        <f t="shared" si="4"/>
        <v>14530.809843999999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spans="1:74">
      <c r="A15" s="30" t="s">
        <v>143</v>
      </c>
      <c r="B15" s="9" t="s">
        <v>69</v>
      </c>
      <c r="C15" s="23">
        <f>VLOOKUP($B15,reporting_base!$A$2:$AK$154,'Tab-reporting_baseline'!C$1,FALSE)</f>
        <v>865.04260650000003</v>
      </c>
      <c r="D15" s="23">
        <f>VLOOKUP($B15,reporting_base!$A$2:$AK$154,'Tab-reporting_baseline'!D$1,FALSE)</f>
        <v>1049.217719</v>
      </c>
      <c r="E15" s="23">
        <f>VLOOKUP($B15,reporting_base!$A$2:$AK$154,'Tab-reporting_baseline'!E$1,FALSE)</f>
        <v>1230.3462609999999</v>
      </c>
      <c r="F15" s="23">
        <f>VLOOKUP($B15,reporting_base!$A$2:$AK$154,'Tab-reporting_baseline'!F$1,FALSE)</f>
        <v>1524.7795329999999</v>
      </c>
      <c r="G15" s="23">
        <f>VLOOKUP($B15,reporting_base!$A$2:$AK$154,'Tab-reporting_baseline'!G$1,FALSE)</f>
        <v>2116.4868179999999</v>
      </c>
      <c r="H15" s="23">
        <f>VLOOKUP($B15,reporting_base!$A$2:$AK$154,'Tab-reporting_baseline'!H$1,FALSE)</f>
        <v>2607.838315</v>
      </c>
      <c r="I15" s="10"/>
      <c r="J15" s="10"/>
      <c r="K15" s="10"/>
      <c r="L15" s="10"/>
      <c r="M15" s="10"/>
      <c r="N15" s="10"/>
      <c r="O15" s="10"/>
      <c r="P15" s="10"/>
      <c r="Q15" s="10"/>
      <c r="S15" s="52" t="s">
        <v>159</v>
      </c>
      <c r="T15" s="26"/>
      <c r="U15" s="53">
        <f>U7+U11</f>
        <v>10956.333016800001</v>
      </c>
      <c r="V15" s="53">
        <f t="shared" ref="V15:Z15" si="5">V7+V11</f>
        <v>13442.324021599999</v>
      </c>
      <c r="W15" s="53">
        <f t="shared" si="5"/>
        <v>18830.297476700001</v>
      </c>
      <c r="X15" s="53">
        <f t="shared" si="5"/>
        <v>24038.195022299999</v>
      </c>
      <c r="Y15" s="53">
        <f t="shared" si="5"/>
        <v>34362.523366000001</v>
      </c>
      <c r="Z15" s="53">
        <f t="shared" si="5"/>
        <v>44362.215683000002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spans="1:74">
      <c r="A16" s="30" t="s">
        <v>185</v>
      </c>
      <c r="B16" s="9" t="s">
        <v>70</v>
      </c>
      <c r="C16" s="23">
        <f>VLOOKUP($B16,reporting_base!$A$2:$AK$154,'Tab-reporting_baseline'!C$1,FALSE)</f>
        <v>6076.7669230000001</v>
      </c>
      <c r="D16" s="23">
        <f>VLOOKUP($B16,reporting_base!$A$2:$AK$154,'Tab-reporting_baseline'!D$1,FALSE)</f>
        <v>7023.7623649999996</v>
      </c>
      <c r="E16" s="23">
        <f>VLOOKUP($B16,reporting_base!$A$2:$AK$154,'Tab-reporting_baseline'!E$1,FALSE)</f>
        <v>9605.9608779999999</v>
      </c>
      <c r="F16" s="23">
        <f>VLOOKUP($B16,reporting_base!$A$2:$AK$154,'Tab-reporting_baseline'!F$1,FALSE)</f>
        <v>11837.14479</v>
      </c>
      <c r="G16" s="23">
        <f>VLOOKUP($B16,reporting_base!$A$2:$AK$154,'Tab-reporting_baseline'!G$1,FALSE)</f>
        <v>16779.09129</v>
      </c>
      <c r="H16" s="23">
        <f>VLOOKUP($B16,reporting_base!$A$2:$AK$154,'Tab-reporting_baseline'!H$1,FALSE)</f>
        <v>20541.57461</v>
      </c>
      <c r="I16" s="10"/>
      <c r="J16" s="10"/>
      <c r="K16" s="10"/>
      <c r="L16" s="10"/>
      <c r="M16" s="10"/>
      <c r="N16" s="10"/>
      <c r="O16" s="10"/>
      <c r="P16" s="10"/>
      <c r="Q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</row>
    <row r="17" spans="1:74">
      <c r="A17" s="30" t="s">
        <v>140</v>
      </c>
      <c r="B17" s="9" t="s">
        <v>71</v>
      </c>
      <c r="C17" s="23">
        <f>VLOOKUP($B17,reporting_base!$A$2:$AK$154,'Tab-reporting_baseline'!C$1,FALSE)</f>
        <v>3674.360968</v>
      </c>
      <c r="D17" s="23">
        <f>VLOOKUP($B17,reporting_base!$A$2:$AK$154,'Tab-reporting_baseline'!D$1,FALSE)</f>
        <v>4472.7236940000003</v>
      </c>
      <c r="E17" s="23">
        <f>VLOOKUP($B17,reporting_base!$A$2:$AK$154,'Tab-reporting_baseline'!E$1,FALSE)</f>
        <v>6622.2221689999997</v>
      </c>
      <c r="F17" s="23">
        <f>VLOOKUP($B17,reporting_base!$A$2:$AK$154,'Tab-reporting_baseline'!F$1,FALSE)</f>
        <v>8561.6868790000008</v>
      </c>
      <c r="G17" s="23">
        <f>VLOOKUP($B17,reporting_base!$A$2:$AK$154,'Tab-reporting_baseline'!G$1,FALSE)</f>
        <v>12067.294320000001</v>
      </c>
      <c r="H17" s="23">
        <f>VLOOKUP($B17,reporting_base!$A$2:$AK$154,'Tab-reporting_baseline'!H$1,FALSE)</f>
        <v>15014.44535</v>
      </c>
      <c r="I17" s="10"/>
      <c r="J17" s="10"/>
      <c r="K17" s="10"/>
      <c r="L17" s="10"/>
      <c r="M17" s="10"/>
      <c r="N17" s="10"/>
      <c r="O17" s="10"/>
      <c r="P17" s="10"/>
      <c r="Q17" s="10"/>
      <c r="S17" s="10" t="s">
        <v>400</v>
      </c>
      <c r="U17" s="68">
        <f>U13+U14</f>
        <v>12939.34871</v>
      </c>
      <c r="V17" s="68">
        <f t="shared" ref="V17:Z17" si="6">V13+V14</f>
        <v>15664.513982</v>
      </c>
      <c r="W17" s="68">
        <f t="shared" si="6"/>
        <v>14300.346831999999</v>
      </c>
      <c r="X17" s="68">
        <f t="shared" si="6"/>
        <v>20235.109729000003</v>
      </c>
      <c r="Y17" s="68">
        <f t="shared" si="6"/>
        <v>28236.084188000001</v>
      </c>
      <c r="Z17" s="68">
        <f t="shared" si="6"/>
        <v>29784.964780999999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>
      <c r="A18" s="31" t="s">
        <v>144</v>
      </c>
      <c r="B18" s="9" t="s">
        <v>151</v>
      </c>
      <c r="C18" s="23">
        <f>VLOOKUP($B18,reporting_base!$A$2:$AK$154,'Tab-reporting_baseline'!C$1,FALSE)</f>
        <v>2263.6441289999998</v>
      </c>
      <c r="D18" s="23">
        <f>VLOOKUP($B18,reporting_base!$A$2:$AK$154,'Tab-reporting_baseline'!D$1,FALSE)</f>
        <v>2677.582754</v>
      </c>
      <c r="E18" s="23">
        <f>VLOOKUP($B18,reporting_base!$A$2:$AK$154,'Tab-reporting_baseline'!E$1,FALSE)</f>
        <v>2464.1750980000002</v>
      </c>
      <c r="F18" s="23">
        <f>VLOOKUP($B18,reporting_base!$A$2:$AK$154,'Tab-reporting_baseline'!F$1,FALSE)</f>
        <v>3972.5498120000002</v>
      </c>
      <c r="G18" s="23">
        <f>VLOOKUP($B18,reporting_base!$A$2:$AK$154,'Tab-reporting_baseline'!G$1,FALSE)</f>
        <v>5555.4949420000003</v>
      </c>
      <c r="H18" s="23">
        <f>VLOOKUP($B18,reporting_base!$A$2:$AK$154,'Tab-reporting_baseline'!H$1,FALSE)</f>
        <v>6462.0584079999999</v>
      </c>
      <c r="I18" s="10"/>
      <c r="J18" s="10"/>
      <c r="K18" s="10"/>
      <c r="L18" s="10"/>
      <c r="M18" s="10"/>
      <c r="N18" s="10"/>
      <c r="O18" s="10"/>
      <c r="P18" s="10"/>
      <c r="Q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>
      <c r="A19" s="31" t="s">
        <v>145</v>
      </c>
      <c r="B19" s="9" t="s">
        <v>152</v>
      </c>
      <c r="C19" s="23">
        <f>VLOOKUP($B19,reporting_base!$A$2:$AK$154,'Tab-reporting_baseline'!C$1,FALSE)</f>
        <v>2698.017621</v>
      </c>
      <c r="D19" s="23">
        <f>VLOOKUP($B19,reporting_base!$A$2:$AK$154,'Tab-reporting_baseline'!D$1,FALSE)</f>
        <v>2704.4913539999998</v>
      </c>
      <c r="E19" s="23">
        <f>VLOOKUP($B19,reporting_base!$A$2:$AK$154,'Tab-reporting_baseline'!E$1,FALSE)</f>
        <v>2718.787073</v>
      </c>
      <c r="F19" s="23">
        <f>VLOOKUP($B19,reporting_base!$A$2:$AK$154,'Tab-reporting_baseline'!F$1,FALSE)</f>
        <v>2737.7848009999998</v>
      </c>
      <c r="G19" s="23">
        <f>VLOOKUP($B19,reporting_base!$A$2:$AK$154,'Tab-reporting_baseline'!G$1,FALSE)</f>
        <v>2795.6473449999999</v>
      </c>
      <c r="H19" s="23">
        <f>VLOOKUP($B19,reporting_base!$A$2:$AK$154,'Tab-reporting_baseline'!H$1,FALSE)</f>
        <v>2866.5835179999999</v>
      </c>
      <c r="I19" s="10"/>
      <c r="J19" s="10"/>
      <c r="K19" s="10"/>
      <c r="L19" s="10"/>
      <c r="M19" s="10"/>
      <c r="N19" s="10"/>
      <c r="O19" s="10"/>
      <c r="P19" s="10"/>
      <c r="Q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>
      <c r="A20" s="31" t="s">
        <v>153</v>
      </c>
      <c r="B20" s="9"/>
      <c r="C20" s="23">
        <f>C11-SUM(C12,C18,C19)</f>
        <v>17</v>
      </c>
      <c r="D20" s="23">
        <f t="shared" ref="D20:H20" si="7">D11-SUM(D12,D18,D19)</f>
        <v>19.041388999998162</v>
      </c>
      <c r="E20" s="23">
        <f t="shared" si="7"/>
        <v>20.536746999998286</v>
      </c>
      <c r="F20" s="23">
        <f t="shared" si="7"/>
        <v>22.572157000002335</v>
      </c>
      <c r="G20" s="23">
        <f t="shared" si="7"/>
        <v>27.268163000000641</v>
      </c>
      <c r="H20" s="23">
        <f t="shared" si="7"/>
        <v>32.941143999996711</v>
      </c>
      <c r="I20" s="10"/>
      <c r="J20" s="10"/>
      <c r="K20" s="10"/>
      <c r="L20" s="10"/>
      <c r="M20" s="10"/>
      <c r="N20" s="10"/>
      <c r="O20" s="10"/>
      <c r="P20" s="10"/>
      <c r="Q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>
      <c r="A21" s="21" t="s">
        <v>259</v>
      </c>
      <c r="B21" s="26"/>
      <c r="C21" s="25">
        <f>C12+C18+C19+C20</f>
        <v>19183.815259999999</v>
      </c>
      <c r="D21" s="25">
        <f t="shared" ref="D21:H21" si="8">D12+D18+D19+D20</f>
        <v>22459.968616999999</v>
      </c>
      <c r="E21" s="25">
        <f t="shared" si="8"/>
        <v>27711.607867999999</v>
      </c>
      <c r="F21" s="25">
        <f t="shared" si="8"/>
        <v>35073.256020000001</v>
      </c>
      <c r="G21" s="25">
        <f t="shared" si="8"/>
        <v>48550.973409999999</v>
      </c>
      <c r="H21" s="25">
        <f t="shared" si="8"/>
        <v>58609.255999999994</v>
      </c>
      <c r="I21" s="10"/>
      <c r="J21" s="10"/>
      <c r="K21" s="10"/>
      <c r="L21" s="10"/>
      <c r="M21" s="10"/>
      <c r="N21" s="10"/>
      <c r="O21" s="10"/>
      <c r="P21" s="10"/>
      <c r="Q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>
      <c r="A22" s="16" t="s">
        <v>299</v>
      </c>
      <c r="B22" s="9"/>
      <c r="C22" s="25">
        <f>SUM(C13:C15,C18)</f>
        <v>6717.6697525999989</v>
      </c>
      <c r="D22" s="25">
        <f t="shared" ref="D22:H22" si="9">SUM(D13:D15,D18)</f>
        <v>8239.949813700001</v>
      </c>
      <c r="E22" s="25">
        <f t="shared" si="9"/>
        <v>8744.1009995999993</v>
      </c>
      <c r="F22" s="25">
        <f t="shared" si="9"/>
        <v>11914.067393900001</v>
      </c>
      <c r="G22" s="25">
        <f t="shared" si="9"/>
        <v>16881.672286999998</v>
      </c>
      <c r="H22" s="25">
        <f t="shared" si="9"/>
        <v>20153.711373000002</v>
      </c>
      <c r="I22" s="10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ht="15.5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49"/>
      <c r="S23"/>
      <c r="T23" s="7"/>
      <c r="U23" s="22"/>
      <c r="V23" s="22"/>
      <c r="W23" s="22"/>
      <c r="X23" s="22"/>
      <c r="Y23" s="22"/>
      <c r="Z23" s="22"/>
      <c r="AA23" s="4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ht="15.5">
      <c r="A24" s="9"/>
      <c r="B24" s="9"/>
      <c r="C24" s="83" t="s">
        <v>0</v>
      </c>
      <c r="D24" s="84"/>
      <c r="E24" s="84"/>
      <c r="F24" s="84"/>
      <c r="G24" s="84"/>
      <c r="H24" s="85"/>
      <c r="I24" s="15"/>
      <c r="J24" s="9"/>
      <c r="K24" s="9"/>
      <c r="L24" s="83" t="s">
        <v>0</v>
      </c>
      <c r="M24" s="84"/>
      <c r="N24" s="84"/>
      <c r="O24" s="84"/>
      <c r="P24" s="84"/>
      <c r="Q24" s="85"/>
      <c r="R24" s="50"/>
      <c r="S24" s="9"/>
      <c r="T24" s="9"/>
      <c r="U24" s="83" t="s">
        <v>0</v>
      </c>
      <c r="V24" s="84"/>
      <c r="W24" s="84"/>
      <c r="X24" s="84"/>
      <c r="Y24" s="84"/>
      <c r="Z24" s="85"/>
      <c r="AA24" s="50"/>
      <c r="AB24" s="9"/>
      <c r="AC24" s="9"/>
      <c r="AD24" s="83" t="s">
        <v>0</v>
      </c>
      <c r="AE24" s="84"/>
      <c r="AF24" s="84"/>
      <c r="AG24" s="84"/>
      <c r="AH24" s="84"/>
      <c r="AI24" s="85"/>
      <c r="AJ24" s="10"/>
      <c r="AK24" s="9"/>
      <c r="AL24" s="9"/>
      <c r="AM24" s="83" t="s">
        <v>0</v>
      </c>
      <c r="AN24" s="84"/>
      <c r="AO24" s="84"/>
      <c r="AP24" s="84"/>
      <c r="AQ24" s="84"/>
      <c r="AR24" s="85"/>
      <c r="AS24" s="10"/>
      <c r="AT24" s="9"/>
      <c r="AU24" s="9"/>
      <c r="AV24" s="83" t="s">
        <v>0</v>
      </c>
      <c r="AW24" s="84"/>
      <c r="AX24" s="84"/>
      <c r="AY24" s="84"/>
      <c r="AZ24" s="84"/>
      <c r="BA24" s="85"/>
      <c r="BB24" s="10"/>
      <c r="BC24" s="9"/>
      <c r="BD24" s="9"/>
      <c r="BE24" s="83" t="s">
        <v>0</v>
      </c>
      <c r="BF24" s="84"/>
      <c r="BG24" s="84"/>
      <c r="BH24" s="84"/>
      <c r="BI24" s="84"/>
      <c r="BJ24" s="85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51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</row>
    <row r="26" spans="1:74" ht="15" customHeight="1">
      <c r="A26" s="20" t="s">
        <v>265</v>
      </c>
      <c r="B26" s="9" t="s">
        <v>92</v>
      </c>
      <c r="C26" s="23">
        <f>VLOOKUP($B26,reporting_base!$A$2:$AK$154,'Tab-reporting_baseline'!C$1,FALSE)</f>
        <v>2310</v>
      </c>
      <c r="D26" s="23">
        <f>VLOOKUP($B26,reporting_base!$A$2:$AK$154,'Tab-reporting_baseline'!D$1,FALSE)</f>
        <v>2316.3320699999999</v>
      </c>
      <c r="E26" s="23">
        <f>VLOOKUP($B26,reporting_base!$A$2:$AK$154,'Tab-reporting_baseline'!E$1,FALSE)</f>
        <v>2312.5908159999999</v>
      </c>
      <c r="F26" s="23">
        <f>VLOOKUP($B26,reporting_base!$A$2:$AK$154,'Tab-reporting_baseline'!F$1,FALSE)</f>
        <v>2314.114748</v>
      </c>
      <c r="G26" s="23">
        <f>VLOOKUP($B26,reporting_base!$A$2:$AK$154,'Tab-reporting_baseline'!G$1,FALSE)</f>
        <v>2330.6868840000002</v>
      </c>
      <c r="H26" s="23">
        <f>VLOOKUP($B26,reporting_base!$A$2:$AK$154,'Tab-reporting_baseline'!H$1,FALSE)</f>
        <v>2349.1078309999998</v>
      </c>
      <c r="I26" s="23"/>
      <c r="J26" s="16" t="s">
        <v>176</v>
      </c>
      <c r="K26" s="9"/>
      <c r="L26" s="23">
        <f t="shared" ref="L26:Q33" si="10">L4</f>
        <v>18609.931690000001</v>
      </c>
      <c r="M26" s="23">
        <f t="shared" si="10"/>
        <v>23068.20666</v>
      </c>
      <c r="N26" s="23">
        <f t="shared" si="10"/>
        <v>28491.707310000002</v>
      </c>
      <c r="O26" s="23">
        <f t="shared" si="10"/>
        <v>35917.326000000001</v>
      </c>
      <c r="P26" s="23">
        <f t="shared" si="10"/>
        <v>50894.219040000004</v>
      </c>
      <c r="Q26" s="23">
        <f t="shared" si="10"/>
        <v>61296.295910000001</v>
      </c>
      <c r="R26" s="23"/>
      <c r="S26" s="16" t="s">
        <v>312</v>
      </c>
      <c r="T26" s="9" t="s">
        <v>168</v>
      </c>
      <c r="U26" s="24">
        <f>U4</f>
        <v>18609.931690000001</v>
      </c>
      <c r="V26" s="24">
        <f t="shared" ref="V26:Z26" si="11">V4</f>
        <v>23068.20666</v>
      </c>
      <c r="W26" s="24">
        <f t="shared" si="11"/>
        <v>28491.707310000002</v>
      </c>
      <c r="X26" s="24">
        <f t="shared" si="11"/>
        <v>35917.326000000001</v>
      </c>
      <c r="Y26" s="24">
        <f t="shared" si="11"/>
        <v>50894.219040000004</v>
      </c>
      <c r="Z26" s="24">
        <f t="shared" si="11"/>
        <v>61296.295910000001</v>
      </c>
      <c r="AA26" s="23"/>
      <c r="AB26" s="30" t="s">
        <v>164</v>
      </c>
      <c r="AC26" s="9"/>
      <c r="AD26" s="23">
        <f>AD4</f>
        <v>1593.2937340000001</v>
      </c>
      <c r="AE26" s="23">
        <f t="shared" ref="AE26:AI26" si="12">AE4</f>
        <v>1733.7700809999999</v>
      </c>
      <c r="AF26" s="23">
        <f t="shared" si="12"/>
        <v>1807.687633</v>
      </c>
      <c r="AG26" s="23">
        <f t="shared" si="12"/>
        <v>1846.7693650000001</v>
      </c>
      <c r="AH26" s="23">
        <f t="shared" si="12"/>
        <v>1944.8505270000001</v>
      </c>
      <c r="AI26" s="23">
        <f t="shared" si="12"/>
        <v>2012.6483350000001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3">AN4</f>
        <v>3909.8222999999998</v>
      </c>
      <c r="AO26" s="23">
        <f t="shared" si="13"/>
        <v>4644.8668250000001</v>
      </c>
      <c r="AP26" s="23">
        <f t="shared" si="13"/>
        <v>5908.430241</v>
      </c>
      <c r="AQ26" s="23">
        <f t="shared" si="13"/>
        <v>11274.851549999999</v>
      </c>
      <c r="AR26" s="23">
        <f t="shared" si="13"/>
        <v>20626.643189999999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4">AW4</f>
        <v>30407.4715</v>
      </c>
      <c r="AX26" s="23">
        <f t="shared" si="14"/>
        <v>35830.222650000003</v>
      </c>
      <c r="AY26" s="23">
        <f t="shared" si="14"/>
        <v>44100.105069999998</v>
      </c>
      <c r="AZ26" s="23">
        <f t="shared" si="14"/>
        <v>79419.302949999998</v>
      </c>
      <c r="BA26" s="23">
        <f t="shared" si="14"/>
        <v>135264.1427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5">BF4</f>
        <v>87716.5386</v>
      </c>
      <c r="BG26" s="23">
        <f t="shared" si="15"/>
        <v>104574.8483</v>
      </c>
      <c r="BH26" s="23">
        <f t="shared" si="15"/>
        <v>131696.99799999999</v>
      </c>
      <c r="BI26" s="23">
        <f t="shared" si="15"/>
        <v>229786.2696</v>
      </c>
      <c r="BJ26" s="23">
        <f t="shared" si="15"/>
        <v>378921.48950000003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>
      <c r="A27" s="16" t="s">
        <v>257</v>
      </c>
      <c r="B27" s="9" t="s">
        <v>266</v>
      </c>
      <c r="C27" s="23">
        <f>VLOOKUP($B27,reporting_base!$A$2:$AK$154,'Tab-reporting_baseline'!C$1,FALSE)</f>
        <v>898</v>
      </c>
      <c r="D27" s="23">
        <f>VLOOKUP($B27,reporting_base!$A$2:$AK$154,'Tab-reporting_baseline'!D$1,FALSE)</f>
        <v>895.51468950000003</v>
      </c>
      <c r="E27" s="23">
        <f>VLOOKUP($B27,reporting_base!$A$2:$AK$154,'Tab-reporting_baseline'!E$1,FALSE)</f>
        <v>885.56405400000006</v>
      </c>
      <c r="F27" s="23">
        <f>VLOOKUP($B27,reporting_base!$A$2:$AK$154,'Tab-reporting_baseline'!F$1,FALSE)</f>
        <v>883.88994319999995</v>
      </c>
      <c r="G27" s="23">
        <f>VLOOKUP($B27,reporting_base!$A$2:$AK$154,'Tab-reporting_baseline'!G$1,FALSE)</f>
        <v>901.75201389999995</v>
      </c>
      <c r="H27" s="23">
        <f>VLOOKUP($B27,reporting_base!$A$2:$AK$154,'Tab-reporting_baseline'!H$1,FALSE)</f>
        <v>921.29864090000001</v>
      </c>
      <c r="I27" s="9"/>
      <c r="J27" s="30" t="s">
        <v>164</v>
      </c>
      <c r="K27" s="9"/>
      <c r="L27" s="23">
        <f t="shared" si="10"/>
        <v>7243.7639390000004</v>
      </c>
      <c r="M27" s="23">
        <f t="shared" si="10"/>
        <v>9098.2925070000001</v>
      </c>
      <c r="N27" s="23">
        <f t="shared" si="10"/>
        <v>9550.9582780000001</v>
      </c>
      <c r="O27" s="23">
        <f t="shared" si="10"/>
        <v>11689.75525</v>
      </c>
      <c r="P27" s="23">
        <f t="shared" si="10"/>
        <v>16822.997179999998</v>
      </c>
      <c r="Q27" s="23">
        <f t="shared" si="10"/>
        <v>19302.249169999999</v>
      </c>
      <c r="R27" s="23"/>
      <c r="S27" s="29" t="s">
        <v>156</v>
      </c>
      <c r="T27" s="9" t="s">
        <v>303</v>
      </c>
      <c r="U27" s="23">
        <f t="shared" ref="U27:Z27" si="16">U5</f>
        <v>3463.3062880000002</v>
      </c>
      <c r="V27" s="23">
        <f t="shared" si="16"/>
        <v>4501.9019740000003</v>
      </c>
      <c r="W27" s="23">
        <f t="shared" si="16"/>
        <v>4289.1527299999998</v>
      </c>
      <c r="X27" s="23">
        <f t="shared" si="16"/>
        <v>5349.428371</v>
      </c>
      <c r="Y27" s="23">
        <f t="shared" si="16"/>
        <v>7079.3643099999999</v>
      </c>
      <c r="Z27" s="23">
        <f t="shared" si="16"/>
        <v>8008.5269179999996</v>
      </c>
      <c r="AA27" s="23"/>
      <c r="AB27" s="30" t="s">
        <v>142</v>
      </c>
      <c r="AC27" s="9"/>
      <c r="AD27" s="23">
        <f t="shared" ref="AD27:AI27" si="17">AD5</f>
        <v>124.3163492</v>
      </c>
      <c r="AE27" s="23">
        <f t="shared" si="17"/>
        <v>148.0010991</v>
      </c>
      <c r="AF27" s="23">
        <f t="shared" si="17"/>
        <v>166.0045461</v>
      </c>
      <c r="AG27" s="23">
        <f t="shared" si="17"/>
        <v>191.4866351</v>
      </c>
      <c r="AH27" s="23">
        <f t="shared" si="17"/>
        <v>181.954768</v>
      </c>
      <c r="AI27" s="23">
        <f t="shared" si="17"/>
        <v>168.64767950000001</v>
      </c>
      <c r="AJ27" s="10"/>
      <c r="AK27" s="30" t="s">
        <v>142</v>
      </c>
      <c r="AL27" s="9"/>
      <c r="AM27" s="23">
        <f t="shared" ref="AM27:AR27" si="18">AM5</f>
        <v>2603.9507410000001</v>
      </c>
      <c r="AN27" s="23">
        <f t="shared" si="18"/>
        <v>3382.5679620000001</v>
      </c>
      <c r="AO27" s="23">
        <f t="shared" si="18"/>
        <v>4433.1670359999998</v>
      </c>
      <c r="AP27" s="23">
        <f t="shared" si="18"/>
        <v>6594.3146059999999</v>
      </c>
      <c r="AQ27" s="23">
        <f t="shared" si="18"/>
        <v>11896.97134</v>
      </c>
      <c r="AR27" s="23">
        <f t="shared" si="18"/>
        <v>19015.57807</v>
      </c>
      <c r="AS27" s="10"/>
      <c r="AT27" s="30" t="s">
        <v>142</v>
      </c>
      <c r="AU27" s="9"/>
      <c r="AV27" s="23">
        <f t="shared" ref="AV27:BA27" si="19">AV5</f>
        <v>5303.6276660000003</v>
      </c>
      <c r="AW27" s="23">
        <f t="shared" si="19"/>
        <v>6896.3457980000003</v>
      </c>
      <c r="AX27" s="23">
        <f t="shared" si="19"/>
        <v>8730.8533220000008</v>
      </c>
      <c r="AY27" s="23">
        <f t="shared" si="19"/>
        <v>12163.3171</v>
      </c>
      <c r="AZ27" s="23">
        <f t="shared" si="19"/>
        <v>19681.41677</v>
      </c>
      <c r="BA27" s="23">
        <f t="shared" si="19"/>
        <v>30393.472269999998</v>
      </c>
      <c r="BB27" s="10"/>
      <c r="BC27" s="30" t="s">
        <v>142</v>
      </c>
      <c r="BD27" s="9"/>
      <c r="BE27" s="23">
        <f t="shared" ref="BE27:BJ27" si="20">BE5</f>
        <v>8375.6891190000006</v>
      </c>
      <c r="BF27" s="23">
        <f t="shared" si="20"/>
        <v>10908.668019999999</v>
      </c>
      <c r="BG27" s="23">
        <f t="shared" si="20"/>
        <v>13630.944310000001</v>
      </c>
      <c r="BH27" s="23">
        <f t="shared" si="20"/>
        <v>18970.16099</v>
      </c>
      <c r="BI27" s="23">
        <f t="shared" si="20"/>
        <v>30440.757180000001</v>
      </c>
      <c r="BJ27" s="23">
        <f t="shared" si="20"/>
        <v>46417.76728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>
      <c r="A28" s="21" t="s">
        <v>284</v>
      </c>
      <c r="B28" s="21"/>
      <c r="C28" s="25">
        <f>C26+C27</f>
        <v>3208</v>
      </c>
      <c r="D28" s="25">
        <f t="shared" ref="D28:H28" si="21">D26+D27</f>
        <v>3211.8467595000002</v>
      </c>
      <c r="E28" s="25">
        <f t="shared" si="21"/>
        <v>3198.1548699999998</v>
      </c>
      <c r="F28" s="25">
        <f t="shared" si="21"/>
        <v>3198.0046911999998</v>
      </c>
      <c r="G28" s="25">
        <f t="shared" si="21"/>
        <v>3232.4388979</v>
      </c>
      <c r="H28" s="25">
        <f t="shared" si="21"/>
        <v>3270.4064718999998</v>
      </c>
      <c r="I28" s="9"/>
      <c r="J28" s="30" t="s">
        <v>142</v>
      </c>
      <c r="K28" s="9"/>
      <c r="L28" s="23">
        <f t="shared" si="10"/>
        <v>1139.855096</v>
      </c>
      <c r="M28" s="23">
        <f t="shared" si="10"/>
        <v>1519.716995</v>
      </c>
      <c r="N28" s="23">
        <f t="shared" si="10"/>
        <v>1478.549383</v>
      </c>
      <c r="O28" s="23">
        <f t="shared" si="10"/>
        <v>1932.181198</v>
      </c>
      <c r="P28" s="23">
        <f t="shared" si="10"/>
        <v>2674.8843980000001</v>
      </c>
      <c r="Q28" s="23">
        <f t="shared" si="10"/>
        <v>3179.0212339999998</v>
      </c>
      <c r="R28" s="23"/>
      <c r="S28" s="29" t="s">
        <v>157</v>
      </c>
      <c r="T28" s="9" t="s">
        <v>304</v>
      </c>
      <c r="U28" s="23">
        <f t="shared" ref="U28:Z28" si="22">U6</f>
        <v>4697.632055</v>
      </c>
      <c r="V28" s="23">
        <f t="shared" si="22"/>
        <v>5747.3488900000002</v>
      </c>
      <c r="W28" s="23">
        <f t="shared" si="22"/>
        <v>6098.8489490000002</v>
      </c>
      <c r="X28" s="23">
        <f t="shared" si="22"/>
        <v>7442.1929570000002</v>
      </c>
      <c r="Y28" s="23">
        <f t="shared" si="22"/>
        <v>10841.12239</v>
      </c>
      <c r="Z28" s="23">
        <f t="shared" si="22"/>
        <v>10903.486699999999</v>
      </c>
      <c r="AA28" s="23"/>
      <c r="AB28" s="30" t="s">
        <v>143</v>
      </c>
      <c r="AC28" s="9"/>
      <c r="AD28" s="23">
        <f t="shared" ref="AD28:AI28" si="23">AD6</f>
        <v>1643.358651</v>
      </c>
      <c r="AE28" s="23">
        <f t="shared" si="23"/>
        <v>1792.2890030000001</v>
      </c>
      <c r="AF28" s="23">
        <f t="shared" si="23"/>
        <v>1854.8296849999999</v>
      </c>
      <c r="AG28" s="23">
        <f t="shared" si="23"/>
        <v>1899.6101160000001</v>
      </c>
      <c r="AH28" s="23">
        <f t="shared" si="23"/>
        <v>1971.5200870000001</v>
      </c>
      <c r="AI28" s="23">
        <f t="shared" si="23"/>
        <v>1991.860381</v>
      </c>
      <c r="AJ28" s="10"/>
      <c r="AK28" s="30" t="s">
        <v>143</v>
      </c>
      <c r="AL28" s="9"/>
      <c r="AM28" s="23">
        <f t="shared" ref="AM28:AR28" si="24">AM6</f>
        <v>8879.3744210000004</v>
      </c>
      <c r="AN28" s="23">
        <f t="shared" si="24"/>
        <v>10443.37412</v>
      </c>
      <c r="AO28" s="23">
        <f t="shared" si="24"/>
        <v>12369.7619</v>
      </c>
      <c r="AP28" s="23">
        <f t="shared" si="24"/>
        <v>15775.80409</v>
      </c>
      <c r="AQ28" s="23">
        <f t="shared" si="24"/>
        <v>30493.56825</v>
      </c>
      <c r="AR28" s="23">
        <f t="shared" si="24"/>
        <v>55851.884339999997</v>
      </c>
      <c r="AS28" s="10"/>
      <c r="AT28" s="30" t="s">
        <v>143</v>
      </c>
      <c r="AU28" s="9"/>
      <c r="AV28" s="23">
        <f t="shared" ref="AV28:BA28" si="25">AV6</f>
        <v>45086.461799999997</v>
      </c>
      <c r="AW28" s="23">
        <f t="shared" si="25"/>
        <v>53289.35471</v>
      </c>
      <c r="AX28" s="23">
        <f t="shared" si="25"/>
        <v>62302.890610000002</v>
      </c>
      <c r="AY28" s="23">
        <f t="shared" si="25"/>
        <v>76992.215219999998</v>
      </c>
      <c r="AZ28" s="23">
        <f t="shared" si="25"/>
        <v>135310.65210000001</v>
      </c>
      <c r="BA28" s="23">
        <f t="shared" si="25"/>
        <v>223644.96359999999</v>
      </c>
      <c r="BB28" s="10"/>
      <c r="BC28" s="30" t="s">
        <v>143</v>
      </c>
      <c r="BD28" s="9"/>
      <c r="BE28" s="23">
        <f t="shared" ref="BE28:BJ28" si="26">BE6</f>
        <v>60088.076150000001</v>
      </c>
      <c r="BF28" s="23">
        <f t="shared" si="26"/>
        <v>70806.149189999996</v>
      </c>
      <c r="BG28" s="23">
        <f t="shared" si="26"/>
        <v>82837.608319999999</v>
      </c>
      <c r="BH28" s="23">
        <f t="shared" si="26"/>
        <v>102086.39509999999</v>
      </c>
      <c r="BI28" s="23">
        <f t="shared" si="26"/>
        <v>178668.34400000001</v>
      </c>
      <c r="BJ28" s="23">
        <f t="shared" si="26"/>
        <v>294203.14840000001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>
      <c r="A29" s="16" t="s">
        <v>258</v>
      </c>
      <c r="B29" t="s">
        <v>230</v>
      </c>
      <c r="C29" s="23">
        <f>VLOOKUP($B29,reporting_base!$A$2:$AK$154,'Tab-reporting_baseline'!C$1,FALSE)</f>
        <v>1347</v>
      </c>
      <c r="D29" s="23">
        <f>VLOOKUP($B29,reporting_base!$A$2:$AK$154,'Tab-reporting_baseline'!D$1,FALSE)</f>
        <v>1348.8053709999999</v>
      </c>
      <c r="E29" s="23">
        <f>VLOOKUP($B29,reporting_base!$A$2:$AK$154,'Tab-reporting_baseline'!E$1,FALSE)</f>
        <v>1333.618119</v>
      </c>
      <c r="F29" s="23">
        <f>VLOOKUP($B29,reporting_base!$A$2:$AK$154,'Tab-reporting_baseline'!F$1,FALSE)</f>
        <v>1331.4325289999999</v>
      </c>
      <c r="G29" s="23">
        <f>VLOOKUP($B29,reporting_base!$A$2:$AK$154,'Tab-reporting_baseline'!G$1,FALSE)</f>
        <v>1361.1707280000001</v>
      </c>
      <c r="H29" s="23">
        <f>VLOOKUP($B29,reporting_base!$A$2:$AK$154,'Tab-reporting_baseline'!H$1,FALSE)</f>
        <v>1393.4653169999999</v>
      </c>
      <c r="I29" s="9"/>
      <c r="J29" s="30" t="s">
        <v>143</v>
      </c>
      <c r="K29" s="9"/>
      <c r="L29" s="23">
        <f t="shared" si="10"/>
        <v>1409.7320689999999</v>
      </c>
      <c r="M29" s="23">
        <f t="shared" si="10"/>
        <v>1722.528296</v>
      </c>
      <c r="N29" s="23">
        <f t="shared" si="10"/>
        <v>1625.237329</v>
      </c>
      <c r="O29" s="23">
        <f t="shared" si="10"/>
        <v>1825.6427040000001</v>
      </c>
      <c r="P29" s="23">
        <f t="shared" si="10"/>
        <v>2499.4795340000001</v>
      </c>
      <c r="Q29" s="23">
        <f t="shared" si="10"/>
        <v>2909.7370860000001</v>
      </c>
      <c r="R29" s="23"/>
      <c r="S29" s="29" t="s">
        <v>158</v>
      </c>
      <c r="T29" s="9" t="s">
        <v>305</v>
      </c>
      <c r="U29" s="23">
        <f t="shared" ref="U29:Z29" si="27">U7</f>
        <v>10448.993340000001</v>
      </c>
      <c r="V29" s="23">
        <f t="shared" si="27"/>
        <v>12818.9558</v>
      </c>
      <c r="W29" s="23">
        <f t="shared" si="27"/>
        <v>18103.70563</v>
      </c>
      <c r="X29" s="23">
        <f t="shared" si="27"/>
        <v>23125.704669999999</v>
      </c>
      <c r="Y29" s="23">
        <f t="shared" si="27"/>
        <v>32973.732349999998</v>
      </c>
      <c r="Z29" s="23">
        <f t="shared" si="27"/>
        <v>42384.282299999999</v>
      </c>
      <c r="AA29" s="23"/>
      <c r="AB29" s="30" t="s">
        <v>178</v>
      </c>
      <c r="AC29" s="9"/>
      <c r="AD29" s="23">
        <f t="shared" ref="AD29:AI29" si="28">AD7</f>
        <v>25.254320929999999</v>
      </c>
      <c r="AE29" s="23">
        <f t="shared" si="28"/>
        <v>25.831555609999999</v>
      </c>
      <c r="AF29" s="23">
        <f t="shared" si="28"/>
        <v>28.562736040000001</v>
      </c>
      <c r="AG29" s="23">
        <f t="shared" si="28"/>
        <v>28.23118985</v>
      </c>
      <c r="AH29" s="23">
        <f t="shared" si="28"/>
        <v>21.513482010000001</v>
      </c>
      <c r="AI29" s="23">
        <f t="shared" si="28"/>
        <v>15.79588611</v>
      </c>
      <c r="AJ29" s="10"/>
      <c r="AK29" s="30" t="s">
        <v>178</v>
      </c>
      <c r="AL29" s="9"/>
      <c r="AM29" s="23">
        <f t="shared" ref="AM29:AR29" si="29">AM7</f>
        <v>1590.655315</v>
      </c>
      <c r="AN29" s="23">
        <f t="shared" si="29"/>
        <v>1791.5422530000001</v>
      </c>
      <c r="AO29" s="23">
        <f t="shared" si="29"/>
        <v>2393.2311669999999</v>
      </c>
      <c r="AP29" s="23">
        <f t="shared" si="29"/>
        <v>3092.006249</v>
      </c>
      <c r="AQ29" s="23">
        <f t="shared" si="29"/>
        <v>4296.4010490000001</v>
      </c>
      <c r="AR29" s="23">
        <f t="shared" si="29"/>
        <v>5219.742663</v>
      </c>
      <c r="AS29" s="10"/>
      <c r="AT29" s="30" t="s">
        <v>178</v>
      </c>
      <c r="AU29" s="9"/>
      <c r="AV29" s="23">
        <f t="shared" ref="AV29:BA29" si="30">AV7</f>
        <v>2194.228188</v>
      </c>
      <c r="AW29" s="23">
        <f t="shared" si="30"/>
        <v>2469.1122529999998</v>
      </c>
      <c r="AX29" s="23">
        <f t="shared" si="30"/>
        <v>3221.1877330000002</v>
      </c>
      <c r="AY29" s="23">
        <f t="shared" si="30"/>
        <v>3862.072811</v>
      </c>
      <c r="AZ29" s="23">
        <f t="shared" si="30"/>
        <v>4773.4823409999999</v>
      </c>
      <c r="BA29" s="23">
        <f t="shared" si="30"/>
        <v>5684.8920980000003</v>
      </c>
      <c r="BB29" s="10"/>
      <c r="BC29" s="30" t="s">
        <v>178</v>
      </c>
      <c r="BD29" s="9"/>
      <c r="BE29" s="23">
        <f t="shared" ref="BE29:BJ29" si="31">BE7</f>
        <v>6037.7348739999998</v>
      </c>
      <c r="BF29" s="23">
        <f t="shared" si="31"/>
        <v>6796.6079030000001</v>
      </c>
      <c r="BG29" s="23">
        <f t="shared" si="31"/>
        <v>8906.7069950000005</v>
      </c>
      <c r="BH29" s="23">
        <f t="shared" si="31"/>
        <v>10716.4458</v>
      </c>
      <c r="BI29" s="23">
        <f t="shared" si="31"/>
        <v>14209.962879999999</v>
      </c>
      <c r="BJ29" s="23">
        <f t="shared" si="31"/>
        <v>17097.862300000001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10"/>
        <v>52.023562439999999</v>
      </c>
      <c r="M30" s="23">
        <f t="shared" si="10"/>
        <v>57.483308749999999</v>
      </c>
      <c r="N30" s="23">
        <f t="shared" si="10"/>
        <v>51.211628930000003</v>
      </c>
      <c r="O30" s="23">
        <f t="shared" si="10"/>
        <v>54.69232306</v>
      </c>
      <c r="P30" s="23">
        <f t="shared" si="10"/>
        <v>88.820239790000002</v>
      </c>
      <c r="Q30" s="23">
        <f t="shared" si="10"/>
        <v>115.3723548</v>
      </c>
      <c r="R30" s="23"/>
      <c r="S30" s="31" t="s">
        <v>311</v>
      </c>
      <c r="T30" s="9" t="s">
        <v>174</v>
      </c>
      <c r="U30" s="24">
        <f t="shared" ref="U30:Z30" si="32">U8</f>
        <v>5285.7500440000003</v>
      </c>
      <c r="V30" s="24">
        <f t="shared" si="32"/>
        <v>6038.6313399999999</v>
      </c>
      <c r="W30" s="24">
        <f t="shared" si="32"/>
        <v>4638.9369989999996</v>
      </c>
      <c r="X30" s="24">
        <f t="shared" si="32"/>
        <v>8355.9787529999994</v>
      </c>
      <c r="Y30" s="24">
        <f t="shared" si="32"/>
        <v>11704.388499999999</v>
      </c>
      <c r="Z30" s="24">
        <f t="shared" si="32"/>
        <v>12850.884550000001</v>
      </c>
      <c r="AA30" s="23"/>
      <c r="AB30" s="30" t="s">
        <v>160</v>
      </c>
      <c r="AC30" s="9"/>
      <c r="AD30" s="23">
        <f t="shared" ref="AD30:AI30" si="33">AD8</f>
        <v>6.5964696939999996</v>
      </c>
      <c r="AE30" s="23">
        <f t="shared" si="33"/>
        <v>7.8761385150000001</v>
      </c>
      <c r="AF30" s="23">
        <f t="shared" si="33"/>
        <v>10.99124314</v>
      </c>
      <c r="AG30" s="23">
        <f t="shared" si="33"/>
        <v>14.008422100000001</v>
      </c>
      <c r="AH30" s="23">
        <f t="shared" si="33"/>
        <v>12.60178893</v>
      </c>
      <c r="AI30" s="23">
        <f t="shared" si="33"/>
        <v>11.944772540000001</v>
      </c>
      <c r="AJ30" s="10"/>
      <c r="AK30" s="30" t="s">
        <v>160</v>
      </c>
      <c r="AL30" s="9"/>
      <c r="AM30" s="23">
        <f t="shared" ref="AM30:AR30" si="34">AM8</f>
        <v>381.5980361</v>
      </c>
      <c r="AN30" s="23">
        <f t="shared" si="34"/>
        <v>485.76897059999999</v>
      </c>
      <c r="AO30" s="23">
        <f t="shared" si="34"/>
        <v>774.34289799999999</v>
      </c>
      <c r="AP30" s="23">
        <f t="shared" si="34"/>
        <v>1226.457214</v>
      </c>
      <c r="AQ30" s="23">
        <f t="shared" si="34"/>
        <v>2049.0675839999999</v>
      </c>
      <c r="AR30" s="23">
        <f t="shared" si="34"/>
        <v>3101.9535989999999</v>
      </c>
      <c r="AS30" s="10"/>
      <c r="AT30" s="30" t="s">
        <v>160</v>
      </c>
      <c r="AU30" s="9"/>
      <c r="AV30" s="23">
        <f t="shared" ref="AV30:BA30" si="35">AV8</f>
        <v>71.857209209999994</v>
      </c>
      <c r="AW30" s="23">
        <f t="shared" si="35"/>
        <v>157.32505090000001</v>
      </c>
      <c r="AX30" s="23">
        <f t="shared" si="35"/>
        <v>310.82163889999998</v>
      </c>
      <c r="AY30" s="23">
        <f t="shared" si="35"/>
        <v>586.52526890000001</v>
      </c>
      <c r="AZ30" s="23">
        <f t="shared" si="35"/>
        <v>840.38635599999998</v>
      </c>
      <c r="BA30" s="23">
        <f t="shared" si="35"/>
        <v>1630.2494549999999</v>
      </c>
      <c r="BB30" s="10"/>
      <c r="BC30" s="30" t="s">
        <v>160</v>
      </c>
      <c r="BD30" s="9"/>
      <c r="BE30" s="23">
        <f t="shared" ref="BE30:BJ30" si="36">BE8</f>
        <v>2588.3749939999998</v>
      </c>
      <c r="BF30" s="23">
        <f t="shared" si="36"/>
        <v>3226.1302420000002</v>
      </c>
      <c r="BG30" s="23">
        <f t="shared" si="36"/>
        <v>4858.7301399999997</v>
      </c>
      <c r="BH30" s="23">
        <f t="shared" si="36"/>
        <v>6479.4868210000004</v>
      </c>
      <c r="BI30" s="23">
        <f t="shared" si="36"/>
        <v>9145.1354200000005</v>
      </c>
      <c r="BJ30" s="23">
        <f t="shared" si="36"/>
        <v>12007.691430000001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10"/>
        <v>8764.5570189999999</v>
      </c>
      <c r="M31" s="23">
        <f t="shared" si="10"/>
        <v>10670.18556</v>
      </c>
      <c r="N31" s="23">
        <f t="shared" si="10"/>
        <v>15785.750690000001</v>
      </c>
      <c r="O31" s="23">
        <f t="shared" si="10"/>
        <v>20415.054530000001</v>
      </c>
      <c r="P31" s="23">
        <f t="shared" si="10"/>
        <v>28808.037690000001</v>
      </c>
      <c r="Q31" s="23">
        <f t="shared" si="10"/>
        <v>35789.916069999999</v>
      </c>
      <c r="R31" s="23"/>
      <c r="S31" s="29" t="s">
        <v>156</v>
      </c>
      <c r="T31" s="9" t="s">
        <v>306</v>
      </c>
      <c r="U31" s="23">
        <f t="shared" ref="U31:Z31" si="37">U9</f>
        <v>3196.7461840000001</v>
      </c>
      <c r="V31" s="23">
        <f t="shared" si="37"/>
        <v>3084.0675209999999</v>
      </c>
      <c r="W31" s="23">
        <f t="shared" si="37"/>
        <v>2109.157189</v>
      </c>
      <c r="X31" s="23">
        <f t="shared" si="37"/>
        <v>4907.2231099999999</v>
      </c>
      <c r="Y31" s="23">
        <f t="shared" si="37"/>
        <v>6983.6524959999997</v>
      </c>
      <c r="Z31" s="23">
        <f t="shared" si="37"/>
        <v>7245.6280189999998</v>
      </c>
      <c r="AA31" s="23"/>
      <c r="AB31" s="33" t="s">
        <v>180</v>
      </c>
      <c r="AC31" s="26"/>
      <c r="AD31" s="25">
        <f t="shared" ref="AD31:AI31" si="38">AD9</f>
        <v>3392.8195249999999</v>
      </c>
      <c r="AE31" s="25">
        <f t="shared" si="38"/>
        <v>3707.7678770000002</v>
      </c>
      <c r="AF31" s="25">
        <f t="shared" si="38"/>
        <v>3868.075844</v>
      </c>
      <c r="AG31" s="25">
        <f t="shared" si="38"/>
        <v>3980.105728</v>
      </c>
      <c r="AH31" s="25">
        <f t="shared" si="38"/>
        <v>4132.4406529999997</v>
      </c>
      <c r="AI31" s="25">
        <f t="shared" si="38"/>
        <v>4200.897054</v>
      </c>
      <c r="AJ31" s="10"/>
      <c r="AK31" s="33" t="s">
        <v>180</v>
      </c>
      <c r="AL31" s="26"/>
      <c r="AM31" s="25">
        <f t="shared" ref="AM31:AR31" si="39">AM9</f>
        <v>16808.7</v>
      </c>
      <c r="AN31" s="25">
        <f t="shared" si="39"/>
        <v>20013.0756</v>
      </c>
      <c r="AO31" s="25">
        <f t="shared" si="39"/>
        <v>24615.36983</v>
      </c>
      <c r="AP31" s="25">
        <f t="shared" si="39"/>
        <v>32597.0124</v>
      </c>
      <c r="AQ31" s="25">
        <f t="shared" si="39"/>
        <v>60010.859770000003</v>
      </c>
      <c r="AR31" s="25">
        <f t="shared" si="39"/>
        <v>103815.80190000001</v>
      </c>
      <c r="AS31" s="10"/>
      <c r="AT31" s="33" t="s">
        <v>180</v>
      </c>
      <c r="AU31" s="26"/>
      <c r="AV31" s="25">
        <f t="shared" ref="AV31:BA31" si="40">AV9</f>
        <v>78446.300010000006</v>
      </c>
      <c r="AW31" s="25">
        <f t="shared" si="40"/>
        <v>93219.609320000003</v>
      </c>
      <c r="AX31" s="25">
        <f t="shared" si="40"/>
        <v>110395.976</v>
      </c>
      <c r="AY31" s="25">
        <f t="shared" si="40"/>
        <v>137704.23550000001</v>
      </c>
      <c r="AZ31" s="25">
        <f t="shared" si="40"/>
        <v>240025.24050000001</v>
      </c>
      <c r="BA31" s="25">
        <f t="shared" si="40"/>
        <v>396617.72019999998</v>
      </c>
      <c r="BB31" s="10"/>
      <c r="BC31" s="33" t="s">
        <v>180</v>
      </c>
      <c r="BD31" s="26"/>
      <c r="BE31" s="25">
        <f t="shared" ref="BE31:BJ31" si="41">BE9</f>
        <v>150502.7647</v>
      </c>
      <c r="BF31" s="25">
        <f t="shared" si="41"/>
        <v>179454.09400000001</v>
      </c>
      <c r="BG31" s="25">
        <f t="shared" si="41"/>
        <v>214808.83809999999</v>
      </c>
      <c r="BH31" s="25">
        <f t="shared" si="41"/>
        <v>269949.48670000001</v>
      </c>
      <c r="BI31" s="25">
        <f t="shared" si="41"/>
        <v>462250.46909999999</v>
      </c>
      <c r="BJ31" s="25">
        <f t="shared" si="41"/>
        <v>748647.95889999997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10"/>
        <v>5285.7500440000003</v>
      </c>
      <c r="M32" s="23">
        <f t="shared" si="10"/>
        <v>6038.6313399999999</v>
      </c>
      <c r="N32" s="23">
        <f t="shared" si="10"/>
        <v>4638.9369989999996</v>
      </c>
      <c r="O32" s="23">
        <f t="shared" si="10"/>
        <v>8355.9787529999994</v>
      </c>
      <c r="P32" s="23">
        <f t="shared" si="10"/>
        <v>11704.388499999999</v>
      </c>
      <c r="Q32" s="23">
        <f t="shared" si="10"/>
        <v>12850.884550000001</v>
      </c>
      <c r="R32" s="23"/>
      <c r="S32" s="29" t="s">
        <v>157</v>
      </c>
      <c r="T32" s="9" t="s">
        <v>308</v>
      </c>
      <c r="U32" s="23">
        <f t="shared" ref="U32:Z32" si="42">U10</f>
        <v>1581.6641830000001</v>
      </c>
      <c r="V32" s="23">
        <f t="shared" si="42"/>
        <v>2331.1955969999999</v>
      </c>
      <c r="W32" s="23">
        <f t="shared" si="42"/>
        <v>1803.187964</v>
      </c>
      <c r="X32" s="23">
        <f t="shared" si="42"/>
        <v>2536.2652910000002</v>
      </c>
      <c r="Y32" s="23">
        <f t="shared" si="42"/>
        <v>3331.9449920000002</v>
      </c>
      <c r="Z32" s="23">
        <f t="shared" si="42"/>
        <v>3627.323144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ht="17">
      <c r="A33" s="30" t="s">
        <v>185</v>
      </c>
      <c r="B33" t="s">
        <v>72</v>
      </c>
      <c r="C33" s="23">
        <f>VLOOKUP($B33,reporting_base!$A$2:$AK$154,'Tab-reporting_baseline'!C$1,FALSE)</f>
        <v>1347</v>
      </c>
      <c r="D33" s="23">
        <f>VLOOKUP($B33,reporting_base!$A$2:$AK$154,'Tab-reporting_baseline'!D$1,FALSE)</f>
        <v>1348.8053709999999</v>
      </c>
      <c r="E33" s="23">
        <f>VLOOKUP($B33,reporting_base!$A$2:$AK$154,'Tab-reporting_baseline'!E$1,FALSE)</f>
        <v>1333.618119</v>
      </c>
      <c r="F33" s="23">
        <f>VLOOKUP($B33,reporting_base!$A$2:$AK$154,'Tab-reporting_baseline'!F$1,FALSE)</f>
        <v>1331.4325289999999</v>
      </c>
      <c r="G33" s="23">
        <f>VLOOKUP($B33,reporting_base!$A$2:$AK$154,'Tab-reporting_baseline'!G$1,FALSE)</f>
        <v>1361.1707280000001</v>
      </c>
      <c r="H33" s="23">
        <f>VLOOKUP($B33,reporting_base!$A$2:$AK$154,'Tab-reporting_baseline'!H$1,FALSE)</f>
        <v>1393.4653169999999</v>
      </c>
      <c r="I33" s="10"/>
      <c r="J33" s="21" t="s">
        <v>181</v>
      </c>
      <c r="K33" s="26"/>
      <c r="L33" s="25">
        <f t="shared" si="10"/>
        <v>23895.681734000002</v>
      </c>
      <c r="M33" s="25">
        <f t="shared" si="10"/>
        <v>29106.838</v>
      </c>
      <c r="N33" s="25">
        <f t="shared" si="10"/>
        <v>33130.644309000003</v>
      </c>
      <c r="O33" s="25">
        <f t="shared" si="10"/>
        <v>44273.304753000004</v>
      </c>
      <c r="P33" s="25">
        <f t="shared" si="10"/>
        <v>62598.607540000005</v>
      </c>
      <c r="Q33" s="25">
        <f t="shared" si="10"/>
        <v>74147.180460000003</v>
      </c>
      <c r="R33" s="24"/>
      <c r="S33" s="52" t="s">
        <v>158</v>
      </c>
      <c r="T33" s="26" t="s">
        <v>309</v>
      </c>
      <c r="U33" s="53">
        <f t="shared" ref="U33:Z33" si="43">U11</f>
        <v>507.33967680000001</v>
      </c>
      <c r="V33" s="53">
        <f t="shared" si="43"/>
        <v>623.36822159999997</v>
      </c>
      <c r="W33" s="53">
        <f t="shared" si="43"/>
        <v>726.59184670000002</v>
      </c>
      <c r="X33" s="53">
        <f t="shared" si="43"/>
        <v>912.49035230000004</v>
      </c>
      <c r="Y33" s="53">
        <f t="shared" si="43"/>
        <v>1388.7910159999999</v>
      </c>
      <c r="Z33" s="53">
        <f t="shared" si="43"/>
        <v>1977.933383</v>
      </c>
      <c r="AA33" s="24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23"/>
      <c r="S34" s="16" t="s">
        <v>181</v>
      </c>
      <c r="U34" s="24">
        <f t="shared" ref="U34:Z34" si="44">U12</f>
        <v>23895.681734000002</v>
      </c>
      <c r="V34" s="24">
        <f t="shared" si="44"/>
        <v>29106.838</v>
      </c>
      <c r="W34" s="24">
        <f t="shared" si="44"/>
        <v>33130.644309000003</v>
      </c>
      <c r="X34" s="24">
        <f t="shared" si="44"/>
        <v>44273.304753000004</v>
      </c>
      <c r="Y34" s="24">
        <f t="shared" si="44"/>
        <v>62598.607540000005</v>
      </c>
      <c r="Z34" s="24">
        <f t="shared" si="44"/>
        <v>74147.180460000003</v>
      </c>
      <c r="AA34" s="23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spans="1:74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S35" s="29" t="s">
        <v>156</v>
      </c>
      <c r="U35" s="23">
        <f t="shared" ref="U35:Z35" si="45">U13</f>
        <v>6660.0524720000003</v>
      </c>
      <c r="V35" s="23">
        <f t="shared" si="45"/>
        <v>7585.9694950000003</v>
      </c>
      <c r="W35" s="23">
        <f t="shared" si="45"/>
        <v>6398.3099189999994</v>
      </c>
      <c r="X35" s="23">
        <f t="shared" si="45"/>
        <v>10256.651481000001</v>
      </c>
      <c r="Y35" s="23">
        <f t="shared" si="45"/>
        <v>14063.016806</v>
      </c>
      <c r="Z35" s="23">
        <f t="shared" si="45"/>
        <v>15254.154936999999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spans="1:74">
      <c r="A36" s="31" t="s">
        <v>145</v>
      </c>
      <c r="B36" t="s">
        <v>239</v>
      </c>
      <c r="C36" s="23">
        <f>VLOOKUP($B36,reporting_base!$A$2:$AK$154,'Tab-reporting_baseline'!C$1,FALSE)</f>
        <v>1844</v>
      </c>
      <c r="D36" s="23">
        <f>VLOOKUP($B36,reporting_base!$A$2:$AK$154,'Tab-reporting_baseline'!D$1,FALSE)</f>
        <v>1844</v>
      </c>
      <c r="E36" s="23">
        <f>VLOOKUP($B36,reporting_base!$A$2:$AK$154,'Tab-reporting_baseline'!E$1,FALSE)</f>
        <v>1844</v>
      </c>
      <c r="F36" s="23">
        <f>VLOOKUP($B36,reporting_base!$A$2:$AK$154,'Tab-reporting_baseline'!F$1,FALSE)</f>
        <v>1844</v>
      </c>
      <c r="G36" s="23">
        <f>VLOOKUP($B36,reporting_base!$A$2:$AK$154,'Tab-reporting_baseline'!G$1,FALSE)</f>
        <v>1844</v>
      </c>
      <c r="H36" s="23">
        <f>VLOOKUP($B36,reporting_base!$A$2:$AK$154,'Tab-reporting_baseline'!H$1,FALSE)</f>
        <v>1844</v>
      </c>
      <c r="I36" s="10">
        <f>H36/C36-1</f>
        <v>0</v>
      </c>
      <c r="J36" s="10"/>
      <c r="K36" s="10"/>
      <c r="L36" s="10"/>
      <c r="M36" s="10"/>
      <c r="N36" s="10"/>
      <c r="O36" s="10"/>
      <c r="P36" s="10"/>
      <c r="Q36" s="10"/>
      <c r="S36" s="29" t="s">
        <v>157</v>
      </c>
      <c r="T36" s="9"/>
      <c r="U36" s="23">
        <f t="shared" ref="U36:Z36" si="46">U14</f>
        <v>6279.2962379999999</v>
      </c>
      <c r="V36" s="23">
        <f t="shared" si="46"/>
        <v>8078.5444870000001</v>
      </c>
      <c r="W36" s="23">
        <f t="shared" si="46"/>
        <v>7902.0369129999999</v>
      </c>
      <c r="X36" s="23">
        <f t="shared" si="46"/>
        <v>9978.4582480000008</v>
      </c>
      <c r="Y36" s="23">
        <f t="shared" si="46"/>
        <v>14173.067382000001</v>
      </c>
      <c r="Z36" s="23">
        <f t="shared" si="46"/>
        <v>14530.809843999999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spans="1:74">
      <c r="A37" s="31" t="s">
        <v>153</v>
      </c>
      <c r="B37" s="9"/>
      <c r="C37" s="23">
        <f>C28-SUM(C29,C35,C36)</f>
        <v>17</v>
      </c>
      <c r="D37" s="23">
        <f t="shared" ref="D37:H37" si="47">D28-SUM(D29,D35,D36)</f>
        <v>19.041388500000267</v>
      </c>
      <c r="E37" s="23">
        <f t="shared" si="47"/>
        <v>20.536751000000095</v>
      </c>
      <c r="F37" s="23">
        <f t="shared" si="47"/>
        <v>22.572162200000093</v>
      </c>
      <c r="G37" s="23">
        <f t="shared" si="47"/>
        <v>27.268169899999975</v>
      </c>
      <c r="H37" s="23">
        <f t="shared" si="47"/>
        <v>32.941154899999674</v>
      </c>
      <c r="I37" s="10"/>
      <c r="J37" s="10"/>
      <c r="K37" s="10"/>
      <c r="L37" s="10"/>
      <c r="M37" s="10"/>
      <c r="N37" s="10"/>
      <c r="O37" s="10"/>
      <c r="P37" s="10"/>
      <c r="Q37" s="10"/>
      <c r="S37" s="52" t="s">
        <v>158</v>
      </c>
      <c r="T37" s="26"/>
      <c r="U37" s="53">
        <f t="shared" ref="U37:Z37" si="48">U15</f>
        <v>10956.333016800001</v>
      </c>
      <c r="V37" s="53">
        <f t="shared" si="48"/>
        <v>13442.324021599999</v>
      </c>
      <c r="W37" s="53">
        <f t="shared" si="48"/>
        <v>18830.297476700001</v>
      </c>
      <c r="X37" s="53">
        <f t="shared" si="48"/>
        <v>24038.195022299999</v>
      </c>
      <c r="Y37" s="53">
        <f t="shared" si="48"/>
        <v>34362.523366000001</v>
      </c>
      <c r="Z37" s="53">
        <f t="shared" si="48"/>
        <v>44362.215683000002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spans="1:74">
      <c r="A38" s="21" t="s">
        <v>259</v>
      </c>
      <c r="B38" s="26"/>
      <c r="C38" s="25">
        <f>C29+C35+C36+C37</f>
        <v>3208</v>
      </c>
      <c r="D38" s="25">
        <f t="shared" ref="D38:H38" si="49">D29+D35+D36+D37</f>
        <v>3211.8467595000002</v>
      </c>
      <c r="E38" s="25">
        <f t="shared" si="49"/>
        <v>3198.1548699999998</v>
      </c>
      <c r="F38" s="25">
        <f t="shared" si="49"/>
        <v>3198.0046911999998</v>
      </c>
      <c r="G38" s="25">
        <f t="shared" si="49"/>
        <v>3232.4388979</v>
      </c>
      <c r="H38" s="25">
        <f t="shared" si="49"/>
        <v>3270.4064718999998</v>
      </c>
      <c r="I38" s="10"/>
      <c r="J38" s="10"/>
      <c r="K38" s="10"/>
      <c r="L38" s="10"/>
      <c r="M38" s="10"/>
      <c r="N38" s="10"/>
      <c r="O38" s="10"/>
      <c r="P38" s="10"/>
      <c r="Q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spans="1:74">
      <c r="A39" s="16" t="s">
        <v>299</v>
      </c>
      <c r="B39" s="10"/>
      <c r="C39" s="25">
        <f>SUM(C30:C32,C35)</f>
        <v>0</v>
      </c>
      <c r="D39" s="25">
        <f t="shared" ref="D39:H39" si="50">SUM(D30:D32,D35)</f>
        <v>0</v>
      </c>
      <c r="E39" s="25">
        <f t="shared" si="50"/>
        <v>0</v>
      </c>
      <c r="F39" s="25">
        <f t="shared" si="50"/>
        <v>0</v>
      </c>
      <c r="G39" s="25">
        <f t="shared" si="50"/>
        <v>0</v>
      </c>
      <c r="H39" s="25">
        <f t="shared" si="50"/>
        <v>0</v>
      </c>
      <c r="I39" s="10"/>
      <c r="J39" s="10"/>
      <c r="K39" s="10"/>
      <c r="L39" s="10"/>
      <c r="M39" s="10"/>
      <c r="N39" s="10"/>
      <c r="O39" s="10"/>
      <c r="P39" s="10"/>
      <c r="Q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spans="1:7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</row>
    <row r="41" spans="1:74" ht="15.5">
      <c r="A41" s="9"/>
      <c r="B41" s="9"/>
      <c r="C41" s="83" t="s">
        <v>0</v>
      </c>
      <c r="D41" s="84"/>
      <c r="E41" s="84"/>
      <c r="F41" s="84"/>
      <c r="G41" s="84"/>
      <c r="H41" s="85"/>
      <c r="I41" s="10"/>
      <c r="J41" s="10"/>
      <c r="K41" s="10"/>
      <c r="L41" s="10"/>
      <c r="M41" s="10"/>
      <c r="N41" s="10"/>
      <c r="O41" s="10"/>
      <c r="P41" s="10"/>
      <c r="Q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</row>
    <row r="42" spans="1:74" ht="16" customHeight="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</row>
    <row r="43" spans="1:74">
      <c r="A43" s="20" t="s">
        <v>265</v>
      </c>
      <c r="B43" s="9" t="s">
        <v>93</v>
      </c>
      <c r="C43" s="23">
        <f>VLOOKUP($B43,reporting_base!$A$2:$AK$154,'Tab-reporting_baseline'!C$1,FALSE)</f>
        <v>412.76329629999998</v>
      </c>
      <c r="D43" s="23">
        <f>VLOOKUP($B43,reporting_base!$A$2:$AK$154,'Tab-reporting_baseline'!D$1,FALSE)</f>
        <v>459.0903126</v>
      </c>
      <c r="E43" s="23">
        <f>VLOOKUP($B43,reporting_base!$A$2:$AK$154,'Tab-reporting_baseline'!E$1,FALSE)</f>
        <v>537.3409772</v>
      </c>
      <c r="F43" s="23">
        <f>VLOOKUP($B43,reporting_base!$A$2:$AK$154,'Tab-reporting_baseline'!F$1,FALSE)</f>
        <v>328.85080499999998</v>
      </c>
      <c r="G43" s="23">
        <f>VLOOKUP($B43,reporting_base!$A$2:$AK$154,'Tab-reporting_baseline'!G$1,FALSE)</f>
        <v>207.2288853</v>
      </c>
      <c r="H43" s="23">
        <f>VLOOKUP($B43,reporting_base!$A$2:$AK$154,'Tab-reporting_baseline'!H$1,FALSE)</f>
        <v>216.92348630000001</v>
      </c>
      <c r="I43" s="10"/>
      <c r="J43" s="10"/>
      <c r="K43" s="10"/>
      <c r="L43" s="10"/>
      <c r="M43" s="10"/>
      <c r="N43" s="10"/>
      <c r="O43" s="10"/>
      <c r="P43" s="10"/>
      <c r="Q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</row>
    <row r="44" spans="1:74">
      <c r="A44" s="16" t="s">
        <v>257</v>
      </c>
      <c r="B44" s="9" t="s">
        <v>268</v>
      </c>
      <c r="C44" s="23">
        <f>VLOOKUP($B44,reporting_base!$A$2:$AK$154,'Tab-reporting_baseline'!C$1,FALSE)</f>
        <v>1935.063719</v>
      </c>
      <c r="D44" s="23">
        <f>VLOOKUP($B44,reporting_base!$A$2:$AK$154,'Tab-reporting_baseline'!D$1,FALSE)</f>
        <v>2210.022148</v>
      </c>
      <c r="E44" s="23">
        <f>VLOOKUP($B44,reporting_base!$A$2:$AK$154,'Tab-reporting_baseline'!E$1,FALSE)</f>
        <v>1719.6635659999999</v>
      </c>
      <c r="F44" s="23">
        <f>VLOOKUP($B44,reporting_base!$A$2:$AK$154,'Tab-reporting_baseline'!F$1,FALSE)</f>
        <v>3266.9659179999999</v>
      </c>
      <c r="G44" s="23">
        <f>VLOOKUP($B44,reporting_base!$A$2:$AK$154,'Tab-reporting_baseline'!G$1,FALSE)</f>
        <v>4709.3646980000003</v>
      </c>
      <c r="H44" s="23">
        <f>VLOOKUP($B44,reporting_base!$A$2:$AK$154,'Tab-reporting_baseline'!H$1,FALSE)</f>
        <v>5112.9850429999997</v>
      </c>
      <c r="I44" s="10"/>
      <c r="J44" s="10"/>
      <c r="K44" s="10"/>
      <c r="L44" s="10"/>
      <c r="M44" s="10"/>
      <c r="N44" s="10"/>
      <c r="O44" s="10"/>
      <c r="P44" s="10"/>
      <c r="Q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</row>
    <row r="45" spans="1:74">
      <c r="A45" s="21" t="s">
        <v>284</v>
      </c>
      <c r="B45" s="21"/>
      <c r="C45" s="25">
        <f>C43+C44</f>
        <v>2347.8270152999999</v>
      </c>
      <c r="D45" s="25">
        <f t="shared" ref="D45:H45" si="51">D43+D44</f>
        <v>2669.1124605999998</v>
      </c>
      <c r="E45" s="25">
        <f t="shared" si="51"/>
        <v>2257.0045431999997</v>
      </c>
      <c r="F45" s="25">
        <f t="shared" si="51"/>
        <v>3595.8167229999999</v>
      </c>
      <c r="G45" s="25">
        <f t="shared" si="51"/>
        <v>4916.5935833000003</v>
      </c>
      <c r="H45" s="25">
        <f t="shared" si="51"/>
        <v>5329.9085292999998</v>
      </c>
      <c r="I45" s="10"/>
      <c r="J45" s="10"/>
      <c r="K45" s="10"/>
      <c r="L45" s="10"/>
      <c r="M45" s="10"/>
      <c r="N45" s="10"/>
      <c r="O45" s="10"/>
      <c r="P45" s="10"/>
      <c r="Q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</row>
    <row r="46" spans="1:74">
      <c r="A46" s="16" t="s">
        <v>258</v>
      </c>
      <c r="B46" s="10" t="s">
        <v>231</v>
      </c>
      <c r="C46" s="23">
        <f>VLOOKUP($B46,reporting_base!$A$2:$AK$154,'Tab-reporting_baseline'!C$1,FALSE)</f>
        <v>1201.7382500000001</v>
      </c>
      <c r="D46" s="23">
        <f>VLOOKUP($B46,reporting_base!$A$2:$AK$154,'Tab-reporting_baseline'!D$1,FALSE)</f>
        <v>1562.122247</v>
      </c>
      <c r="E46" s="23">
        <f>VLOOKUP($B46,reporting_base!$A$2:$AK$154,'Tab-reporting_baseline'!E$1,FALSE)</f>
        <v>1488.300043</v>
      </c>
      <c r="F46" s="23">
        <f>VLOOKUP($B46,reporting_base!$A$2:$AK$154,'Tab-reporting_baseline'!F$1,FALSE)</f>
        <v>1856.206803</v>
      </c>
      <c r="G46" s="23">
        <f>VLOOKUP($B46,reporting_base!$A$2:$AK$154,'Tab-reporting_baseline'!G$1,FALSE)</f>
        <v>2456.4800719999998</v>
      </c>
      <c r="H46" s="23">
        <f>VLOOKUP($B46,reporting_base!$A$2:$AK$154,'Tab-reporting_baseline'!H$1,FALSE)</f>
        <v>2778.8917080000001</v>
      </c>
      <c r="I46" s="10"/>
      <c r="J46" s="10"/>
      <c r="K46" s="10"/>
      <c r="L46" s="10"/>
      <c r="M46" s="10"/>
      <c r="N46" s="10"/>
      <c r="O46" s="10"/>
      <c r="P46" s="10"/>
      <c r="Q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</row>
    <row r="47" spans="1:74">
      <c r="A47" s="30" t="s">
        <v>141</v>
      </c>
      <c r="B47" s="10" t="s">
        <v>73</v>
      </c>
      <c r="C47" s="23">
        <f>VLOOKUP($B47,reporting_base!$A$2:$AK$154,'Tab-reporting_baseline'!C$1,FALSE)</f>
        <v>528.4202659</v>
      </c>
      <c r="D47" s="23">
        <f>VLOOKUP($B47,reporting_base!$A$2:$AK$154,'Tab-reporting_baseline'!D$1,FALSE)</f>
        <v>696.62061010000002</v>
      </c>
      <c r="E47" s="23">
        <f>VLOOKUP($B47,reporting_base!$A$2:$AK$154,'Tab-reporting_baseline'!E$1,FALSE)</f>
        <v>686.26353519999998</v>
      </c>
      <c r="F47" s="23">
        <f>VLOOKUP($B47,reporting_base!$A$2:$AK$154,'Tab-reporting_baseline'!F$1,FALSE)</f>
        <v>864.64822100000004</v>
      </c>
      <c r="G47" s="23">
        <f>VLOOKUP($B47,reporting_base!$A$2:$AK$154,'Tab-reporting_baseline'!G$1,FALSE)</f>
        <v>1118.633366</v>
      </c>
      <c r="H47" s="23">
        <f>VLOOKUP($B47,reporting_base!$A$2:$AK$154,'Tab-reporting_baseline'!H$1,FALSE)</f>
        <v>1231.2753760000001</v>
      </c>
      <c r="I47" s="10"/>
      <c r="J47" s="10"/>
      <c r="K47" s="10"/>
      <c r="L47" s="10"/>
      <c r="M47" s="10"/>
      <c r="N47" s="10"/>
      <c r="O47" s="10"/>
      <c r="P47" s="10"/>
      <c r="Q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</row>
    <row r="48" spans="1:74">
      <c r="A48" s="30" t="s">
        <v>142</v>
      </c>
      <c r="B48" s="10" t="s">
        <v>74</v>
      </c>
      <c r="C48" s="23">
        <f>VLOOKUP($B48,reporting_base!$A$2:$AK$154,'Tab-reporting_baseline'!C$1,FALSE)</f>
        <v>383.52089660000001</v>
      </c>
      <c r="D48" s="23">
        <f>VLOOKUP($B48,reporting_base!$A$2:$AK$154,'Tab-reporting_baseline'!D$1,FALSE)</f>
        <v>514.19688550000001</v>
      </c>
      <c r="E48" s="23">
        <f>VLOOKUP($B48,reporting_base!$A$2:$AK$154,'Tab-reporting_baseline'!E$1,FALSE)</f>
        <v>501.2822774</v>
      </c>
      <c r="F48" s="23">
        <f>VLOOKUP($B48,reporting_base!$A$2:$AK$154,'Tab-reporting_baseline'!F$1,FALSE)</f>
        <v>657.04743640000004</v>
      </c>
      <c r="G48" s="23">
        <f>VLOOKUP($B48,reporting_base!$A$2:$AK$154,'Tab-reporting_baseline'!G$1,FALSE)</f>
        <v>906.17879770000002</v>
      </c>
      <c r="H48" s="23">
        <f>VLOOKUP($B48,reporting_base!$A$2:$AK$154,'Tab-reporting_baseline'!H$1,FALSE)</f>
        <v>1073.7337319999999</v>
      </c>
      <c r="I48" s="10"/>
      <c r="J48" s="10"/>
      <c r="K48" s="10"/>
      <c r="L48" s="10"/>
      <c r="M48" s="10"/>
      <c r="N48" s="10"/>
      <c r="O48" s="10"/>
      <c r="P48" s="10"/>
      <c r="Q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</row>
    <row r="49" spans="1:74">
      <c r="A49" s="30" t="s">
        <v>143</v>
      </c>
      <c r="B49" s="10" t="s">
        <v>75</v>
      </c>
      <c r="C49" s="23">
        <f>VLOOKUP($B49,reporting_base!$A$2:$AK$154,'Tab-reporting_baseline'!C$1,FALSE)</f>
        <v>255.19935469999999</v>
      </c>
      <c r="D49" s="23">
        <f>VLOOKUP($B49,reporting_base!$A$2:$AK$154,'Tab-reporting_baseline'!D$1,FALSE)</f>
        <v>308.28628259999999</v>
      </c>
      <c r="E49" s="23">
        <f>VLOOKUP($B49,reporting_base!$A$2:$AK$154,'Tab-reporting_baseline'!E$1,FALSE)</f>
        <v>253.8126737</v>
      </c>
      <c r="F49" s="23">
        <f>VLOOKUP($B49,reporting_base!$A$2:$AK$154,'Tab-reporting_baseline'!F$1,FALSE)</f>
        <v>273.77629899999999</v>
      </c>
      <c r="G49" s="23">
        <f>VLOOKUP($B49,reporting_base!$A$2:$AK$154,'Tab-reporting_baseline'!G$1,FALSE)</f>
        <v>338.41496110000003</v>
      </c>
      <c r="H49" s="23">
        <f>VLOOKUP($B49,reporting_base!$A$2:$AK$154,'Tab-reporting_baseline'!H$1,FALSE)</f>
        <v>355.39256189999998</v>
      </c>
      <c r="I49" s="10"/>
      <c r="J49" s="10"/>
      <c r="K49" s="10"/>
      <c r="L49" s="10"/>
      <c r="M49" s="10"/>
      <c r="N49" s="10"/>
      <c r="O49" s="10"/>
      <c r="P49" s="10"/>
      <c r="Q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</row>
    <row r="50" spans="1:74">
      <c r="A50" s="30" t="s">
        <v>185</v>
      </c>
      <c r="B50" s="10" t="s">
        <v>76</v>
      </c>
      <c r="C50" s="23">
        <f>VLOOKUP($B50,reporting_base!$A$2:$AK$154,'Tab-reporting_baseline'!C$1,FALSE)</f>
        <v>16.827941209999999</v>
      </c>
      <c r="D50" s="23">
        <f>VLOOKUP($B50,reporting_base!$A$2:$AK$154,'Tab-reporting_baseline'!D$1,FALSE)</f>
        <v>18.630176819999999</v>
      </c>
      <c r="E50" s="23">
        <f>VLOOKUP($B50,reporting_base!$A$2:$AK$154,'Tab-reporting_baseline'!E$1,FALSE)</f>
        <v>16.305915519999999</v>
      </c>
      <c r="F50" s="23">
        <f>VLOOKUP($B50,reporting_base!$A$2:$AK$154,'Tab-reporting_baseline'!F$1,FALSE)</f>
        <v>17.361161970000001</v>
      </c>
      <c r="G50" s="23">
        <f>VLOOKUP($B50,reporting_base!$A$2:$AK$154,'Tab-reporting_baseline'!G$1,FALSE)</f>
        <v>28.520940299999999</v>
      </c>
      <c r="H50" s="23">
        <f>VLOOKUP($B50,reporting_base!$A$2:$AK$154,'Tab-reporting_baseline'!H$1,FALSE)</f>
        <v>37.426825729999997</v>
      </c>
      <c r="I50" s="10"/>
      <c r="J50" s="10"/>
      <c r="K50" s="10"/>
      <c r="L50" s="10"/>
      <c r="M50" s="10"/>
      <c r="N50" s="10"/>
      <c r="O50" s="10"/>
      <c r="P50" s="10"/>
      <c r="Q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</row>
    <row r="51" spans="1:74">
      <c r="A51" s="30" t="s">
        <v>140</v>
      </c>
      <c r="B51" s="10" t="s">
        <v>77</v>
      </c>
      <c r="C51" s="23">
        <f>VLOOKUP($B51,reporting_base!$A$2:$AK$154,'Tab-reporting_baseline'!C$1,FALSE)</f>
        <v>17.76979171</v>
      </c>
      <c r="D51" s="23">
        <f>VLOOKUP($B51,reporting_base!$A$2:$AK$154,'Tab-reporting_baseline'!D$1,FALSE)</f>
        <v>24.388292310000001</v>
      </c>
      <c r="E51" s="23">
        <f>VLOOKUP($B51,reporting_base!$A$2:$AK$154,'Tab-reporting_baseline'!E$1,FALSE)</f>
        <v>30.635641079999999</v>
      </c>
      <c r="F51" s="23">
        <f>VLOOKUP($B51,reporting_base!$A$2:$AK$154,'Tab-reporting_baseline'!F$1,FALSE)</f>
        <v>43.373684359999999</v>
      </c>
      <c r="G51" s="23">
        <f>VLOOKUP($B51,reporting_base!$A$2:$AK$154,'Tab-reporting_baseline'!G$1,FALSE)</f>
        <v>64.73200722</v>
      </c>
      <c r="H51" s="23">
        <f>VLOOKUP($B51,reporting_base!$A$2:$AK$154,'Tab-reporting_baseline'!H$1,FALSE)</f>
        <v>81.063212629999995</v>
      </c>
      <c r="I51" s="10"/>
      <c r="J51" s="10"/>
      <c r="K51" s="10"/>
      <c r="L51" s="10"/>
      <c r="M51" s="10"/>
      <c r="N51" s="10"/>
      <c r="O51" s="10"/>
      <c r="P51" s="10"/>
      <c r="Q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</row>
    <row r="52" spans="1:74">
      <c r="A52" s="31" t="s">
        <v>144</v>
      </c>
      <c r="B52" s="9" t="s">
        <v>235</v>
      </c>
      <c r="C52" s="23">
        <f>VLOOKUP($B52,reporting_base!$A$2:$AK$154,'Tab-reporting_baseline'!C$1,FALSE)</f>
        <v>1109.2441289999999</v>
      </c>
      <c r="D52" s="23">
        <f>VLOOKUP($B52,reporting_base!$A$2:$AK$154,'Tab-reporting_baseline'!D$1,FALSE)</f>
        <v>1070.145577</v>
      </c>
      <c r="E52" s="23">
        <f>VLOOKUP($B52,reporting_base!$A$2:$AK$154,'Tab-reporting_baseline'!E$1,FALSE)</f>
        <v>731.85986449999996</v>
      </c>
      <c r="F52" s="23">
        <f>VLOOKUP($B52,reporting_base!$A$2:$AK$154,'Tab-reporting_baseline'!F$1,FALSE)</f>
        <v>1702.7652840000001</v>
      </c>
      <c r="G52" s="23">
        <f>VLOOKUP($B52,reporting_base!$A$2:$AK$154,'Tab-reporting_baseline'!G$1,FALSE)</f>
        <v>2423.2688750000002</v>
      </c>
      <c r="H52" s="23">
        <f>VLOOKUP($B52,reporting_base!$A$2:$AK$154,'Tab-reporting_baseline'!H$1,FALSE)</f>
        <v>2514.1721859999998</v>
      </c>
      <c r="I52" s="10"/>
      <c r="J52" s="10"/>
      <c r="K52" s="10"/>
      <c r="L52" s="10"/>
      <c r="M52" s="10"/>
      <c r="N52" s="10"/>
      <c r="O52" s="10"/>
      <c r="P52" s="10"/>
      <c r="Q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spans="1:74">
      <c r="A53" s="31" t="s">
        <v>145</v>
      </c>
      <c r="B53" s="10" t="s">
        <v>240</v>
      </c>
      <c r="C53" s="23">
        <f>VLOOKUP($B53,reporting_base!$A$2:$AK$154,'Tab-reporting_baseline'!C$1,FALSE)</f>
        <v>36.844636059999999</v>
      </c>
      <c r="D53" s="23">
        <f>VLOOKUP($B53,reporting_base!$A$2:$AK$154,'Tab-reporting_baseline'!D$1,FALSE)</f>
        <v>36.844636059999999</v>
      </c>
      <c r="E53" s="23">
        <f>VLOOKUP($B53,reporting_base!$A$2:$AK$154,'Tab-reporting_baseline'!E$1,FALSE)</f>
        <v>36.844636059999999</v>
      </c>
      <c r="F53" s="23">
        <f>VLOOKUP($B53,reporting_base!$A$2:$AK$154,'Tab-reporting_baseline'!F$1,FALSE)</f>
        <v>36.844636059999999</v>
      </c>
      <c r="G53" s="23">
        <f>VLOOKUP($B53,reporting_base!$A$2:$AK$154,'Tab-reporting_baseline'!G$1,FALSE)</f>
        <v>36.844636059999999</v>
      </c>
      <c r="H53" s="23">
        <f>VLOOKUP($B53,reporting_base!$A$2:$AK$154,'Tab-reporting_baseline'!H$1,FALSE)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spans="1:74">
      <c r="A54" s="31" t="s">
        <v>153</v>
      </c>
      <c r="B54" s="9"/>
      <c r="C54" s="37"/>
      <c r="D54" s="37"/>
      <c r="E54" s="37"/>
      <c r="F54" s="37"/>
      <c r="G54" s="37"/>
      <c r="H54" s="37"/>
      <c r="I54" s="10"/>
      <c r="J54" s="10"/>
      <c r="K54" s="10"/>
      <c r="L54" s="10"/>
      <c r="M54" s="10"/>
      <c r="N54" s="10"/>
      <c r="O54" s="10"/>
      <c r="P54" s="10"/>
      <c r="Q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spans="1:74">
      <c r="A55" s="21" t="s">
        <v>259</v>
      </c>
      <c r="B55" s="26"/>
      <c r="C55" s="25">
        <f>C46+C52+C53+C54</f>
        <v>2347.8270150600001</v>
      </c>
      <c r="D55" s="25">
        <f t="shared" ref="D55:H55" si="52">D46+D52+D53+D54</f>
        <v>2669.1124600600001</v>
      </c>
      <c r="E55" s="25">
        <f t="shared" si="52"/>
        <v>2257.00454356</v>
      </c>
      <c r="F55" s="25">
        <f t="shared" si="52"/>
        <v>3595.8167230600002</v>
      </c>
      <c r="G55" s="25">
        <f t="shared" si="52"/>
        <v>4916.5935830600001</v>
      </c>
      <c r="H55" s="25">
        <f t="shared" si="52"/>
        <v>5329.90853006</v>
      </c>
      <c r="I55" s="10"/>
      <c r="J55" s="10"/>
      <c r="K55" s="10"/>
      <c r="L55" s="10"/>
      <c r="M55" s="10"/>
      <c r="N55" s="10"/>
      <c r="O55" s="10"/>
      <c r="P55" s="10"/>
      <c r="Q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spans="1:74">
      <c r="A56" s="16" t="s">
        <v>299</v>
      </c>
      <c r="B56" s="10"/>
      <c r="C56" s="25">
        <f>SUM(C47:C49,C52)</f>
        <v>2276.3846462000001</v>
      </c>
      <c r="D56" s="25">
        <f t="shared" ref="D56:H56" si="53">SUM(D47:D49,D52)</f>
        <v>2589.2493552000001</v>
      </c>
      <c r="E56" s="25">
        <f t="shared" si="53"/>
        <v>2173.2183507999998</v>
      </c>
      <c r="F56" s="25">
        <f t="shared" si="53"/>
        <v>3498.2372404000002</v>
      </c>
      <c r="G56" s="25">
        <f t="shared" si="53"/>
        <v>4786.4959997999995</v>
      </c>
      <c r="H56" s="25">
        <f t="shared" si="53"/>
        <v>5174.5738559000001</v>
      </c>
      <c r="I56" s="10"/>
      <c r="J56" s="10"/>
      <c r="K56" s="10"/>
      <c r="L56" s="10"/>
      <c r="M56" s="10"/>
      <c r="N56" s="10"/>
      <c r="O56" s="10"/>
      <c r="P56" s="10"/>
      <c r="Q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spans="1:7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spans="1:74" ht="15.5">
      <c r="A58" s="9"/>
      <c r="B58" s="9"/>
      <c r="C58" s="83" t="s">
        <v>0</v>
      </c>
      <c r="D58" s="84"/>
      <c r="E58" s="84"/>
      <c r="F58" s="84"/>
      <c r="G58" s="84"/>
      <c r="H58" s="85"/>
      <c r="I58" s="10"/>
      <c r="J58" s="10"/>
      <c r="K58" s="10"/>
      <c r="L58" s="10"/>
      <c r="M58" s="10"/>
      <c r="N58" s="10"/>
      <c r="O58" s="10"/>
      <c r="P58" s="10"/>
      <c r="Q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spans="1:74" ht="20.149999999999999" customHeight="1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spans="1:74">
      <c r="A60" s="20" t="s">
        <v>265</v>
      </c>
      <c r="B60" s="9" t="s">
        <v>94</v>
      </c>
      <c r="C60" s="23">
        <f>VLOOKUP($B60,reporting_base!$A$2:$AK$154,'Tab-reporting_baseline'!C$1,FALSE)</f>
        <v>767.0073496</v>
      </c>
      <c r="D60" s="23">
        <f>VLOOKUP($B60,reporting_base!$A$2:$AK$154,'Tab-reporting_baseline'!D$1,FALSE)</f>
        <v>786.82558610000001</v>
      </c>
      <c r="E60" s="23">
        <f>VLOOKUP($B60,reporting_base!$A$2:$AK$154,'Tab-reporting_baseline'!E$1,FALSE)</f>
        <v>758.99565719999998</v>
      </c>
      <c r="F60" s="23">
        <f>VLOOKUP($B60,reporting_base!$A$2:$AK$154,'Tab-reporting_baseline'!F$1,FALSE)</f>
        <v>841.92667459999996</v>
      </c>
      <c r="G60" s="23">
        <f>VLOOKUP($B60,reporting_base!$A$2:$AK$154,'Tab-reporting_baseline'!G$1,FALSE)</f>
        <v>772.38286679999999</v>
      </c>
      <c r="H60" s="23">
        <f>VLOOKUP($B60,reporting_base!$A$2:$AK$154,'Tab-reporting_baseline'!H$1,FALSE)</f>
        <v>725.97689690000004</v>
      </c>
      <c r="I60" s="10"/>
      <c r="J60" s="10"/>
      <c r="K60" s="10"/>
      <c r="L60" s="10"/>
      <c r="M60" s="10"/>
      <c r="N60" s="10"/>
      <c r="O60" s="10"/>
      <c r="P60" s="10"/>
      <c r="Q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spans="1:74">
      <c r="A61" s="16" t="s">
        <v>257</v>
      </c>
      <c r="B61" s="9" t="s">
        <v>272</v>
      </c>
      <c r="C61" s="23">
        <f>VLOOKUP($B61,reporting_base!$A$2:$AK$154,'Tab-reporting_baseline'!C$1,FALSE)</f>
        <v>2158.9362809999998</v>
      </c>
      <c r="D61" s="23">
        <f>VLOOKUP($B61,reporting_base!$A$2:$AK$154,'Tab-reporting_baseline'!D$1,FALSE)</f>
        <v>2755.6791079999998</v>
      </c>
      <c r="E61" s="23">
        <f>VLOOKUP($B61,reporting_base!$A$2:$AK$154,'Tab-reporting_baseline'!E$1,FALSE)</f>
        <v>2723.023944</v>
      </c>
      <c r="F61" s="23">
        <f>VLOOKUP($B61,reporting_base!$A$2:$AK$154,'Tab-reporting_baseline'!F$1,FALSE)</f>
        <v>3351.6348429999998</v>
      </c>
      <c r="G61" s="23">
        <f>VLOOKUP($B61,reporting_base!$A$2:$AK$154,'Tab-reporting_baseline'!G$1,FALSE)</f>
        <v>4858.5748899999999</v>
      </c>
      <c r="H61" s="23">
        <f>VLOOKUP($B61,reporting_base!$A$2:$AK$154,'Tab-reporting_baseline'!H$1,FALSE)</f>
        <v>5027.5709870000001</v>
      </c>
      <c r="I61" s="10"/>
      <c r="J61" s="10"/>
      <c r="K61" s="10"/>
      <c r="L61" s="10"/>
      <c r="M61" s="10"/>
      <c r="N61" s="10"/>
      <c r="O61" s="10"/>
      <c r="P61" s="10"/>
      <c r="Q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spans="1:74">
      <c r="A62" s="21" t="s">
        <v>284</v>
      </c>
      <c r="B62" s="21"/>
      <c r="C62" s="25">
        <f>C60+C61</f>
        <v>2925.9436305999998</v>
      </c>
      <c r="D62" s="25">
        <f t="shared" ref="D62:H62" si="54">D60+D61</f>
        <v>3542.5046941000001</v>
      </c>
      <c r="E62" s="25">
        <f t="shared" si="54"/>
        <v>3482.0196012000001</v>
      </c>
      <c r="F62" s="25">
        <f t="shared" si="54"/>
        <v>4193.5615176000001</v>
      </c>
      <c r="G62" s="25">
        <f t="shared" si="54"/>
        <v>5630.9577567999995</v>
      </c>
      <c r="H62" s="25">
        <f t="shared" si="54"/>
        <v>5753.5478838999998</v>
      </c>
      <c r="I62" s="10"/>
      <c r="J62" s="10"/>
      <c r="K62" s="10"/>
      <c r="L62" s="10"/>
      <c r="M62" s="10"/>
      <c r="N62" s="10"/>
      <c r="O62" s="10"/>
      <c r="P62" s="10"/>
      <c r="Q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spans="1:74">
      <c r="A63" s="16" t="s">
        <v>258</v>
      </c>
      <c r="B63" s="10" t="s">
        <v>232</v>
      </c>
      <c r="C63" s="23">
        <f>VLOOKUP($B63,reporting_base!$A$2:$AK$154,'Tab-reporting_baseline'!C$1,FALSE)</f>
        <v>1609.7706459999999</v>
      </c>
      <c r="D63" s="23">
        <f>VLOOKUP($B63,reporting_base!$A$2:$AK$154,'Tab-reporting_baseline'!D$1,FALSE)</f>
        <v>1969.4845029999999</v>
      </c>
      <c r="E63" s="23">
        <f>VLOOKUP($B63,reporting_base!$A$2:$AK$154,'Tab-reporting_baseline'!E$1,FALSE)</f>
        <v>2089.9355030000002</v>
      </c>
      <c r="F63" s="23">
        <f>VLOOKUP($B63,reporting_base!$A$2:$AK$154,'Tab-reporting_baseline'!F$1,FALSE)</f>
        <v>2550.2686509999999</v>
      </c>
      <c r="G63" s="23">
        <f>VLOOKUP($B63,reporting_base!$A$2:$AK$154,'Tab-reporting_baseline'!G$1,FALSE)</f>
        <v>3715.0037259999999</v>
      </c>
      <c r="H63" s="23">
        <f>VLOOKUP($B63,reporting_base!$A$2:$AK$154,'Tab-reporting_baseline'!H$1,FALSE)</f>
        <v>3736.3745429999999</v>
      </c>
      <c r="I63" s="10"/>
      <c r="J63" s="10"/>
      <c r="K63" s="10"/>
      <c r="L63" s="10"/>
      <c r="M63" s="10"/>
      <c r="N63" s="10"/>
      <c r="O63" s="10"/>
      <c r="P63" s="10"/>
      <c r="Q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spans="1:74">
      <c r="A64" s="30" t="s">
        <v>141</v>
      </c>
      <c r="B64" s="10" t="s">
        <v>78</v>
      </c>
      <c r="C64" s="23">
        <f>VLOOKUP($B64,reporting_base!$A$2:$AK$154,'Tab-reporting_baseline'!C$1,FALSE)</f>
        <v>1284.6315030000001</v>
      </c>
      <c r="D64" s="23">
        <f>VLOOKUP($B64,reporting_base!$A$2:$AK$154,'Tab-reporting_baseline'!D$1,FALSE)</f>
        <v>1577.467087</v>
      </c>
      <c r="E64" s="23">
        <f>VLOOKUP($B64,reporting_base!$A$2:$AK$154,'Tab-reporting_baseline'!E$1,FALSE)</f>
        <v>1594.5716660000001</v>
      </c>
      <c r="F64" s="23">
        <f>VLOOKUP($B64,reporting_base!$A$2:$AK$154,'Tab-reporting_baseline'!F$1,FALSE)</f>
        <v>1921.1841079999999</v>
      </c>
      <c r="G64" s="23">
        <f>VLOOKUP($B64,reporting_base!$A$2:$AK$154,'Tab-reporting_baseline'!G$1,FALSE)</f>
        <v>2773.7653489999998</v>
      </c>
      <c r="H64" s="23">
        <f>VLOOKUP($B64,reporting_base!$A$2:$AK$154,'Tab-reporting_baseline'!H$1,FALSE)</f>
        <v>2714.6949079999999</v>
      </c>
      <c r="I64" s="10"/>
      <c r="J64" s="10"/>
      <c r="K64" s="10"/>
      <c r="L64" s="10"/>
      <c r="M64" s="10"/>
      <c r="N64" s="10"/>
      <c r="O64" s="10"/>
      <c r="P64" s="10"/>
      <c r="Q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</row>
    <row r="65" spans="1:74">
      <c r="A65" s="30" t="s">
        <v>142</v>
      </c>
      <c r="B65" s="10" t="s">
        <v>79</v>
      </c>
      <c r="C65" s="23">
        <f>VLOOKUP($B65,reporting_base!$A$2:$AK$154,'Tab-reporting_baseline'!C$1,FALSE)</f>
        <v>11.434626509999999</v>
      </c>
      <c r="D65" s="23">
        <f>VLOOKUP($B65,reporting_base!$A$2:$AK$154,'Tab-reporting_baseline'!D$1,FALSE)</f>
        <v>12.36787805</v>
      </c>
      <c r="E65" s="23">
        <f>VLOOKUP($B65,reporting_base!$A$2:$AK$154,'Tab-reporting_baseline'!E$1,FALSE)</f>
        <v>10.758415899999999</v>
      </c>
      <c r="F65" s="23">
        <f>VLOOKUP($B65,reporting_base!$A$2:$AK$154,'Tab-reporting_baseline'!F$1,FALSE)</f>
        <v>11.96524164</v>
      </c>
      <c r="G65" s="23">
        <f>VLOOKUP($B65,reporting_base!$A$2:$AK$154,'Tab-reporting_baseline'!G$1,FALSE)</f>
        <v>19.540775920000002</v>
      </c>
      <c r="H65" s="23">
        <f>VLOOKUP($B65,reporting_base!$A$2:$AK$154,'Tab-reporting_baseline'!H$1,FALSE)</f>
        <v>25.62397416</v>
      </c>
      <c r="I65" s="10"/>
      <c r="J65" s="10"/>
      <c r="K65" s="10"/>
      <c r="L65" s="10"/>
      <c r="M65" s="10"/>
      <c r="N65" s="10"/>
      <c r="O65" s="10"/>
      <c r="P65" s="10"/>
      <c r="Q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</row>
    <row r="66" spans="1:74">
      <c r="A66" s="30" t="s">
        <v>143</v>
      </c>
      <c r="B66" s="10" t="s">
        <v>80</v>
      </c>
      <c r="C66" s="23">
        <f>VLOOKUP($B66,reporting_base!$A$2:$AK$154,'Tab-reporting_baseline'!C$1,FALSE)</f>
        <v>94.407346700000005</v>
      </c>
      <c r="D66" s="23">
        <f>VLOOKUP($B66,reporting_base!$A$2:$AK$154,'Tab-reporting_baseline'!D$1,FALSE)</f>
        <v>113.0194049</v>
      </c>
      <c r="E66" s="23">
        <f>VLOOKUP($B66,reporting_base!$A$2:$AK$154,'Tab-reporting_baseline'!E$1,FALSE)</f>
        <v>106.40294969999999</v>
      </c>
      <c r="F66" s="23">
        <f>VLOOKUP($B66,reporting_base!$A$2:$AK$154,'Tab-reporting_baseline'!F$1,FALSE)</f>
        <v>120.94869610000001</v>
      </c>
      <c r="G66" s="23">
        <f>VLOOKUP($B66,reporting_base!$A$2:$AK$154,'Tab-reporting_baseline'!G$1,FALSE)</f>
        <v>166.0245328</v>
      </c>
      <c r="H66" s="23">
        <f>VLOOKUP($B66,reporting_base!$A$2:$AK$154,'Tab-reporting_baseline'!H$1,FALSE)</f>
        <v>151.00371419999999</v>
      </c>
      <c r="I66" s="10"/>
      <c r="J66" s="10"/>
      <c r="K66" s="10"/>
      <c r="L66" s="10"/>
      <c r="M66" s="10"/>
      <c r="N66" s="10"/>
      <c r="O66" s="10"/>
      <c r="P66" s="10"/>
      <c r="Q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</row>
    <row r="67" spans="1:74">
      <c r="A67" s="30" t="s">
        <v>185</v>
      </c>
      <c r="B67" s="10" t="s">
        <v>81</v>
      </c>
      <c r="C67" s="23">
        <f>VLOOKUP($B67,reporting_base!$A$2:$AK$154,'Tab-reporting_baseline'!C$1,FALSE)</f>
        <v>0.18474214159999999</v>
      </c>
      <c r="D67" s="23">
        <f>VLOOKUP($B67,reporting_base!$A$2:$AK$154,'Tab-reporting_baseline'!D$1,FALSE)</f>
        <v>0.2580639273</v>
      </c>
      <c r="E67" s="23">
        <f>VLOOKUP($B67,reporting_base!$A$2:$AK$154,'Tab-reporting_baseline'!E$1,FALSE)</f>
        <v>0.30393055889999998</v>
      </c>
      <c r="F67" s="23">
        <f>VLOOKUP($B67,reporting_base!$A$2:$AK$154,'Tab-reporting_baseline'!F$1,FALSE)</f>
        <v>0.41509756959999999</v>
      </c>
      <c r="G67" s="23">
        <f>VLOOKUP($B67,reporting_base!$A$2:$AK$154,'Tab-reporting_baseline'!G$1,FALSE)</f>
        <v>0.62207079480000005</v>
      </c>
      <c r="H67" s="23">
        <f>VLOOKUP($B67,reporting_base!$A$2:$AK$154,'Tab-reporting_baseline'!H$1,FALSE)</f>
        <v>0.57619656180000001</v>
      </c>
      <c r="I67" s="10"/>
      <c r="J67" s="10"/>
      <c r="K67" s="10"/>
      <c r="L67" s="10"/>
      <c r="M67" s="10"/>
      <c r="N67" s="10"/>
      <c r="O67" s="10"/>
      <c r="P67" s="10"/>
      <c r="Q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</row>
    <row r="68" spans="1:74">
      <c r="A68" s="30" t="s">
        <v>140</v>
      </c>
      <c r="B68" s="10" t="s">
        <v>82</v>
      </c>
      <c r="C68" s="23">
        <f>VLOOKUP($B68,reporting_base!$A$2:$AK$154,'Tab-reporting_baseline'!C$1,FALSE)</f>
        <v>219.11242780000001</v>
      </c>
      <c r="D68" s="23">
        <f>VLOOKUP($B68,reporting_base!$A$2:$AK$154,'Tab-reporting_baseline'!D$1,FALSE)</f>
        <v>266.37207000000001</v>
      </c>
      <c r="E68" s="23">
        <f>VLOOKUP($B68,reporting_base!$A$2:$AK$154,'Tab-reporting_baseline'!E$1,FALSE)</f>
        <v>377.8985409</v>
      </c>
      <c r="F68" s="23">
        <f>VLOOKUP($B68,reporting_base!$A$2:$AK$154,'Tab-reporting_baseline'!F$1,FALSE)</f>
        <v>495.75550770000001</v>
      </c>
      <c r="G68" s="23">
        <f>VLOOKUP($B68,reporting_base!$A$2:$AK$154,'Tab-reporting_baseline'!G$1,FALSE)</f>
        <v>755.05099749999999</v>
      </c>
      <c r="H68" s="23">
        <f>VLOOKUP($B68,reporting_base!$A$2:$AK$154,'Tab-reporting_baseline'!H$1,FALSE)</f>
        <v>844.47574929999996</v>
      </c>
      <c r="I68" s="10"/>
      <c r="J68" s="10"/>
      <c r="K68" s="10"/>
      <c r="L68" s="10"/>
      <c r="M68" s="10"/>
      <c r="N68" s="10"/>
      <c r="O68" s="10"/>
      <c r="P68" s="10"/>
      <c r="Q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</row>
    <row r="69" spans="1:74">
      <c r="A69" s="31" t="s">
        <v>144</v>
      </c>
      <c r="B69" s="9" t="s">
        <v>236</v>
      </c>
      <c r="C69" s="23">
        <f>VLOOKUP($B69,reporting_base!$A$2:$AK$154,'Tab-reporting_baseline'!C$1,FALSE)</f>
        <v>542</v>
      </c>
      <c r="D69" s="23">
        <f>VLOOKUP($B69,reporting_base!$A$2:$AK$154,'Tab-reporting_baseline'!D$1,FALSE)</f>
        <v>798.84720600000003</v>
      </c>
      <c r="E69" s="23">
        <f>VLOOKUP($B69,reporting_base!$A$2:$AK$154,'Tab-reporting_baseline'!E$1,FALSE)</f>
        <v>617.91111339999998</v>
      </c>
      <c r="F69" s="23">
        <f>VLOOKUP($B69,reporting_base!$A$2:$AK$154,'Tab-reporting_baseline'!F$1,FALSE)</f>
        <v>869.11988159999999</v>
      </c>
      <c r="G69" s="23">
        <f>VLOOKUP($B69,reporting_base!$A$2:$AK$154,'Tab-reporting_baseline'!G$1,FALSE)</f>
        <v>1141.7810460000001</v>
      </c>
      <c r="H69" s="23">
        <f>VLOOKUP($B69,reporting_base!$A$2:$AK$154,'Tab-reporting_baseline'!H$1,FALSE)</f>
        <v>1243.0003569999999</v>
      </c>
      <c r="I69" s="10"/>
      <c r="J69" s="10"/>
      <c r="K69" s="10"/>
      <c r="L69" s="10"/>
      <c r="M69" s="10"/>
      <c r="N69" s="10"/>
      <c r="O69" s="10"/>
      <c r="P69" s="10"/>
      <c r="Q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</row>
    <row r="70" spans="1:74">
      <c r="A70" s="31" t="s">
        <v>145</v>
      </c>
      <c r="B70" s="10" t="s">
        <v>241</v>
      </c>
      <c r="C70" s="23">
        <f>VLOOKUP($B70,reporting_base!$A$2:$AK$154,'Tab-reporting_baseline'!C$1,FALSE)</f>
        <v>774.17298510000001</v>
      </c>
      <c r="D70" s="23">
        <f>VLOOKUP($B70,reporting_base!$A$2:$AK$154,'Tab-reporting_baseline'!D$1,FALSE)</f>
        <v>774.17298510000001</v>
      </c>
      <c r="E70" s="23">
        <f>VLOOKUP($B70,reporting_base!$A$2:$AK$154,'Tab-reporting_baseline'!E$1,FALSE)</f>
        <v>774.17298510000001</v>
      </c>
      <c r="F70" s="23">
        <f>VLOOKUP($B70,reporting_base!$A$2:$AK$154,'Tab-reporting_baseline'!F$1,FALSE)</f>
        <v>774.17298510000001</v>
      </c>
      <c r="G70" s="23">
        <f>VLOOKUP($B70,reporting_base!$A$2:$AK$154,'Tab-reporting_baseline'!G$1,FALSE)</f>
        <v>774.17298510000001</v>
      </c>
      <c r="H70" s="23">
        <f>VLOOKUP($B70,reporting_base!$A$2:$AK$154,'Tab-reporting_baseline'!H$1,FALSE)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</row>
    <row r="71" spans="1:74">
      <c r="A71" s="31" t="s">
        <v>153</v>
      </c>
      <c r="B71" s="9"/>
      <c r="C71" s="36"/>
      <c r="D71" s="36"/>
      <c r="E71" s="36"/>
      <c r="F71" s="36"/>
      <c r="G71" s="36"/>
      <c r="H71" s="36"/>
      <c r="I71" s="10"/>
      <c r="J71" s="10"/>
      <c r="K71" s="10"/>
      <c r="L71" s="10"/>
      <c r="M71" s="10"/>
      <c r="N71" s="10"/>
      <c r="O71" s="10"/>
      <c r="P71" s="10"/>
      <c r="Q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</row>
    <row r="72" spans="1:74">
      <c r="A72" s="21" t="s">
        <v>259</v>
      </c>
      <c r="B72" s="26"/>
      <c r="C72" s="25">
        <f>C63+C69+C70+C71</f>
        <v>2925.9436310999999</v>
      </c>
      <c r="D72" s="25">
        <f t="shared" ref="D72:H72" si="55">D63+D69+D70+D71</f>
        <v>3542.5046941000001</v>
      </c>
      <c r="E72" s="25">
        <f t="shared" si="55"/>
        <v>3482.0196015000001</v>
      </c>
      <c r="F72" s="25">
        <f t="shared" si="55"/>
        <v>4193.5615177</v>
      </c>
      <c r="G72" s="25">
        <f t="shared" si="55"/>
        <v>5630.9577571</v>
      </c>
      <c r="H72" s="25">
        <f t="shared" si="55"/>
        <v>5753.5478850999998</v>
      </c>
      <c r="I72" s="10"/>
      <c r="J72" s="10"/>
      <c r="K72" s="10"/>
      <c r="L72" s="10"/>
      <c r="M72" s="10"/>
      <c r="N72" s="10"/>
      <c r="O72" s="10"/>
      <c r="P72" s="10"/>
      <c r="Q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</row>
    <row r="73" spans="1:74">
      <c r="A73" s="16" t="s">
        <v>299</v>
      </c>
      <c r="B73" s="10"/>
      <c r="C73" s="25">
        <f>SUM(C64:C66,C69)</f>
        <v>1932.4734762100002</v>
      </c>
      <c r="D73" s="25">
        <f t="shared" ref="D73:H73" si="56">SUM(D64:D66,D69)</f>
        <v>2501.70157595</v>
      </c>
      <c r="E73" s="25">
        <f t="shared" si="56"/>
        <v>2329.6441450000002</v>
      </c>
      <c r="F73" s="25">
        <f t="shared" si="56"/>
        <v>2923.2179273400002</v>
      </c>
      <c r="G73" s="25">
        <f t="shared" si="56"/>
        <v>4101.1117037200002</v>
      </c>
      <c r="H73" s="25">
        <f t="shared" si="56"/>
        <v>4134.3229533600006</v>
      </c>
      <c r="I73" s="10"/>
      <c r="J73" s="10"/>
      <c r="K73" s="10"/>
      <c r="L73" s="10"/>
      <c r="M73" s="10"/>
      <c r="N73" s="10"/>
      <c r="O73" s="10"/>
      <c r="P73" s="10"/>
      <c r="Q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</row>
    <row r="74" spans="1: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</row>
    <row r="75" spans="1:74" ht="15.5">
      <c r="A75" s="9"/>
      <c r="B75" s="9"/>
      <c r="C75" s="83" t="s">
        <v>0</v>
      </c>
      <c r="D75" s="84"/>
      <c r="E75" s="84"/>
      <c r="F75" s="84"/>
      <c r="G75" s="84"/>
      <c r="H75" s="85"/>
      <c r="I75" s="10"/>
      <c r="J75" s="10"/>
      <c r="K75" s="10"/>
      <c r="L75" s="10"/>
      <c r="M75" s="10"/>
      <c r="N75" s="10"/>
      <c r="O75" s="10"/>
      <c r="P75" s="10"/>
      <c r="Q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</row>
    <row r="76" spans="1:74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spans="1:74">
      <c r="A77" s="20" t="s">
        <v>265</v>
      </c>
      <c r="B77" s="9" t="s">
        <v>95</v>
      </c>
      <c r="C77" s="23">
        <f>VLOOKUP($B77,reporting_base!$A$2:$AK$154,'Tab-reporting_baseline'!C$1,FALSE)</f>
        <v>6789.3232939999998</v>
      </c>
      <c r="D77" s="23">
        <f>VLOOKUP($B77,reporting_base!$A$2:$AK$154,'Tab-reporting_baseline'!D$1,FALSE)</f>
        <v>8278.5446699999993</v>
      </c>
      <c r="E77" s="23">
        <f>VLOOKUP($B77,reporting_base!$A$2:$AK$154,'Tab-reporting_baseline'!E$1,FALSE)</f>
        <v>11747.61052</v>
      </c>
      <c r="F77" s="23">
        <f>VLOOKUP($B77,reporting_base!$A$2:$AK$154,'Tab-reporting_baseline'!F$1,FALSE)</f>
        <v>14976.547640000001</v>
      </c>
      <c r="G77" s="23">
        <f>VLOOKUP($B77,reporting_base!$A$2:$AK$154,'Tab-reporting_baseline'!G$1,FALSE)</f>
        <v>21591.99915</v>
      </c>
      <c r="H77" s="23">
        <f>VLOOKUP($B77,reporting_base!$A$2:$AK$154,'Tab-reporting_baseline'!H$1,FALSE)</f>
        <v>27538.100279999999</v>
      </c>
      <c r="I77" s="10"/>
      <c r="J77" s="10"/>
      <c r="K77" s="10"/>
      <c r="L77" s="10"/>
      <c r="M77" s="10"/>
      <c r="N77" s="10"/>
      <c r="O77" s="10"/>
      <c r="P77" s="10"/>
      <c r="Q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spans="1:74">
      <c r="A78" s="16" t="s">
        <v>257</v>
      </c>
      <c r="B78" s="9" t="s">
        <v>273</v>
      </c>
      <c r="C78" s="23">
        <f>VLOOKUP($B78,reporting_base!$A$2:$AK$154,'Tab-reporting_baseline'!C$1,FALSE)</f>
        <v>2540</v>
      </c>
      <c r="D78" s="23">
        <f>VLOOKUP($B78,reporting_base!$A$2:$AK$154,'Tab-reporting_baseline'!D$1,FALSE)</f>
        <v>3055.0267319999998</v>
      </c>
      <c r="E78" s="23">
        <f>VLOOKUP($B78,reporting_base!$A$2:$AK$154,'Tab-reporting_baseline'!E$1,FALSE)</f>
        <v>4459.8820729999998</v>
      </c>
      <c r="F78" s="23">
        <f>VLOOKUP($B78,reporting_base!$A$2:$AK$154,'Tab-reporting_baseline'!F$1,FALSE)</f>
        <v>5669.3218870000001</v>
      </c>
      <c r="G78" s="23">
        <f>VLOOKUP($B78,reporting_base!$A$2:$AK$154,'Tab-reporting_baseline'!G$1,FALSE)</f>
        <v>8323.1372009999995</v>
      </c>
      <c r="H78" s="23">
        <f>VLOOKUP($B78,reporting_base!$A$2:$AK$154,'Tab-reporting_baseline'!H$1,FALSE)</f>
        <v>10341.987090000001</v>
      </c>
      <c r="I78" s="10"/>
      <c r="J78" s="10"/>
      <c r="K78" s="10"/>
      <c r="L78" s="10"/>
      <c r="M78" s="10"/>
      <c r="N78" s="10"/>
      <c r="O78" s="10"/>
      <c r="P78" s="10"/>
      <c r="Q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spans="1:74">
      <c r="A79" s="21" t="s">
        <v>284</v>
      </c>
      <c r="B79" s="21"/>
      <c r="C79" s="25">
        <f>C77+C78</f>
        <v>9329.3232939999998</v>
      </c>
      <c r="D79" s="25">
        <f t="shared" ref="D79:H79" si="57">D77+D78</f>
        <v>11333.571402</v>
      </c>
      <c r="E79" s="25">
        <f t="shared" si="57"/>
        <v>16207.492592999999</v>
      </c>
      <c r="F79" s="25">
        <f t="shared" si="57"/>
        <v>20645.869527000003</v>
      </c>
      <c r="G79" s="25">
        <f t="shared" si="57"/>
        <v>29915.136351000001</v>
      </c>
      <c r="H79" s="25">
        <f t="shared" si="57"/>
        <v>37880.087370000001</v>
      </c>
      <c r="I79" s="10"/>
      <c r="J79" s="10"/>
      <c r="K79" s="10"/>
      <c r="L79" s="10"/>
      <c r="M79" s="10"/>
      <c r="N79" s="10"/>
      <c r="O79" s="10"/>
      <c r="P79" s="10"/>
      <c r="Q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spans="1:74">
      <c r="A80" s="16" t="s">
        <v>258</v>
      </c>
      <c r="B80" s="10" t="s">
        <v>233</v>
      </c>
      <c r="C80" s="23">
        <f>VLOOKUP($B80,reporting_base!$A$2:$AK$154,'Tab-reporting_baseline'!C$1,FALSE)</f>
        <v>9113.3232939999998</v>
      </c>
      <c r="D80" s="23">
        <f>VLOOKUP($B80,reporting_base!$A$2:$AK$154,'Tab-reporting_baseline'!D$1,FALSE)</f>
        <v>11068.17222</v>
      </c>
      <c r="E80" s="23">
        <f>VLOOKUP($B80,reporting_base!$A$2:$AK$154,'Tab-reporting_baseline'!E$1,FALSE)</f>
        <v>15898.145930000001</v>
      </c>
      <c r="F80" s="23">
        <f>VLOOKUP($B80,reporting_base!$A$2:$AK$154,'Tab-reporting_baseline'!F$1,FALSE)</f>
        <v>20257.376520000002</v>
      </c>
      <c r="G80" s="23">
        <f>VLOOKUP($B80,reporting_base!$A$2:$AK$154,'Tab-reporting_baseline'!G$1,FALSE)</f>
        <v>29323.858209999999</v>
      </c>
      <c r="H80" s="23">
        <f>VLOOKUP($B80,reporting_base!$A$2:$AK$154,'Tab-reporting_baseline'!H$1,FALSE)</f>
        <v>37037.98171</v>
      </c>
      <c r="I80" s="10"/>
      <c r="J80" s="10"/>
      <c r="K80" s="10"/>
      <c r="L80" s="10"/>
      <c r="M80" s="10"/>
      <c r="N80" s="10"/>
      <c r="O80" s="10"/>
      <c r="P80" s="10"/>
      <c r="Q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spans="1:74">
      <c r="A81" s="30" t="s">
        <v>141</v>
      </c>
      <c r="B81" s="10" t="s">
        <v>83</v>
      </c>
      <c r="C81" s="23">
        <f>VLOOKUP($B81,reporting_base!$A$2:$AK$154,'Tab-reporting_baseline'!C$1,FALSE)</f>
        <v>839.61827530000005</v>
      </c>
      <c r="D81" s="23">
        <f>VLOOKUP($B81,reporting_base!$A$2:$AK$154,'Tab-reporting_baseline'!D$1,FALSE)</f>
        <v>1058.9805449999999</v>
      </c>
      <c r="E81" s="23">
        <f>VLOOKUP($B81,reporting_base!$A$2:$AK$154,'Tab-reporting_baseline'!E$1,FALSE)</f>
        <v>1243.15985</v>
      </c>
      <c r="F81" s="23">
        <f>VLOOKUP($B81,reporting_base!$A$2:$AK$154,'Tab-reporting_baseline'!F$1,FALSE)</f>
        <v>1529.088338</v>
      </c>
      <c r="G81" s="23">
        <f>VLOOKUP($B81,reporting_base!$A$2:$AK$154,'Tab-reporting_baseline'!G$1,FALSE)</f>
        <v>2343.6662470000001</v>
      </c>
      <c r="H81" s="23">
        <f>VLOOKUP($B81,reporting_base!$A$2:$AK$154,'Tab-reporting_baseline'!H$1,FALSE)</f>
        <v>3334.3899729999998</v>
      </c>
      <c r="I81" s="10"/>
      <c r="J81" s="10"/>
      <c r="K81" s="10"/>
      <c r="L81" s="10"/>
      <c r="M81" s="10"/>
      <c r="N81" s="10"/>
      <c r="O81" s="10"/>
      <c r="P81" s="10"/>
      <c r="Q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spans="1:74">
      <c r="A82" s="30" t="s">
        <v>142</v>
      </c>
      <c r="B82" s="10" t="s">
        <v>84</v>
      </c>
      <c r="C82" s="23">
        <f>VLOOKUP($B82,reporting_base!$A$2:$AK$154,'Tab-reporting_baseline'!C$1,FALSE)</f>
        <v>0.51615093410000001</v>
      </c>
      <c r="D82" s="23">
        <f>VLOOKUP($B82,reporting_base!$A$2:$AK$154,'Tab-reporting_baseline'!D$1,FALSE)</f>
        <v>0.74670449080000001</v>
      </c>
      <c r="E82" s="23">
        <f>VLOOKUP($B82,reporting_base!$A$2:$AK$154,'Tab-reporting_baseline'!E$1,FALSE)</f>
        <v>1.0651271099999999</v>
      </c>
      <c r="F82" s="23">
        <f>VLOOKUP($B82,reporting_base!$A$2:$AK$154,'Tab-reporting_baseline'!F$1,FALSE)</f>
        <v>1.5795460530000001</v>
      </c>
      <c r="G82" s="23">
        <f>VLOOKUP($B82,reporting_base!$A$2:$AK$154,'Tab-reporting_baseline'!G$1,FALSE)</f>
        <v>2.6954889259999999</v>
      </c>
      <c r="H82" s="23">
        <f>VLOOKUP($B82,reporting_base!$A$2:$AK$154,'Tab-reporting_baseline'!H$1,FALSE)</f>
        <v>4.1881429499999996</v>
      </c>
      <c r="I82" s="10"/>
      <c r="J82" s="10"/>
      <c r="K82" s="10"/>
      <c r="L82" s="10"/>
      <c r="M82" s="10"/>
      <c r="N82" s="10"/>
      <c r="O82" s="10"/>
      <c r="P82" s="10"/>
      <c r="Q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spans="1:74">
      <c r="A83" s="30" t="s">
        <v>143</v>
      </c>
      <c r="B83" s="10" t="s">
        <v>85</v>
      </c>
      <c r="C83" s="23">
        <f>VLOOKUP($B83,reporting_base!$A$2:$AK$154,'Tab-reporting_baseline'!C$1,FALSE)</f>
        <v>169.77642950000001</v>
      </c>
      <c r="D83" s="23">
        <f>VLOOKUP($B83,reporting_base!$A$2:$AK$154,'Tab-reporting_baseline'!D$1,FALSE)</f>
        <v>214.6890654</v>
      </c>
      <c r="E83" s="23">
        <f>VLOOKUP($B83,reporting_base!$A$2:$AK$154,'Tab-reporting_baseline'!E$1,FALSE)</f>
        <v>248.32564619999999</v>
      </c>
      <c r="F83" s="23">
        <f>VLOOKUP($B83,reporting_base!$A$2:$AK$154,'Tab-reporting_baseline'!F$1,FALSE)</f>
        <v>291.0814168</v>
      </c>
      <c r="G83" s="23">
        <f>VLOOKUP($B83,reporting_base!$A$2:$AK$154,'Tab-reporting_baseline'!G$1,FALSE)</f>
        <v>442.65424760000002</v>
      </c>
      <c r="H83" s="23">
        <f>VLOOKUP($B83,reporting_base!$A$2:$AK$154,'Tab-reporting_baseline'!H$1,FALSE)</f>
        <v>615.15263389999996</v>
      </c>
      <c r="I83" s="10"/>
      <c r="J83" s="10"/>
      <c r="K83" s="10"/>
      <c r="L83" s="10"/>
      <c r="M83" s="10"/>
      <c r="N83" s="10"/>
      <c r="O83" s="10"/>
      <c r="P83" s="10"/>
      <c r="Q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spans="1:74">
      <c r="A84" s="30" t="s">
        <v>185</v>
      </c>
      <c r="B84" s="10" t="s">
        <v>86</v>
      </c>
      <c r="C84" s="23">
        <f>VLOOKUP($B84,reporting_base!$A$2:$AK$154,'Tab-reporting_baseline'!C$1,FALSE)</f>
        <v>4665.9336899999998</v>
      </c>
      <c r="D84" s="23">
        <f>VLOOKUP($B84,reporting_base!$A$2:$AK$154,'Tab-reporting_baseline'!D$1,FALSE)</f>
        <v>5611.7925720000003</v>
      </c>
      <c r="E84" s="23">
        <f>VLOOKUP($B84,reporting_base!$A$2:$AK$154,'Tab-reporting_baseline'!E$1,FALSE)</f>
        <v>8191.9073189999999</v>
      </c>
      <c r="F84" s="23">
        <f>VLOOKUP($B84,reporting_base!$A$2:$AK$154,'Tab-reporting_baseline'!F$1,FALSE)</f>
        <v>10413.069530000001</v>
      </c>
      <c r="G84" s="23">
        <f>VLOOKUP($B84,reporting_base!$A$2:$AK$154,'Tab-reporting_baseline'!G$1,FALSE)</f>
        <v>15287.330910000001</v>
      </c>
      <c r="H84" s="23">
        <f>VLOOKUP($B84,reporting_base!$A$2:$AK$154,'Tab-reporting_baseline'!H$1,FALSE)</f>
        <v>18995.344570000001</v>
      </c>
      <c r="I84" s="10"/>
      <c r="J84" s="10"/>
      <c r="K84" s="10"/>
      <c r="L84" s="10"/>
      <c r="M84" s="10"/>
      <c r="N84" s="10"/>
      <c r="O84" s="10"/>
      <c r="P84" s="10"/>
      <c r="Q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spans="1:74">
      <c r="A85" s="30" t="s">
        <v>140</v>
      </c>
      <c r="B85" s="10" t="s">
        <v>87</v>
      </c>
      <c r="C85" s="23">
        <f>VLOOKUP($B85,reporting_base!$A$2:$AK$154,'Tab-reporting_baseline'!C$1,FALSE)</f>
        <v>3437.478748</v>
      </c>
      <c r="D85" s="23">
        <f>VLOOKUP($B85,reporting_base!$A$2:$AK$154,'Tab-reporting_baseline'!D$1,FALSE)</f>
        <v>4181.9633320000003</v>
      </c>
      <c r="E85" s="23">
        <f>VLOOKUP($B85,reporting_base!$A$2:$AK$154,'Tab-reporting_baseline'!E$1,FALSE)</f>
        <v>6213.6879870000002</v>
      </c>
      <c r="F85" s="23">
        <f>VLOOKUP($B85,reporting_base!$A$2:$AK$154,'Tab-reporting_baseline'!F$1,FALSE)</f>
        <v>8022.5576870000004</v>
      </c>
      <c r="G85" s="23">
        <f>VLOOKUP($B85,reporting_base!$A$2:$AK$154,'Tab-reporting_baseline'!G$1,FALSE)</f>
        <v>11247.51132</v>
      </c>
      <c r="H85" s="23">
        <f>VLOOKUP($B85,reporting_base!$A$2:$AK$154,'Tab-reporting_baseline'!H$1,FALSE)</f>
        <v>14088.90639</v>
      </c>
      <c r="I85" s="10"/>
      <c r="J85" s="10"/>
      <c r="K85" s="10"/>
      <c r="L85" s="10"/>
      <c r="M85" s="10"/>
      <c r="N85" s="10"/>
      <c r="O85" s="10"/>
      <c r="P85" s="10"/>
      <c r="Q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spans="1:74">
      <c r="A86" s="31" t="s">
        <v>144</v>
      </c>
      <c r="B86" s="9" t="s">
        <v>237</v>
      </c>
      <c r="C86" s="23">
        <f>VLOOKUP($B86,reporting_base!$A$2:$AK$154,'Tab-reporting_baseline'!C$1,FALSE)</f>
        <v>216</v>
      </c>
      <c r="D86" s="23">
        <f>VLOOKUP($B86,reporting_base!$A$2:$AK$154,'Tab-reporting_baseline'!D$1,FALSE)</f>
        <v>265.3991833</v>
      </c>
      <c r="E86" s="23">
        <f>VLOOKUP($B86,reporting_base!$A$2:$AK$154,'Tab-reporting_baseline'!E$1,FALSE)</f>
        <v>309.34666859999999</v>
      </c>
      <c r="F86" s="23">
        <f>VLOOKUP($B86,reporting_base!$A$2:$AK$154,'Tab-reporting_baseline'!F$1,FALSE)</f>
        <v>388.49300599999998</v>
      </c>
      <c r="G86" s="23">
        <f>VLOOKUP($B86,reporting_base!$A$2:$AK$154,'Tab-reporting_baseline'!G$1,FALSE)</f>
        <v>591.27813809999998</v>
      </c>
      <c r="H86" s="23">
        <f>VLOOKUP($B86,reporting_base!$A$2:$AK$154,'Tab-reporting_baseline'!H$1,FALSE)</f>
        <v>842.10565489999999</v>
      </c>
      <c r="I86" s="10"/>
      <c r="J86" s="10"/>
      <c r="K86" s="10"/>
      <c r="L86" s="10"/>
      <c r="M86" s="10"/>
      <c r="N86" s="10"/>
      <c r="O86" s="10"/>
      <c r="P86" s="10"/>
      <c r="Q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spans="1:74">
      <c r="A87" s="31" t="s">
        <v>145</v>
      </c>
      <c r="B87" s="10" t="s">
        <v>274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spans="1:74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</row>
    <row r="89" spans="1:74">
      <c r="A89" s="21" t="s">
        <v>259</v>
      </c>
      <c r="B89" s="26"/>
      <c r="C89" s="25">
        <f>C80+C86+C87+C88</f>
        <v>9329.3232939999998</v>
      </c>
      <c r="D89" s="25">
        <f t="shared" ref="D89:H89" si="58">D80+D86+D87+D88</f>
        <v>11333.5714033</v>
      </c>
      <c r="E89" s="25">
        <f t="shared" si="58"/>
        <v>16207.4925986</v>
      </c>
      <c r="F89" s="25">
        <f t="shared" si="58"/>
        <v>20645.869526000002</v>
      </c>
      <c r="G89" s="25">
        <f t="shared" si="58"/>
        <v>29915.136348099997</v>
      </c>
      <c r="H89" s="25">
        <f t="shared" si="58"/>
        <v>37880.087364899999</v>
      </c>
      <c r="I89" s="10"/>
      <c r="J89" s="10"/>
      <c r="K89" s="10"/>
      <c r="L89" s="10"/>
      <c r="M89" s="10"/>
      <c r="N89" s="10"/>
      <c r="O89" s="10"/>
      <c r="P89" s="10"/>
      <c r="Q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</row>
    <row r="90" spans="1:74">
      <c r="A90" s="16" t="s">
        <v>299</v>
      </c>
      <c r="B90" s="10"/>
      <c r="C90" s="25">
        <f>SUM(C81:C83,C86)</f>
        <v>1225.9108557341001</v>
      </c>
      <c r="D90" s="25">
        <f t="shared" ref="D90:H90" si="59">SUM(D81:D83,D86)</f>
        <v>1539.8154981908001</v>
      </c>
      <c r="E90" s="25">
        <f t="shared" si="59"/>
        <v>1801.8972919099999</v>
      </c>
      <c r="F90" s="25">
        <f t="shared" si="59"/>
        <v>2210.2423068530002</v>
      </c>
      <c r="G90" s="25">
        <f t="shared" si="59"/>
        <v>3380.2941216260001</v>
      </c>
      <c r="H90" s="25">
        <f t="shared" si="59"/>
        <v>4795.8364047499999</v>
      </c>
      <c r="I90" s="10"/>
      <c r="J90" s="10"/>
      <c r="K90" s="10"/>
      <c r="L90" s="10"/>
      <c r="M90" s="10"/>
      <c r="N90" s="10"/>
      <c r="O90" s="10"/>
      <c r="P90" s="10"/>
      <c r="Q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</row>
    <row r="91" spans="1:7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</row>
    <row r="92" spans="1:74" ht="15.5">
      <c r="A92" s="9"/>
      <c r="B92" s="9"/>
      <c r="C92" s="83" t="s">
        <v>0</v>
      </c>
      <c r="D92" s="84"/>
      <c r="E92" s="84"/>
      <c r="F92" s="84"/>
      <c r="G92" s="84"/>
      <c r="H92" s="85"/>
      <c r="I92" s="10"/>
      <c r="J92" s="10"/>
      <c r="K92" s="10"/>
      <c r="L92" s="10"/>
      <c r="M92" s="10"/>
      <c r="N92" s="10"/>
      <c r="O92" s="10"/>
      <c r="P92" s="10"/>
      <c r="Q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</row>
    <row r="93" spans="1:74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</row>
    <row r="94" spans="1:74">
      <c r="A94" s="20" t="s">
        <v>265</v>
      </c>
      <c r="B94" s="9" t="s">
        <v>96</v>
      </c>
      <c r="C94" s="23">
        <f>VLOOKUP($B94,reporting_base!$A$2:$AK$154,'Tab-reporting_baseline'!C$1,FALSE)</f>
        <v>1372.7213240000001</v>
      </c>
      <c r="D94" s="23">
        <f>VLOOKUP($B94,reporting_base!$A$2:$AK$154,'Tab-reporting_baseline'!D$1,FALSE)</f>
        <v>1702.933299</v>
      </c>
      <c r="E94" s="23">
        <f>VLOOKUP($B94,reporting_base!$A$2:$AK$154,'Tab-reporting_baseline'!E$1,FALSE)</f>
        <v>2566.9362580000002</v>
      </c>
      <c r="F94" s="23">
        <f>VLOOKUP($B94,reporting_base!$A$2:$AK$154,'Tab-reporting_baseline'!F$1,FALSE)</f>
        <v>3440.003561</v>
      </c>
      <c r="G94" s="23">
        <f>VLOOKUP($B94,reporting_base!$A$2:$AK$154,'Tab-reporting_baseline'!G$1,FALSE)</f>
        <v>4855.8468279999997</v>
      </c>
      <c r="H94" s="23">
        <f>VLOOKUP($B94,reporting_base!$A$2:$AK$154,'Tab-reporting_baseline'!H$1,FALSE)</f>
        <v>6375.3057520000002</v>
      </c>
      <c r="I94" s="10"/>
      <c r="J94" s="10"/>
      <c r="K94" s="10"/>
      <c r="L94" s="10"/>
      <c r="M94" s="10"/>
      <c r="N94" s="10"/>
      <c r="O94" s="10"/>
      <c r="P94" s="10"/>
      <c r="Q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</row>
    <row r="95" spans="1:74">
      <c r="A95" s="16" t="s">
        <v>257</v>
      </c>
      <c r="B95" s="9" t="s">
        <v>275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</row>
    <row r="96" spans="1:74">
      <c r="A96" s="21" t="s">
        <v>284</v>
      </c>
      <c r="B96" s="21"/>
      <c r="C96" s="25">
        <f>C94+C95</f>
        <v>1372.7213240000001</v>
      </c>
      <c r="D96" s="25">
        <f t="shared" ref="D96:H96" si="60">D94+D95</f>
        <v>1702.933299</v>
      </c>
      <c r="E96" s="25">
        <f t="shared" si="60"/>
        <v>2566.9362580000002</v>
      </c>
      <c r="F96" s="25">
        <f t="shared" si="60"/>
        <v>3440.003561</v>
      </c>
      <c r="G96" s="25">
        <f t="shared" si="60"/>
        <v>4855.8468279999997</v>
      </c>
      <c r="H96" s="25">
        <f t="shared" si="60"/>
        <v>6375.3057520000002</v>
      </c>
      <c r="I96" s="10"/>
      <c r="J96" s="10"/>
      <c r="K96" s="10"/>
      <c r="L96" s="10"/>
      <c r="M96" s="10"/>
      <c r="N96" s="10"/>
      <c r="O96" s="10"/>
      <c r="P96" s="10"/>
      <c r="Q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</row>
    <row r="97" spans="1:74">
      <c r="A97" s="16" t="s">
        <v>258</v>
      </c>
      <c r="B97" s="10" t="s">
        <v>234</v>
      </c>
      <c r="C97" s="23">
        <f>VLOOKUP($B97,reporting_base!$A$2:$AK$154,'Tab-reporting_baseline'!C$1,FALSE)</f>
        <v>933.32132420000005</v>
      </c>
      <c r="D97" s="23">
        <f>VLOOKUP($B97,reporting_base!$A$2:$AK$154,'Tab-reporting_baseline'!D$1,FALSE)</f>
        <v>1110.2687780000001</v>
      </c>
      <c r="E97" s="23">
        <f>VLOOKUP($B97,reporting_base!$A$2:$AK$154,'Tab-reporting_baseline'!E$1,FALSE)</f>
        <v>1698.1093550000001</v>
      </c>
      <c r="F97" s="23">
        <f>VLOOKUP($B97,reporting_base!$A$2:$AK$154,'Tab-reporting_baseline'!F$1,FALSE)</f>
        <v>2345.0647410000001</v>
      </c>
      <c r="G97" s="23">
        <f>VLOOKUP($B97,reporting_base!$A$2:$AK$154,'Tab-reporting_baseline'!G$1,FALSE)</f>
        <v>3316.0502219999998</v>
      </c>
      <c r="H97" s="23">
        <f>VLOOKUP($B97,reporting_base!$A$2:$AK$154,'Tab-reporting_baseline'!H$1,FALSE)</f>
        <v>4300.9596449999999</v>
      </c>
      <c r="I97" s="10"/>
      <c r="J97" s="10"/>
      <c r="K97" s="10"/>
      <c r="L97" s="10"/>
      <c r="M97" s="10"/>
      <c r="N97" s="10"/>
      <c r="O97" s="10"/>
      <c r="P97" s="10"/>
      <c r="Q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</row>
    <row r="98" spans="1:74">
      <c r="A98" s="30" t="s">
        <v>141</v>
      </c>
      <c r="B98" s="10" t="s">
        <v>88</v>
      </c>
      <c r="C98" s="23">
        <f>VLOOKUP($B98,reporting_base!$A$2:$AK$154,'Tab-reporting_baseline'!C$1,FALSE)</f>
        <v>515.30656799999997</v>
      </c>
      <c r="D98" s="23">
        <f>VLOOKUP($B98,reporting_base!$A$2:$AK$154,'Tab-reporting_baseline'!D$1,FALSE)</f>
        <v>618.27632000000006</v>
      </c>
      <c r="E98" s="23">
        <f>VLOOKUP($B98,reporting_base!$A$2:$AK$154,'Tab-reporting_baseline'!E$1,FALSE)</f>
        <v>949.62837950000005</v>
      </c>
      <c r="F98" s="23">
        <f>VLOOKUP($B98,reporting_base!$A$2:$AK$154,'Tab-reporting_baseline'!F$1,FALSE)</f>
        <v>1325.90453</v>
      </c>
      <c r="G98" s="23">
        <f>VLOOKUP($B98,reporting_base!$A$2:$AK$154,'Tab-reporting_baseline'!G$1,FALSE)</f>
        <v>1882.2010540000001</v>
      </c>
      <c r="H98" s="23">
        <f>VLOOKUP($B98,reporting_base!$A$2:$AK$154,'Tab-reporting_baseline'!H$1,FALSE)</f>
        <v>2470.4373700000001</v>
      </c>
      <c r="I98" s="10"/>
      <c r="J98" s="10"/>
      <c r="K98" s="10"/>
      <c r="L98" s="10"/>
      <c r="M98" s="10"/>
      <c r="N98" s="10"/>
      <c r="O98" s="10"/>
      <c r="P98" s="10"/>
      <c r="Q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</row>
    <row r="99" spans="1:74">
      <c r="A99" s="30" t="s">
        <v>142</v>
      </c>
      <c r="B99" s="10" t="s">
        <v>89</v>
      </c>
      <c r="C99" s="23">
        <f>VLOOKUP($B99,reporting_base!$A$2:$AK$154,'Tab-reporting_baseline'!C$1,FALSE)</f>
        <v>25.534731010000002</v>
      </c>
      <c r="D99" s="23">
        <f>VLOOKUP($B99,reporting_base!$A$2:$AK$154,'Tab-reporting_baseline'!D$1,FALSE)</f>
        <v>34.493311689999999</v>
      </c>
      <c r="E99" s="23">
        <f>VLOOKUP($B99,reporting_base!$A$2:$AK$154,'Tab-reporting_baseline'!E$1,FALSE)</f>
        <v>62.850390220000001</v>
      </c>
      <c r="F99" s="23">
        <f>VLOOKUP($B99,reporting_base!$A$2:$AK$154,'Tab-reporting_baseline'!F$1,FALSE)</f>
        <v>105.3206268</v>
      </c>
      <c r="G99" s="23">
        <f>VLOOKUP($B99,reporting_base!$A$2:$AK$154,'Tab-reporting_baseline'!G$1,FALSE)</f>
        <v>163.0094489</v>
      </c>
      <c r="H99" s="23">
        <f>VLOOKUP($B99,reporting_base!$A$2:$AK$154,'Tab-reporting_baseline'!H$1,FALSE)</f>
        <v>229.47117370000001</v>
      </c>
      <c r="I99" s="10"/>
      <c r="J99" s="10"/>
      <c r="K99" s="10"/>
      <c r="L99" s="10"/>
      <c r="M99" s="10"/>
      <c r="N99" s="10"/>
      <c r="O99" s="10"/>
      <c r="P99" s="10"/>
      <c r="Q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</row>
    <row r="100" spans="1:74">
      <c r="A100" s="30" t="s">
        <v>143</v>
      </c>
      <c r="B100" s="10" t="s">
        <v>90</v>
      </c>
      <c r="C100" s="23">
        <f>VLOOKUP($B100,reporting_base!$A$2:$AK$154,'Tab-reporting_baseline'!C$1,FALSE)</f>
        <v>345.65947560000001</v>
      </c>
      <c r="D100" s="23">
        <f>VLOOKUP($B100,reporting_base!$A$2:$AK$154,'Tab-reporting_baseline'!D$1,FALSE)</f>
        <v>413.2229658</v>
      </c>
      <c r="E100" s="23">
        <f>VLOOKUP($B100,reporting_base!$A$2:$AK$154,'Tab-reporting_baseline'!E$1,FALSE)</f>
        <v>621.80499139999995</v>
      </c>
      <c r="F100" s="23">
        <f>VLOOKUP($B100,reporting_base!$A$2:$AK$154,'Tab-reporting_baseline'!F$1,FALSE)</f>
        <v>838.97312139999997</v>
      </c>
      <c r="G100" s="23">
        <f>VLOOKUP($B100,reporting_base!$A$2:$AK$154,'Tab-reporting_baseline'!G$1,FALSE)</f>
        <v>1169.3930760000001</v>
      </c>
      <c r="H100" s="23">
        <f>VLOOKUP($B100,reporting_base!$A$2:$AK$154,'Tab-reporting_baseline'!H$1,FALSE)</f>
        <v>1486.289405</v>
      </c>
      <c r="I100" s="10"/>
      <c r="J100" s="10"/>
      <c r="K100" s="10"/>
      <c r="L100" s="10"/>
      <c r="M100" s="10"/>
      <c r="N100" s="10"/>
      <c r="O100" s="10"/>
      <c r="P100" s="10"/>
      <c r="Q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spans="1:74">
      <c r="A101" s="30" t="s">
        <v>185</v>
      </c>
      <c r="B101" s="10" t="s">
        <v>91</v>
      </c>
      <c r="C101" s="23">
        <f>VLOOKUP($B101,reporting_base!$A$2:$AK$154,'Tab-reporting_baseline'!C$1,FALSE)</f>
        <v>46.82054961</v>
      </c>
      <c r="D101" s="23">
        <f>VLOOKUP($B101,reporting_base!$A$2:$AK$154,'Tab-reporting_baseline'!D$1,FALSE)</f>
        <v>44.276180940000003</v>
      </c>
      <c r="E101" s="23">
        <f>VLOOKUP($B101,reporting_base!$A$2:$AK$154,'Tab-reporting_baseline'!E$1,FALSE)</f>
        <v>63.825593740000002</v>
      </c>
      <c r="F101" s="23">
        <f>VLOOKUP($B101,reporting_base!$A$2:$AK$154,'Tab-reporting_baseline'!F$1,FALSE)</f>
        <v>74.866462229999996</v>
      </c>
      <c r="G101" s="23">
        <f>VLOOKUP($B101,reporting_base!$A$2:$AK$154,'Tab-reporting_baseline'!G$1,FALSE)</f>
        <v>101.44664280000001</v>
      </c>
      <c r="H101" s="23">
        <f>VLOOKUP($B101,reporting_base!$A$2:$AK$154,'Tab-reporting_baseline'!H$1,FALSE)</f>
        <v>114.7616962</v>
      </c>
      <c r="I101" s="10"/>
      <c r="J101" s="10"/>
      <c r="K101" s="10"/>
      <c r="L101" s="10"/>
      <c r="M101" s="10"/>
      <c r="N101" s="10"/>
      <c r="O101" s="10"/>
      <c r="P101" s="10"/>
      <c r="Q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spans="1:74">
      <c r="A102" s="30" t="s">
        <v>140</v>
      </c>
      <c r="B102" s="10" t="s">
        <v>276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spans="1:74">
      <c r="A103" s="31" t="s">
        <v>144</v>
      </c>
      <c r="B103" s="9" t="s">
        <v>238</v>
      </c>
      <c r="C103" s="23">
        <f>VLOOKUP($B103,reporting_base!$A$2:$AK$154,'Tab-reporting_baseline'!C$1,FALSE)</f>
        <v>396.4</v>
      </c>
      <c r="D103" s="23">
        <f>VLOOKUP($B103,reporting_base!$A$2:$AK$154,'Tab-reporting_baseline'!D$1,FALSE)</f>
        <v>543.19078690000003</v>
      </c>
      <c r="E103" s="23">
        <f>VLOOKUP($B103,reporting_base!$A$2:$AK$154,'Tab-reporting_baseline'!E$1,FALSE)</f>
        <v>805.05745119999995</v>
      </c>
      <c r="F103" s="23">
        <f>VLOOKUP($B103,reporting_base!$A$2:$AK$154,'Tab-reporting_baseline'!F$1,FALSE)</f>
        <v>1012.17164</v>
      </c>
      <c r="G103" s="23">
        <f>VLOOKUP($B103,reporting_base!$A$2:$AK$154,'Tab-reporting_baseline'!G$1,FALSE)</f>
        <v>1399.166882</v>
      </c>
      <c r="H103" s="23">
        <f>VLOOKUP($B103,reporting_base!$A$2:$AK$154,'Tab-reporting_baseline'!H$1,FALSE)</f>
        <v>1862.780211</v>
      </c>
      <c r="I103" s="10"/>
      <c r="J103" s="10"/>
      <c r="K103" s="10"/>
      <c r="L103" s="10"/>
      <c r="M103" s="10"/>
      <c r="N103" s="10"/>
      <c r="O103" s="10"/>
      <c r="P103" s="10"/>
      <c r="Q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spans="1:74">
      <c r="A104" s="31" t="s">
        <v>145</v>
      </c>
      <c r="B104" s="10" t="s">
        <v>242</v>
      </c>
      <c r="C104" s="23">
        <f>VLOOKUP($B104,reporting_base!$A$2:$AK$154,'Tab-reporting_baseline'!C$1,FALSE)</f>
        <v>43</v>
      </c>
      <c r="D104" s="23">
        <f>VLOOKUP($B104,reporting_base!$A$2:$AK$154,'Tab-reporting_baseline'!D$1,FALSE)</f>
        <v>49.473733279999998</v>
      </c>
      <c r="E104" s="23">
        <f>VLOOKUP($B104,reporting_base!$A$2:$AK$154,'Tab-reporting_baseline'!E$1,FALSE)</f>
        <v>63.769451789999998</v>
      </c>
      <c r="F104" s="23">
        <f>VLOOKUP($B104,reporting_base!$A$2:$AK$154,'Tab-reporting_baseline'!F$1,FALSE)</f>
        <v>82.767179920000004</v>
      </c>
      <c r="G104" s="23">
        <f>VLOOKUP($B104,reporting_base!$A$2:$AK$154,'Tab-reporting_baseline'!G$1,FALSE)</f>
        <v>140.62972379999999</v>
      </c>
      <c r="H104" s="23">
        <f>VLOOKUP($B104,reporting_base!$A$2:$AK$154,'Tab-reporting_baseline'!H$1,FALSE)</f>
        <v>211.56589700000001</v>
      </c>
      <c r="I104" s="10"/>
      <c r="J104" s="10"/>
      <c r="K104" s="10"/>
      <c r="L104" s="10"/>
      <c r="M104" s="10"/>
      <c r="N104" s="10"/>
      <c r="O104" s="10"/>
      <c r="P104" s="10"/>
      <c r="Q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spans="1:74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spans="1:74">
      <c r="A106" s="21" t="s">
        <v>259</v>
      </c>
      <c r="B106" s="26"/>
      <c r="C106" s="25">
        <f>C97+C103+C104+C105</f>
        <v>1372.7213242</v>
      </c>
      <c r="D106" s="25">
        <f t="shared" ref="D106:H106" si="61">D97+D103+D104+D105</f>
        <v>1702.9332981800003</v>
      </c>
      <c r="E106" s="25">
        <f t="shared" si="61"/>
        <v>2566.9362579899998</v>
      </c>
      <c r="F106" s="25">
        <f t="shared" si="61"/>
        <v>3440.0035609200004</v>
      </c>
      <c r="G106" s="25">
        <f t="shared" si="61"/>
        <v>4855.8468277999991</v>
      </c>
      <c r="H106" s="25">
        <f t="shared" si="61"/>
        <v>6375.3057530000005</v>
      </c>
      <c r="I106" s="10"/>
      <c r="J106" s="10"/>
      <c r="K106" s="10"/>
      <c r="L106" s="10"/>
      <c r="M106" s="10"/>
      <c r="N106" s="10"/>
      <c r="O106" s="10"/>
      <c r="P106" s="10"/>
      <c r="Q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spans="1:74">
      <c r="A107" s="16" t="s">
        <v>299</v>
      </c>
      <c r="B107" s="10"/>
      <c r="C107" s="25">
        <f>SUM(C98:C100,C103)</f>
        <v>1282.9007746100001</v>
      </c>
      <c r="D107" s="25">
        <f t="shared" ref="D107:H107" si="62">SUM(D98:D100,D103)</f>
        <v>1609.1833843900004</v>
      </c>
      <c r="E107" s="25">
        <f t="shared" si="62"/>
        <v>2439.3412123200001</v>
      </c>
      <c r="F107" s="25">
        <f t="shared" si="62"/>
        <v>3282.3699182</v>
      </c>
      <c r="G107" s="25">
        <f t="shared" si="62"/>
        <v>4613.7704609000002</v>
      </c>
      <c r="H107" s="25">
        <f t="shared" si="62"/>
        <v>6048.978159700001</v>
      </c>
      <c r="I107" s="10"/>
      <c r="J107" s="10"/>
      <c r="K107" s="10"/>
      <c r="L107" s="10"/>
      <c r="M107" s="10"/>
      <c r="N107" s="10"/>
      <c r="O107" s="10"/>
      <c r="P107" s="10"/>
      <c r="Q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spans="1:7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spans="1:74" ht="15.5">
      <c r="A109" s="9"/>
      <c r="B109" s="9"/>
      <c r="C109" s="83" t="s">
        <v>0</v>
      </c>
      <c r="D109" s="84"/>
      <c r="E109" s="84"/>
      <c r="F109" s="84"/>
      <c r="G109" s="84"/>
      <c r="H109" s="85"/>
      <c r="I109" s="10"/>
      <c r="J109" s="10"/>
      <c r="K109" s="10"/>
      <c r="L109" s="10"/>
      <c r="M109" s="10"/>
      <c r="N109" s="10"/>
      <c r="O109" s="10"/>
      <c r="P109" s="10"/>
      <c r="Q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spans="1:74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spans="1:74">
      <c r="A111" s="16" t="s">
        <v>154</v>
      </c>
      <c r="B111" s="9"/>
      <c r="C111" s="23">
        <f t="shared" ref="C111:H120" si="63">C4</f>
        <v>11651.815259999999</v>
      </c>
      <c r="D111" s="23">
        <f t="shared" si="63"/>
        <v>13543.72594</v>
      </c>
      <c r="E111" s="23">
        <f t="shared" si="63"/>
        <v>17923.47423</v>
      </c>
      <c r="F111" s="23">
        <f t="shared" si="63"/>
        <v>21901.443429999999</v>
      </c>
      <c r="G111" s="23">
        <f t="shared" si="63"/>
        <v>29758.144609999999</v>
      </c>
      <c r="H111" s="23">
        <f t="shared" si="63"/>
        <v>37205.414239999998</v>
      </c>
      <c r="I111" s="10"/>
      <c r="J111" s="10"/>
      <c r="K111" s="10"/>
      <c r="L111" s="10"/>
      <c r="M111" s="10"/>
      <c r="N111" s="10"/>
      <c r="O111" s="10"/>
      <c r="P111" s="10"/>
      <c r="Q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spans="1:74">
      <c r="A112" s="29" t="s">
        <v>155</v>
      </c>
      <c r="B112" s="9"/>
      <c r="C112" s="23">
        <f t="shared" si="63"/>
        <v>2310</v>
      </c>
      <c r="D112" s="23">
        <f t="shared" si="63"/>
        <v>2316.3320699999999</v>
      </c>
      <c r="E112" s="23">
        <f t="shared" si="63"/>
        <v>2312.5908159999999</v>
      </c>
      <c r="F112" s="23">
        <f t="shared" si="63"/>
        <v>2314.114748</v>
      </c>
      <c r="G112" s="23">
        <f t="shared" si="63"/>
        <v>2330.6868840000002</v>
      </c>
      <c r="H112" s="23">
        <f t="shared" si="63"/>
        <v>2349.1078309999998</v>
      </c>
      <c r="I112" s="10"/>
      <c r="J112" s="10"/>
      <c r="K112" s="10"/>
      <c r="L112" s="10"/>
      <c r="M112" s="10"/>
      <c r="N112" s="10"/>
      <c r="O112" s="10"/>
      <c r="P112" s="10"/>
      <c r="Q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</row>
    <row r="113" spans="1:74">
      <c r="A113" s="29" t="s">
        <v>156</v>
      </c>
      <c r="B113" s="9"/>
      <c r="C113" s="23">
        <f t="shared" si="63"/>
        <v>412.76329629999998</v>
      </c>
      <c r="D113" s="23">
        <f t="shared" si="63"/>
        <v>459.0903126</v>
      </c>
      <c r="E113" s="23">
        <f t="shared" si="63"/>
        <v>537.3409772</v>
      </c>
      <c r="F113" s="23">
        <f t="shared" si="63"/>
        <v>328.85080499999998</v>
      </c>
      <c r="G113" s="23">
        <f t="shared" si="63"/>
        <v>207.2288853</v>
      </c>
      <c r="H113" s="23">
        <f t="shared" si="63"/>
        <v>216.92348630000001</v>
      </c>
      <c r="I113" s="10"/>
      <c r="J113" s="10"/>
      <c r="K113" s="10"/>
      <c r="L113" s="10"/>
      <c r="M113" s="10"/>
      <c r="N113" s="10"/>
      <c r="O113" s="10"/>
      <c r="P113" s="10"/>
      <c r="Q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</row>
    <row r="114" spans="1:74">
      <c r="A114" s="29" t="s">
        <v>157</v>
      </c>
      <c r="B114" s="9"/>
      <c r="C114" s="23">
        <f t="shared" si="63"/>
        <v>767.0073496</v>
      </c>
      <c r="D114" s="23">
        <f t="shared" si="63"/>
        <v>786.82558610000001</v>
      </c>
      <c r="E114" s="23">
        <f t="shared" si="63"/>
        <v>758.99565719999998</v>
      </c>
      <c r="F114" s="23">
        <f t="shared" si="63"/>
        <v>841.92667459999996</v>
      </c>
      <c r="G114" s="23">
        <f t="shared" si="63"/>
        <v>772.38286679999999</v>
      </c>
      <c r="H114" s="23">
        <f t="shared" si="63"/>
        <v>725.97689690000004</v>
      </c>
      <c r="I114" s="10"/>
      <c r="J114" s="10"/>
      <c r="K114" s="10"/>
      <c r="L114" s="10"/>
      <c r="M114" s="10"/>
      <c r="N114" s="10"/>
      <c r="O114" s="10"/>
      <c r="P114" s="10"/>
      <c r="Q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</row>
    <row r="115" spans="1:74">
      <c r="A115" s="29" t="s">
        <v>158</v>
      </c>
      <c r="B115" s="9"/>
      <c r="C115" s="23">
        <f t="shared" si="63"/>
        <v>6789.3232939999998</v>
      </c>
      <c r="D115" s="23">
        <f t="shared" si="63"/>
        <v>8278.5446699999993</v>
      </c>
      <c r="E115" s="23">
        <f t="shared" si="63"/>
        <v>11747.61052</v>
      </c>
      <c r="F115" s="23">
        <f t="shared" si="63"/>
        <v>14976.547640000001</v>
      </c>
      <c r="G115" s="23">
        <f t="shared" si="63"/>
        <v>21591.99915</v>
      </c>
      <c r="H115" s="23">
        <f t="shared" si="63"/>
        <v>27538.100279999999</v>
      </c>
      <c r="I115" s="10"/>
      <c r="J115" s="10"/>
      <c r="K115" s="10"/>
      <c r="L115" s="10"/>
      <c r="M115" s="10"/>
      <c r="N115" s="10"/>
      <c r="O115" s="10"/>
      <c r="P115" s="10"/>
      <c r="Q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</row>
    <row r="116" spans="1:74">
      <c r="A116" s="29" t="s">
        <v>160</v>
      </c>
      <c r="B116" s="9"/>
      <c r="C116" s="23">
        <f t="shared" si="63"/>
        <v>1372.7213240000001</v>
      </c>
      <c r="D116" s="23">
        <f t="shared" si="63"/>
        <v>1702.933299</v>
      </c>
      <c r="E116" s="23">
        <f t="shared" si="63"/>
        <v>2566.9362580000002</v>
      </c>
      <c r="F116" s="23">
        <f t="shared" si="63"/>
        <v>3440.003561</v>
      </c>
      <c r="G116" s="23">
        <f t="shared" si="63"/>
        <v>4855.8468279999997</v>
      </c>
      <c r="H116" s="23">
        <f t="shared" si="63"/>
        <v>6375.3057520000002</v>
      </c>
      <c r="I116" s="10"/>
      <c r="J116" s="10"/>
      <c r="K116" s="10"/>
      <c r="L116" s="10"/>
      <c r="M116" s="10"/>
      <c r="N116" s="10"/>
      <c r="O116" s="10"/>
      <c r="P116" s="10"/>
      <c r="Q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</row>
    <row r="117" spans="1:74">
      <c r="A117" s="16" t="s">
        <v>161</v>
      </c>
      <c r="B117" s="9"/>
      <c r="C117" s="23">
        <f t="shared" si="63"/>
        <v>7532</v>
      </c>
      <c r="D117" s="23">
        <f t="shared" si="63"/>
        <v>8916.2426770000002</v>
      </c>
      <c r="E117" s="23">
        <f t="shared" si="63"/>
        <v>9788.1336379999993</v>
      </c>
      <c r="F117" s="23">
        <f t="shared" si="63"/>
        <v>13171.81259</v>
      </c>
      <c r="G117" s="23">
        <f t="shared" si="63"/>
        <v>18792.828799999999</v>
      </c>
      <c r="H117" s="23">
        <f t="shared" si="63"/>
        <v>21403.841759999999</v>
      </c>
      <c r="I117" s="10"/>
      <c r="J117" s="10"/>
      <c r="K117" s="10"/>
      <c r="L117" s="10"/>
      <c r="M117" s="10"/>
      <c r="N117" s="10"/>
      <c r="O117" s="10"/>
      <c r="P117" s="10"/>
      <c r="Q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</row>
    <row r="118" spans="1:74">
      <c r="A118" s="21" t="s">
        <v>162</v>
      </c>
      <c r="B118" s="21"/>
      <c r="C118" s="25">
        <f t="shared" si="63"/>
        <v>19183.815259999999</v>
      </c>
      <c r="D118" s="25">
        <f t="shared" si="63"/>
        <v>22459.968616999999</v>
      </c>
      <c r="E118" s="25">
        <f t="shared" si="63"/>
        <v>27711.607867999999</v>
      </c>
      <c r="F118" s="25">
        <f t="shared" si="63"/>
        <v>35073.256020000001</v>
      </c>
      <c r="G118" s="25">
        <f t="shared" si="63"/>
        <v>48550.973409999999</v>
      </c>
      <c r="H118" s="25">
        <f t="shared" si="63"/>
        <v>58609.255999999994</v>
      </c>
      <c r="I118" s="10"/>
      <c r="J118" s="10"/>
      <c r="K118" s="10"/>
      <c r="L118" s="10"/>
      <c r="M118" s="10"/>
      <c r="N118" s="10"/>
      <c r="O118" s="10"/>
      <c r="P118" s="10"/>
      <c r="Q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</row>
    <row r="119" spans="1:74">
      <c r="A119" s="16" t="s">
        <v>163</v>
      </c>
      <c r="B119" s="9"/>
      <c r="C119" s="23">
        <f t="shared" si="63"/>
        <v>14205.15351</v>
      </c>
      <c r="D119" s="23">
        <f t="shared" si="63"/>
        <v>17058.85312</v>
      </c>
      <c r="E119" s="23">
        <f t="shared" si="63"/>
        <v>22508.108950000002</v>
      </c>
      <c r="F119" s="23">
        <f t="shared" si="63"/>
        <v>28340.349249999999</v>
      </c>
      <c r="G119" s="23">
        <f t="shared" si="63"/>
        <v>40172.562960000003</v>
      </c>
      <c r="H119" s="23">
        <f t="shared" si="63"/>
        <v>49247.672930000001</v>
      </c>
      <c r="I119" s="10"/>
      <c r="J119" s="10"/>
      <c r="K119" s="10"/>
      <c r="L119" s="10"/>
      <c r="M119" s="10"/>
      <c r="N119" s="10"/>
      <c r="O119" s="10"/>
      <c r="P119" s="10"/>
      <c r="Q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</row>
    <row r="120" spans="1:74">
      <c r="A120" s="30" t="s">
        <v>164</v>
      </c>
      <c r="B120" s="9"/>
      <c r="C120" s="23">
        <f t="shared" si="63"/>
        <v>3167.9766119999999</v>
      </c>
      <c r="D120" s="23">
        <f t="shared" si="63"/>
        <v>3951.3445609999999</v>
      </c>
      <c r="E120" s="23">
        <f t="shared" si="63"/>
        <v>4473.6234299999996</v>
      </c>
      <c r="F120" s="23">
        <f t="shared" si="63"/>
        <v>5640.8251979999995</v>
      </c>
      <c r="G120" s="23">
        <f t="shared" si="63"/>
        <v>8118.2660159999996</v>
      </c>
      <c r="H120" s="23">
        <f t="shared" si="63"/>
        <v>9750.7976269999999</v>
      </c>
      <c r="I120" s="10"/>
      <c r="J120" s="10"/>
      <c r="K120" s="10"/>
      <c r="L120" s="10"/>
      <c r="M120" s="10"/>
      <c r="N120" s="10"/>
      <c r="O120" s="10"/>
      <c r="P120" s="10"/>
      <c r="Q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</row>
    <row r="121" spans="1:74">
      <c r="A121" s="30" t="s">
        <v>142</v>
      </c>
      <c r="B121" s="9"/>
      <c r="C121" s="23">
        <f t="shared" ref="C121:H128" si="64">C14</f>
        <v>421.00640509999999</v>
      </c>
      <c r="D121" s="23">
        <f t="shared" si="64"/>
        <v>561.80477970000004</v>
      </c>
      <c r="E121" s="23">
        <f t="shared" si="64"/>
        <v>575.95621059999996</v>
      </c>
      <c r="F121" s="23">
        <f t="shared" si="64"/>
        <v>775.91285089999997</v>
      </c>
      <c r="G121" s="23">
        <f t="shared" si="64"/>
        <v>1091.4245109999999</v>
      </c>
      <c r="H121" s="23">
        <f t="shared" si="64"/>
        <v>1333.0170230000001</v>
      </c>
      <c r="I121" s="10"/>
      <c r="J121" s="10"/>
      <c r="K121" s="10"/>
      <c r="L121" s="10"/>
      <c r="M121" s="10"/>
      <c r="N121" s="10"/>
      <c r="O121" s="10"/>
      <c r="P121" s="10"/>
      <c r="Q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</row>
    <row r="122" spans="1:74">
      <c r="A122" s="30" t="s">
        <v>143</v>
      </c>
      <c r="B122" s="9"/>
      <c r="C122" s="23">
        <f t="shared" si="64"/>
        <v>865.04260650000003</v>
      </c>
      <c r="D122" s="23">
        <f t="shared" si="64"/>
        <v>1049.217719</v>
      </c>
      <c r="E122" s="23">
        <f t="shared" si="64"/>
        <v>1230.3462609999999</v>
      </c>
      <c r="F122" s="23">
        <f t="shared" si="64"/>
        <v>1524.7795329999999</v>
      </c>
      <c r="G122" s="23">
        <f t="shared" si="64"/>
        <v>2116.4868179999999</v>
      </c>
      <c r="H122" s="23">
        <f t="shared" si="64"/>
        <v>2607.838315</v>
      </c>
      <c r="I122" s="10"/>
      <c r="J122" s="10"/>
      <c r="K122" s="10"/>
      <c r="L122" s="10"/>
      <c r="M122" s="10"/>
      <c r="N122" s="10"/>
      <c r="O122" s="10"/>
      <c r="P122" s="10"/>
      <c r="Q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</row>
    <row r="123" spans="1:74">
      <c r="A123" s="30" t="s">
        <v>177</v>
      </c>
      <c r="B123" s="9"/>
      <c r="C123" s="23">
        <f t="shared" si="64"/>
        <v>6076.7669230000001</v>
      </c>
      <c r="D123" s="23">
        <f t="shared" si="64"/>
        <v>7023.7623649999996</v>
      </c>
      <c r="E123" s="23">
        <f t="shared" si="64"/>
        <v>9605.9608779999999</v>
      </c>
      <c r="F123" s="23">
        <f t="shared" si="64"/>
        <v>11837.14479</v>
      </c>
      <c r="G123" s="23">
        <f t="shared" si="64"/>
        <v>16779.09129</v>
      </c>
      <c r="H123" s="23">
        <f t="shared" si="64"/>
        <v>20541.57461</v>
      </c>
      <c r="I123" s="10"/>
      <c r="J123" s="10"/>
      <c r="K123" s="10"/>
      <c r="L123" s="10"/>
      <c r="M123" s="10"/>
      <c r="N123" s="10"/>
      <c r="O123" s="10"/>
      <c r="P123" s="10"/>
      <c r="Q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</row>
    <row r="124" spans="1:74">
      <c r="A124" s="30" t="s">
        <v>160</v>
      </c>
      <c r="B124" s="9"/>
      <c r="C124" s="23">
        <f t="shared" si="64"/>
        <v>3674.360968</v>
      </c>
      <c r="D124" s="23">
        <f t="shared" si="64"/>
        <v>4472.7236940000003</v>
      </c>
      <c r="E124" s="23">
        <f t="shared" si="64"/>
        <v>6622.2221689999997</v>
      </c>
      <c r="F124" s="23">
        <f t="shared" si="64"/>
        <v>8561.6868790000008</v>
      </c>
      <c r="G124" s="23">
        <f t="shared" si="64"/>
        <v>12067.294320000001</v>
      </c>
      <c r="H124" s="23">
        <f t="shared" si="64"/>
        <v>15014.44535</v>
      </c>
      <c r="I124" s="10"/>
      <c r="J124" s="10"/>
      <c r="K124" s="10"/>
      <c r="L124" s="10"/>
      <c r="M124" s="10"/>
      <c r="N124" s="10"/>
      <c r="O124" s="10"/>
      <c r="P124" s="10"/>
      <c r="Q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</row>
    <row r="125" spans="1:74">
      <c r="A125" s="31" t="s">
        <v>179</v>
      </c>
      <c r="B125" s="9"/>
      <c r="C125" s="23">
        <f t="shared" si="64"/>
        <v>2263.6441289999998</v>
      </c>
      <c r="D125" s="23">
        <f t="shared" si="64"/>
        <v>2677.582754</v>
      </c>
      <c r="E125" s="23">
        <f t="shared" si="64"/>
        <v>2464.1750980000002</v>
      </c>
      <c r="F125" s="23">
        <f t="shared" si="64"/>
        <v>3972.5498120000002</v>
      </c>
      <c r="G125" s="23">
        <f t="shared" si="64"/>
        <v>5555.4949420000003</v>
      </c>
      <c r="H125" s="23">
        <f t="shared" si="64"/>
        <v>6462.0584079999999</v>
      </c>
      <c r="I125" s="10"/>
      <c r="J125" s="10"/>
      <c r="K125" s="10"/>
      <c r="L125" s="10"/>
      <c r="M125" s="10"/>
      <c r="N125" s="10"/>
      <c r="O125" s="10"/>
      <c r="P125" s="10"/>
      <c r="Q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</row>
    <row r="126" spans="1:74">
      <c r="A126" s="31" t="s">
        <v>145</v>
      </c>
      <c r="B126" s="9"/>
      <c r="C126" s="23">
        <f t="shared" si="64"/>
        <v>2698.017621</v>
      </c>
      <c r="D126" s="23">
        <f t="shared" si="64"/>
        <v>2704.4913539999998</v>
      </c>
      <c r="E126" s="23">
        <f t="shared" si="64"/>
        <v>2718.787073</v>
      </c>
      <c r="F126" s="23">
        <f t="shared" si="64"/>
        <v>2737.7848009999998</v>
      </c>
      <c r="G126" s="23">
        <f t="shared" si="64"/>
        <v>2795.6473449999999</v>
      </c>
      <c r="H126" s="23">
        <f t="shared" si="64"/>
        <v>2866.5835179999999</v>
      </c>
      <c r="I126" s="10"/>
      <c r="J126" s="10"/>
      <c r="K126" s="10"/>
      <c r="L126" s="10"/>
      <c r="M126" s="10"/>
      <c r="N126" s="10"/>
      <c r="O126" s="10"/>
      <c r="P126" s="10"/>
      <c r="Q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</row>
    <row r="127" spans="1:74">
      <c r="A127" s="31" t="s">
        <v>165</v>
      </c>
      <c r="B127" s="9"/>
      <c r="C127" s="23">
        <f t="shared" si="64"/>
        <v>17</v>
      </c>
      <c r="D127" s="23">
        <f t="shared" si="64"/>
        <v>19.041388999998162</v>
      </c>
      <c r="E127" s="23">
        <f t="shared" si="64"/>
        <v>20.536746999998286</v>
      </c>
      <c r="F127" s="23">
        <f t="shared" si="64"/>
        <v>22.572157000002335</v>
      </c>
      <c r="G127" s="23">
        <f t="shared" si="64"/>
        <v>27.268163000000641</v>
      </c>
      <c r="H127" s="23">
        <f t="shared" si="64"/>
        <v>32.941143999996711</v>
      </c>
      <c r="I127" s="10"/>
      <c r="J127" s="10"/>
      <c r="K127" s="10"/>
      <c r="L127" s="10"/>
      <c r="M127" s="10"/>
      <c r="N127" s="10"/>
      <c r="O127" s="10"/>
      <c r="P127" s="10"/>
      <c r="Q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</row>
    <row r="128" spans="1:74">
      <c r="A128" s="21" t="s">
        <v>166</v>
      </c>
      <c r="B128" s="26"/>
      <c r="C128" s="25">
        <f t="shared" si="64"/>
        <v>19183.815259999999</v>
      </c>
      <c r="D128" s="25">
        <f t="shared" si="64"/>
        <v>22459.968616999999</v>
      </c>
      <c r="E128" s="25">
        <f t="shared" si="64"/>
        <v>27711.607867999999</v>
      </c>
      <c r="F128" s="25">
        <f t="shared" si="64"/>
        <v>35073.256020000001</v>
      </c>
      <c r="G128" s="25">
        <f t="shared" si="64"/>
        <v>48550.973409999999</v>
      </c>
      <c r="H128" s="25">
        <f t="shared" si="64"/>
        <v>58609.255999999994</v>
      </c>
      <c r="I128" s="10"/>
      <c r="J128" s="10"/>
      <c r="K128" s="10"/>
      <c r="L128" s="10"/>
      <c r="M128" s="10"/>
      <c r="N128" s="10"/>
      <c r="O128" s="10"/>
      <c r="P128" s="10"/>
      <c r="Q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</row>
    <row r="129" spans="1:8" s="10" customFormat="1">
      <c r="A129" s="31" t="s">
        <v>289</v>
      </c>
      <c r="C129" s="25">
        <f>C22</f>
        <v>6717.6697525999989</v>
      </c>
      <c r="D129" s="25">
        <f t="shared" ref="D129:H129" si="65">D22</f>
        <v>8239.949813700001</v>
      </c>
      <c r="E129" s="25">
        <f t="shared" si="65"/>
        <v>8744.1009995999993</v>
      </c>
      <c r="F129" s="25">
        <f t="shared" si="65"/>
        <v>11914.067393900001</v>
      </c>
      <c r="G129" s="25">
        <f t="shared" si="65"/>
        <v>16881.672286999998</v>
      </c>
      <c r="H129" s="25">
        <f t="shared" si="65"/>
        <v>20153.711373000002</v>
      </c>
    </row>
    <row r="130" spans="1:8" s="10" customFormat="1"/>
  </sheetData>
  <mergeCells count="21">
    <mergeCell ref="C2:H2"/>
    <mergeCell ref="C23:H23"/>
    <mergeCell ref="C109:H109"/>
    <mergeCell ref="L2:Q2"/>
    <mergeCell ref="L23:Q23"/>
    <mergeCell ref="L24:Q24"/>
    <mergeCell ref="C24:H24"/>
    <mergeCell ref="C41:H41"/>
    <mergeCell ref="C58:H58"/>
    <mergeCell ref="C75:H75"/>
    <mergeCell ref="C92:H92"/>
    <mergeCell ref="U2:Z2"/>
    <mergeCell ref="U24:Z24"/>
    <mergeCell ref="AV2:BA2"/>
    <mergeCell ref="AV24:BA24"/>
    <mergeCell ref="BE2:BJ2"/>
    <mergeCell ref="BE24:BJ24"/>
    <mergeCell ref="AD2:AI2"/>
    <mergeCell ref="AD24:AI24"/>
    <mergeCell ref="AM2:AR2"/>
    <mergeCell ref="AM24:AR2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topLeftCell="C1" workbookViewId="0">
      <selection activeCell="J70" sqref="J70"/>
    </sheetView>
  </sheetViews>
  <sheetFormatPr baseColWidth="10" defaultColWidth="12.453125" defaultRowHeight="14.5"/>
  <cols>
    <col min="1" max="1" width="50.453125" customWidth="1"/>
    <col min="2" max="2" width="13" hidden="1" customWidth="1"/>
    <col min="3" max="3" width="13.81640625" customWidth="1"/>
    <col min="10" max="10" width="32.1796875" customWidth="1"/>
    <col min="11" max="11" width="20.26953125" hidden="1" customWidth="1"/>
    <col min="19" max="19" width="44.453125" customWidth="1"/>
    <col min="20" max="20" width="16.7265625" hidden="1" customWidth="1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10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3" t="s">
        <v>0</v>
      </c>
      <c r="D2" s="84"/>
      <c r="E2" s="84"/>
      <c r="F2" s="84"/>
      <c r="G2" s="84"/>
      <c r="H2" s="85"/>
      <c r="I2" s="10"/>
      <c r="J2" s="9"/>
      <c r="K2" s="9"/>
      <c r="L2" s="83" t="s">
        <v>0</v>
      </c>
      <c r="M2" s="84"/>
      <c r="N2" s="84"/>
      <c r="O2" s="84"/>
      <c r="P2" s="84"/>
      <c r="Q2" s="85"/>
      <c r="R2" s="10"/>
      <c r="S2" s="9"/>
      <c r="T2" s="9"/>
      <c r="U2" s="83" t="s">
        <v>0</v>
      </c>
      <c r="V2" s="84"/>
      <c r="W2" s="84"/>
      <c r="X2" s="84"/>
      <c r="Y2" s="84"/>
      <c r="Z2" s="85"/>
      <c r="AA2" s="10"/>
      <c r="AB2" s="9"/>
      <c r="AC2" s="9"/>
      <c r="AD2" s="83" t="s">
        <v>0</v>
      </c>
      <c r="AE2" s="84"/>
      <c r="AF2" s="84"/>
      <c r="AG2" s="84"/>
      <c r="AH2" s="84"/>
      <c r="AI2" s="85"/>
      <c r="AJ2" s="10"/>
      <c r="AK2" s="9"/>
      <c r="AL2" s="9"/>
      <c r="AM2" s="83" t="s">
        <v>0</v>
      </c>
      <c r="AN2" s="84"/>
      <c r="AO2" s="84"/>
      <c r="AP2" s="84"/>
      <c r="AQ2" s="84"/>
      <c r="AR2" s="85"/>
      <c r="AS2" s="10"/>
      <c r="AT2" s="9"/>
      <c r="AU2" s="9"/>
      <c r="AV2" s="83" t="s">
        <v>0</v>
      </c>
      <c r="AW2" s="84"/>
      <c r="AX2" s="84"/>
      <c r="AY2" s="84"/>
      <c r="AZ2" s="84"/>
      <c r="BA2" s="85"/>
      <c r="BB2" s="10"/>
      <c r="BC2" s="9"/>
      <c r="BD2" s="9"/>
      <c r="BE2" s="83" t="s">
        <v>0</v>
      </c>
      <c r="BF2" s="84"/>
      <c r="BG2" s="84"/>
      <c r="BH2" s="84"/>
      <c r="BI2" s="84"/>
      <c r="BJ2" s="85"/>
    </row>
    <row r="3" spans="1:62" ht="19" customHeight="1">
      <c r="A3" s="27" t="s">
        <v>290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10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23">
        <f>VLOOKUP($B4,reporting_shock!$A$2:$AK$154,'Tab-reporting_shock'!C$1,FALSE)</f>
        <v>11651.815259999999</v>
      </c>
      <c r="D4" s="23">
        <f>VLOOKUP($B4,reporting_shock!$A$2:$AK$154,'Tab-reporting_shock'!D$1,FALSE)</f>
        <v>13155.17288</v>
      </c>
      <c r="E4" s="23">
        <f>VLOOKUP($B4,reporting_shock!$A$2:$AK$154,'Tab-reporting_shock'!E$1,FALSE)</f>
        <v>16031.96528</v>
      </c>
      <c r="F4" s="23">
        <f>VLOOKUP($B4,reporting_shock!$A$2:$AK$154,'Tab-reporting_shock'!F$1,FALSE)</f>
        <v>18534.110929999999</v>
      </c>
      <c r="G4" s="23">
        <f>VLOOKUP($B4,reporting_shock!$A$2:$AK$154,'Tab-reporting_shock'!G$1,FALSE)</f>
        <v>20371.006259999998</v>
      </c>
      <c r="H4" s="23">
        <f>VLOOKUP($B4,reporting_shock!$A$2:$AK$154,'Tab-reporting_shock'!H$1,FALSE)</f>
        <v>20782.247510000001</v>
      </c>
      <c r="I4" s="10"/>
      <c r="J4" s="16" t="s">
        <v>167</v>
      </c>
      <c r="K4" s="9" t="s">
        <v>195</v>
      </c>
      <c r="L4" s="23">
        <f>VLOOKUP($K4,reporting_shock!$A$2:$AK$154,'Tab-reporting_shock'!L$1,FALSE)</f>
        <v>18609.931690000001</v>
      </c>
      <c r="M4" s="23">
        <f>VLOOKUP($K4,reporting_shock!$A$2:$AK$154,'Tab-reporting_shock'!M$1,FALSE)</f>
        <v>22538.58556</v>
      </c>
      <c r="N4" s="23">
        <f>VLOOKUP($K4,reporting_shock!$A$2:$AK$154,'Tab-reporting_shock'!N$1,FALSE)</f>
        <v>25918.792389999999</v>
      </c>
      <c r="O4" s="23">
        <f>VLOOKUP($K4,reporting_shock!$A$2:$AK$154,'Tab-reporting_shock'!O$1,FALSE)</f>
        <v>31303.442650000001</v>
      </c>
      <c r="P4" s="23">
        <f>VLOOKUP($K4,reporting_shock!$A$2:$AK$154,'Tab-reporting_shock'!P$1,FALSE)</f>
        <v>38155.88005</v>
      </c>
      <c r="Q4" s="23">
        <f>VLOOKUP($K4,reporting_shock!$A$2:$AK$154,'Tab-reporting_shock'!Q$1,FALSE)</f>
        <v>38539.607730000003</v>
      </c>
      <c r="R4" s="10"/>
      <c r="S4" s="16" t="s">
        <v>301</v>
      </c>
      <c r="T4" s="9" t="s">
        <v>195</v>
      </c>
      <c r="U4" s="24">
        <f>VLOOKUP($T4,reporting_shock!$A$2:$AK$154,'Tab-reporting_shock'!U$1,FALSE)</f>
        <v>18609.931690000001</v>
      </c>
      <c r="V4" s="24">
        <f>VLOOKUP($T4,reporting_shock!$A$2:$AK$154,'Tab-reporting_shock'!V$1,FALSE)</f>
        <v>22538.58556</v>
      </c>
      <c r="W4" s="24">
        <f>VLOOKUP($T4,reporting_shock!$A$2:$AK$154,'Tab-reporting_shock'!W$1,FALSE)</f>
        <v>25918.792389999999</v>
      </c>
      <c r="X4" s="24">
        <f>VLOOKUP($T4,reporting_shock!$A$2:$AK$154,'Tab-reporting_shock'!X$1,FALSE)</f>
        <v>31303.442650000001</v>
      </c>
      <c r="Y4" s="24">
        <f>VLOOKUP($T4,reporting_shock!$A$2:$AK$154,'Tab-reporting_shock'!Y$1,FALSE)</f>
        <v>38155.88005</v>
      </c>
      <c r="Z4" s="24">
        <f>VLOOKUP($T4,reporting_shock!$A$2:$AK$154,'Tab-reporting_shock'!Z$1,FALSE)</f>
        <v>38539.607730000003</v>
      </c>
      <c r="AA4" s="10"/>
      <c r="AB4" s="30" t="s">
        <v>141</v>
      </c>
      <c r="AC4" s="10" t="s">
        <v>104</v>
      </c>
      <c r="AD4" s="23">
        <f>VLOOKUP($AC4,reporting_shock!$A$2:$AK$154,'Tab-reporting_shock'!AD$1,FALSE)</f>
        <v>1593.2937340000001</v>
      </c>
      <c r="AE4" s="23">
        <f>VLOOKUP($AC4,reporting_shock!$A$2:$AK$154,'Tab-reporting_shock'!AE$1,FALSE)</f>
        <v>1733.834668</v>
      </c>
      <c r="AF4" s="23">
        <f>VLOOKUP($AC4,reporting_shock!$A$2:$AK$154,'Tab-reporting_shock'!AF$1,FALSE)</f>
        <v>1810.861146</v>
      </c>
      <c r="AG4" s="23">
        <f>VLOOKUP($AC4,reporting_shock!$A$2:$AK$154,'Tab-reporting_shock'!AG$1,FALSE)</f>
        <v>1866.4395139999999</v>
      </c>
      <c r="AH4" s="23">
        <f>VLOOKUP($AC4,reporting_shock!$A$2:$AK$154,'Tab-reporting_shock'!AH$1,FALSE)</f>
        <v>1986.9602219999999</v>
      </c>
      <c r="AI4" s="23">
        <f>VLOOKUP($AC4,reporting_shock!$A$2:$AK$154,'Tab-reporting_shock'!AI$1,FALSE)</f>
        <v>2065.1644919999999</v>
      </c>
      <c r="AJ4" s="10"/>
      <c r="AK4" s="30" t="s">
        <v>141</v>
      </c>
      <c r="AL4" s="10" t="s">
        <v>99</v>
      </c>
      <c r="AM4" s="23">
        <f>VLOOKUP($AL4,reporting_shock!$A$2:$AK$154,AM$1,FALSE)</f>
        <v>3353.1214869999999</v>
      </c>
      <c r="AN4" s="23">
        <f>VLOOKUP($AL4,reporting_shock!$A$2:$AK$154,AN$1,FALSE)</f>
        <v>3910.5978559999999</v>
      </c>
      <c r="AO4" s="23">
        <f>VLOOKUP($AL4,reporting_shock!$A$2:$AK$154,AO$1,FALSE)</f>
        <v>4655.1809679999997</v>
      </c>
      <c r="AP4" s="23">
        <f>VLOOKUP($AL4,reporting_shock!$A$2:$AK$154,AP$1,FALSE)</f>
        <v>5954.1779850000003</v>
      </c>
      <c r="AQ4" s="23">
        <f>VLOOKUP($AL4,reporting_shock!$A$2:$AK$154,AQ$1,FALSE)</f>
        <v>11407.668110000001</v>
      </c>
      <c r="AR4" s="23">
        <f>VLOOKUP($AL4,reporting_shock!$A$2:$AK$154,AR$1,FALSE)</f>
        <v>20808.11146</v>
      </c>
      <c r="AS4" s="10"/>
      <c r="AT4" s="30" t="s">
        <v>141</v>
      </c>
      <c r="AU4" s="10" t="s">
        <v>206</v>
      </c>
      <c r="AV4" s="23">
        <f>VLOOKUP($AU4,reporting_shock!$A$2:$AK$154,AV$1,FALSE)</f>
        <v>25790.12515</v>
      </c>
      <c r="AW4" s="23">
        <f>VLOOKUP($AU4,reporting_shock!$A$2:$AK$154,AW$1,FALSE)</f>
        <v>30411.331170000001</v>
      </c>
      <c r="AX4" s="23">
        <f>VLOOKUP($AU4,reporting_shock!$A$2:$AK$154,AX$1,FALSE)</f>
        <v>35922.95493</v>
      </c>
      <c r="AY4" s="23">
        <f>VLOOKUP($AU4,reporting_shock!$A$2:$AK$154,AY$1,FALSE)</f>
        <v>44511.22279</v>
      </c>
      <c r="AZ4" s="23">
        <f>VLOOKUP($AU4,reporting_shock!$A$2:$AK$154,AZ$1,FALSE)</f>
        <v>80814.519360000006</v>
      </c>
      <c r="BA4" s="23">
        <f>VLOOKUP($AU4,reporting_shock!$A$2:$AK$154,BA$1,FALSE)</f>
        <v>138161.8714</v>
      </c>
      <c r="BB4" s="10"/>
      <c r="BC4" s="30" t="s">
        <v>141</v>
      </c>
      <c r="BD4" s="10" t="s">
        <v>212</v>
      </c>
      <c r="BE4" s="23">
        <f>VLOOKUP($BD4,reporting_shock!$A$2:$AK$154,BE$1,FALSE)</f>
        <v>73412.889580000003</v>
      </c>
      <c r="BF4" s="23">
        <f>VLOOKUP($BD4,reporting_shock!$A$2:$AK$154,BF$1,FALSE)</f>
        <v>87721.571370000005</v>
      </c>
      <c r="BG4" s="23">
        <f>VLOOKUP($BD4,reporting_shock!$A$2:$AK$154,BG$1,FALSE)</f>
        <v>104768.2714</v>
      </c>
      <c r="BH4" s="23">
        <f>VLOOKUP($BD4,reporting_shock!$A$2:$AK$154,BH$1,FALSE)</f>
        <v>133023.31219999999</v>
      </c>
      <c r="BI4" s="23">
        <f>VLOOKUP($BD4,reporting_shock!$A$2:$AK$154,BI$1,FALSE)</f>
        <v>234345.489</v>
      </c>
      <c r="BJ4" s="23">
        <f>VLOOKUP($BD4,reporting_shock!$A$2:$AK$154,BJ$1,FALSE)</f>
        <v>388528.95069999999</v>
      </c>
    </row>
    <row r="5" spans="1:62">
      <c r="A5" s="29" t="s">
        <v>139</v>
      </c>
      <c r="B5" s="9" t="s">
        <v>134</v>
      </c>
      <c r="C5" s="23">
        <f>VLOOKUP($B5,reporting_shock!$A$2:$AK$154,'Tab-reporting_shock'!C$1,FALSE)</f>
        <v>2310</v>
      </c>
      <c r="D5" s="23">
        <f>VLOOKUP($B5,reporting_shock!$A$2:$AK$154,'Tab-reporting_shock'!D$1,FALSE)</f>
        <v>2316.3958560000001</v>
      </c>
      <c r="E5" s="23">
        <f>VLOOKUP($B5,reporting_shock!$A$2:$AK$154,'Tab-reporting_shock'!E$1,FALSE)</f>
        <v>2312.8301459999998</v>
      </c>
      <c r="F5" s="23">
        <f>VLOOKUP($B5,reporting_shock!$A$2:$AK$154,'Tab-reporting_shock'!F$1,FALSE)</f>
        <v>2314.7495450000001</v>
      </c>
      <c r="G5" s="23">
        <f>VLOOKUP($B5,reporting_shock!$A$2:$AK$154,'Tab-reporting_shock'!G$1,FALSE)</f>
        <v>2332.3323310000001</v>
      </c>
      <c r="H5" s="23">
        <f>VLOOKUP($B5,reporting_shock!$A$2:$AK$154,'Tab-reporting_shock'!H$1,FALSE)</f>
        <v>2352.00947</v>
      </c>
      <c r="I5" s="10"/>
      <c r="J5" s="30" t="s">
        <v>141</v>
      </c>
      <c r="K5" s="9" t="s">
        <v>196</v>
      </c>
      <c r="L5" s="23">
        <f>VLOOKUP($K5,reporting_shock!$A$2:$AK$154,'Tab-reporting_shock'!L$1,FALSE)</f>
        <v>7243.7639390000004</v>
      </c>
      <c r="M5" s="23">
        <f>VLOOKUP($K5,reporting_shock!$A$2:$AK$154,'Tab-reporting_shock'!M$1,FALSE)</f>
        <v>9118.8527059999997</v>
      </c>
      <c r="N5" s="23">
        <f>VLOOKUP($K5,reporting_shock!$A$2:$AK$154,'Tab-reporting_shock'!N$1,FALSE)</f>
        <v>9677.6457030000001</v>
      </c>
      <c r="O5" s="23">
        <f>VLOOKUP($K5,reporting_shock!$A$2:$AK$154,'Tab-reporting_shock'!O$1,FALSE)</f>
        <v>11994.580099999999</v>
      </c>
      <c r="P5" s="23">
        <f>VLOOKUP($K5,reporting_shock!$A$2:$AK$154,'Tab-reporting_shock'!P$1,FALSE)</f>
        <v>17617.535459999999</v>
      </c>
      <c r="Q5" s="23">
        <f>VLOOKUP($K5,reporting_shock!$A$2:$AK$154,'Tab-reporting_shock'!Q$1,FALSE)</f>
        <v>20723.720249999998</v>
      </c>
      <c r="R5" s="10"/>
      <c r="S5" s="29" t="s">
        <v>300</v>
      </c>
      <c r="T5" s="9" t="s">
        <v>313</v>
      </c>
      <c r="U5" s="23">
        <f>VLOOKUP($T5,reporting_shock!$A$2:$AK$154,'Tab-reporting_shock'!U$1,FALSE)</f>
        <v>3463.3062880000002</v>
      </c>
      <c r="V5" s="23">
        <f>VLOOKUP($T5,reporting_shock!$A$2:$AK$154,'Tab-reporting_shock'!V$1,FALSE)</f>
        <v>4502.2982750000001</v>
      </c>
      <c r="W5" s="23">
        <f>VLOOKUP($T5,reporting_shock!$A$2:$AK$154,'Tab-reporting_shock'!W$1,FALSE)</f>
        <v>4300.5760970000001</v>
      </c>
      <c r="X5" s="23">
        <f>VLOOKUP($T5,reporting_shock!$A$2:$AK$154,'Tab-reporting_shock'!X$1,FALSE)</f>
        <v>5409.2151160000003</v>
      </c>
      <c r="Y5" s="23">
        <f>VLOOKUP($T5,reporting_shock!$A$2:$AK$154,'Tab-reporting_shock'!Y$1,FALSE)</f>
        <v>7230.740992</v>
      </c>
      <c r="Z5" s="23">
        <f>VLOOKUP($T5,reporting_shock!$A$2:$AK$154,'Tab-reporting_shock'!Z$1,FALSE)</f>
        <v>8149.2977970000002</v>
      </c>
      <c r="AA5" s="10"/>
      <c r="AB5" s="30" t="s">
        <v>142</v>
      </c>
      <c r="AC5" s="10" t="s">
        <v>105</v>
      </c>
      <c r="AD5" s="23">
        <f>VLOOKUP($AC5,reporting_shock!$A$2:$AK$154,'Tab-reporting_shock'!AD$1,FALSE)</f>
        <v>124.3163492</v>
      </c>
      <c r="AE5" s="23">
        <f>VLOOKUP($AC5,reporting_shock!$A$2:$AK$154,'Tab-reporting_shock'!AE$1,FALSE)</f>
        <v>147.95418190000001</v>
      </c>
      <c r="AF5" s="23">
        <f>VLOOKUP($AC5,reporting_shock!$A$2:$AK$154,'Tab-reporting_shock'!AF$1,FALSE)</f>
        <v>165.99729439999999</v>
      </c>
      <c r="AG5" s="23">
        <f>VLOOKUP($AC5,reporting_shock!$A$2:$AK$154,'Tab-reporting_shock'!AG$1,FALSE)</f>
        <v>192.59247429999999</v>
      </c>
      <c r="AH5" s="23">
        <f>VLOOKUP($AC5,reporting_shock!$A$2:$AK$154,'Tab-reporting_shock'!AH$1,FALSE)</f>
        <v>183.74000710000001</v>
      </c>
      <c r="AI5" s="23">
        <f>VLOOKUP($AC5,reporting_shock!$A$2:$AK$154,'Tab-reporting_shock'!AI$1,FALSE)</f>
        <v>170.82751150000001</v>
      </c>
      <c r="AJ5" s="10"/>
      <c r="AK5" s="30" t="s">
        <v>142</v>
      </c>
      <c r="AL5" s="10" t="s">
        <v>100</v>
      </c>
      <c r="AM5" s="23">
        <f>VLOOKUP($AL5,reporting_shock!$A$2:$AK$154,AM$1,FALSE)</f>
        <v>2603.9507410000001</v>
      </c>
      <c r="AN5" s="23">
        <f>VLOOKUP($AL5,reporting_shock!$A$2:$AK$154,AN$1,FALSE)</f>
        <v>3381.267202</v>
      </c>
      <c r="AO5" s="23">
        <f>VLOOKUP($AL5,reporting_shock!$A$2:$AK$154,AO$1,FALSE)</f>
        <v>4431.3211540000002</v>
      </c>
      <c r="AP5" s="23">
        <f>VLOOKUP($AL5,reporting_shock!$A$2:$AK$154,AP$1,FALSE)</f>
        <v>6628.136724</v>
      </c>
      <c r="AQ5" s="23">
        <f>VLOOKUP($AL5,reporting_shock!$A$2:$AK$154,AQ$1,FALSE)</f>
        <v>11995.884760000001</v>
      </c>
      <c r="AR5" s="23">
        <f>VLOOKUP($AL5,reporting_shock!$A$2:$AK$154,AR$1,FALSE)</f>
        <v>19211.449530000002</v>
      </c>
      <c r="AS5" s="10"/>
      <c r="AT5" s="30" t="s">
        <v>142</v>
      </c>
      <c r="AU5" s="10" t="s">
        <v>207</v>
      </c>
      <c r="AV5" s="23">
        <f>VLOOKUP($AU5,reporting_shock!$A$2:$AK$154,AV$1,FALSE)</f>
        <v>5303.6276660000003</v>
      </c>
      <c r="AW5" s="23">
        <f>VLOOKUP($AU5,reporting_shock!$A$2:$AK$154,AW$1,FALSE)</f>
        <v>6893.8367529999996</v>
      </c>
      <c r="AX5" s="23">
        <f>VLOOKUP($AU5,reporting_shock!$A$2:$AK$154,AX$1,FALSE)</f>
        <v>8732.4353690000007</v>
      </c>
      <c r="AY5" s="23">
        <f>VLOOKUP($AU5,reporting_shock!$A$2:$AK$154,AY$1,FALSE)</f>
        <v>12229.24409</v>
      </c>
      <c r="AZ5" s="23">
        <f>VLOOKUP($AU5,reporting_shock!$A$2:$AK$154,AZ$1,FALSE)</f>
        <v>19838.00187</v>
      </c>
      <c r="BA5" s="23">
        <f>VLOOKUP($AU5,reporting_shock!$A$2:$AK$154,BA$1,FALSE)</f>
        <v>30699.899829999998</v>
      </c>
      <c r="BB5" s="10"/>
      <c r="BC5" s="30" t="s">
        <v>142</v>
      </c>
      <c r="BD5" s="10" t="s">
        <v>213</v>
      </c>
      <c r="BE5" s="23">
        <f>VLOOKUP($BD5,reporting_shock!$A$2:$AK$154,BE$1,FALSE)</f>
        <v>8375.6891190000006</v>
      </c>
      <c r="BF5" s="23">
        <f>VLOOKUP($BD5,reporting_shock!$A$2:$AK$154,BF$1,FALSE)</f>
        <v>10904.61506</v>
      </c>
      <c r="BG5" s="23">
        <f>VLOOKUP($BD5,reporting_shock!$A$2:$AK$154,BG$1,FALSE)</f>
        <v>13630.33497</v>
      </c>
      <c r="BH5" s="23">
        <f>VLOOKUP($BD5,reporting_shock!$A$2:$AK$154,BH$1,FALSE)</f>
        <v>19083.210459999998</v>
      </c>
      <c r="BI5" s="23">
        <f>VLOOKUP($BD5,reporting_shock!$A$2:$AK$154,BI$1,FALSE)</f>
        <v>30732.825949999999</v>
      </c>
      <c r="BJ5" s="23">
        <f>VLOOKUP($BD5,reporting_shock!$A$2:$AK$154,BJ$1,FALSE)</f>
        <v>47018.303310000003</v>
      </c>
    </row>
    <row r="6" spans="1:62">
      <c r="A6" s="29" t="s">
        <v>147</v>
      </c>
      <c r="B6" s="9" t="s">
        <v>135</v>
      </c>
      <c r="C6" s="23">
        <f>VLOOKUP($B6,reporting_shock!$A$2:$AK$154,'Tab-reporting_shock'!C$1,FALSE)</f>
        <v>412.76329629999998</v>
      </c>
      <c r="D6" s="23">
        <f>VLOOKUP($B6,reporting_shock!$A$2:$AK$154,'Tab-reporting_shock'!D$1,FALSE)</f>
        <v>458.63377989999998</v>
      </c>
      <c r="E6" s="23">
        <f>VLOOKUP($B6,reporting_shock!$A$2:$AK$154,'Tab-reporting_shock'!E$1,FALSE)</f>
        <v>534.7356145</v>
      </c>
      <c r="F6" s="23">
        <f>VLOOKUP($B6,reporting_shock!$A$2:$AK$154,'Tab-reporting_shock'!F$1,FALSE)</f>
        <v>314.48595820000003</v>
      </c>
      <c r="G6" s="23">
        <f>VLOOKUP($B6,reporting_shock!$A$2:$AK$154,'Tab-reporting_shock'!G$1,FALSE)</f>
        <v>163.91795980000001</v>
      </c>
      <c r="H6" s="23">
        <f>VLOOKUP($B6,reporting_shock!$A$2:$AK$154,'Tab-reporting_shock'!H$1,FALSE)</f>
        <v>142.0862338</v>
      </c>
      <c r="I6" s="10"/>
      <c r="J6" s="30" t="s">
        <v>142</v>
      </c>
      <c r="K6" s="9" t="s">
        <v>197</v>
      </c>
      <c r="L6" s="23">
        <f>VLOOKUP($K6,reporting_shock!$A$2:$AK$154,'Tab-reporting_shock'!L$1,FALSE)</f>
        <v>1139.855096</v>
      </c>
      <c r="M6" s="23">
        <f>VLOOKUP($K6,reporting_shock!$A$2:$AK$154,'Tab-reporting_shock'!M$1,FALSE)</f>
        <v>1519.8748720000001</v>
      </c>
      <c r="N6" s="23">
        <f>VLOOKUP($K6,reporting_shock!$A$2:$AK$154,'Tab-reporting_shock'!N$1,FALSE)</f>
        <v>1481.9928600000001</v>
      </c>
      <c r="O6" s="23">
        <f>VLOOKUP($K6,reporting_shock!$A$2:$AK$154,'Tab-reporting_shock'!O$1,FALSE)</f>
        <v>1953.0978500000001</v>
      </c>
      <c r="P6" s="23">
        <f>VLOOKUP($K6,reporting_shock!$A$2:$AK$154,'Tab-reporting_shock'!P$1,FALSE)</f>
        <v>2729.5852220000002</v>
      </c>
      <c r="Q6" s="23">
        <f>VLOOKUP($K6,reporting_shock!$A$2:$AK$154,'Tab-reporting_shock'!Q$1,FALSE)</f>
        <v>3252.6174529999998</v>
      </c>
      <c r="R6" s="10"/>
      <c r="S6" s="29" t="s">
        <v>148</v>
      </c>
      <c r="T6" s="9" t="s">
        <v>314</v>
      </c>
      <c r="U6" s="23">
        <f>VLOOKUP($T6,reporting_shock!$A$2:$AK$154,'Tab-reporting_shock'!U$1,FALSE)</f>
        <v>4697.632055</v>
      </c>
      <c r="V6" s="23">
        <f>VLOOKUP($T6,reporting_shock!$A$2:$AK$154,'Tab-reporting_shock'!V$1,FALSE)</f>
        <v>5750.4348550000004</v>
      </c>
      <c r="W6" s="23">
        <f>VLOOKUP($T6,reporting_shock!$A$2:$AK$154,'Tab-reporting_shock'!W$1,FALSE)</f>
        <v>6118.3567059999996</v>
      </c>
      <c r="X6" s="23">
        <f>VLOOKUP($T6,reporting_shock!$A$2:$AK$154,'Tab-reporting_shock'!X$1,FALSE)</f>
        <v>7546.682116</v>
      </c>
      <c r="Y6" s="23">
        <f>VLOOKUP($T6,reporting_shock!$A$2:$AK$154,'Tab-reporting_shock'!Y$1,FALSE)</f>
        <v>11152.752140000001</v>
      </c>
      <c r="Z6" s="23">
        <f>VLOOKUP($T6,reporting_shock!$A$2:$AK$154,'Tab-reporting_shock'!Z$1,FALSE)</f>
        <v>11296.30946</v>
      </c>
      <c r="AA6" s="10"/>
      <c r="AB6" s="30" t="s">
        <v>143</v>
      </c>
      <c r="AC6" s="10" t="s">
        <v>106</v>
      </c>
      <c r="AD6" s="23">
        <f>VLOOKUP($AC6,reporting_shock!$A$2:$AK$154,'Tab-reporting_shock'!AD$1,FALSE)</f>
        <v>1643.358651</v>
      </c>
      <c r="AE6" s="23">
        <f>VLOOKUP($AC6,reporting_shock!$A$2:$AK$154,'Tab-reporting_shock'!AE$1,FALSE)</f>
        <v>1792.2590009999999</v>
      </c>
      <c r="AF6" s="23">
        <f>VLOOKUP($AC6,reporting_shock!$A$2:$AK$154,'Tab-reporting_shock'!AF$1,FALSE)</f>
        <v>1855.7535</v>
      </c>
      <c r="AG6" s="23">
        <f>VLOOKUP($AC6,reporting_shock!$A$2:$AK$154,'Tab-reporting_shock'!AG$1,FALSE)</f>
        <v>1908.837859</v>
      </c>
      <c r="AH6" s="23">
        <f>VLOOKUP($AC6,reporting_shock!$A$2:$AK$154,'Tab-reporting_shock'!AH$1,FALSE)</f>
        <v>1990.228834</v>
      </c>
      <c r="AI6" s="23">
        <f>VLOOKUP($AC6,reporting_shock!$A$2:$AK$154,'Tab-reporting_shock'!AI$1,FALSE)</f>
        <v>2019.117927</v>
      </c>
      <c r="AJ6" s="10"/>
      <c r="AK6" s="30" t="s">
        <v>143</v>
      </c>
      <c r="AL6" s="10" t="s">
        <v>101</v>
      </c>
      <c r="AM6" s="23">
        <f>VLOOKUP($AL6,reporting_shock!$A$2:$AK$154,AM$1,FALSE)</f>
        <v>8879.3744210000004</v>
      </c>
      <c r="AN6" s="23">
        <f>VLOOKUP($AL6,reporting_shock!$A$2:$AK$154,AN$1,FALSE)</f>
        <v>10443.520200000001</v>
      </c>
      <c r="AO6" s="23">
        <f>VLOOKUP($AL6,reporting_shock!$A$2:$AK$154,AO$1,FALSE)</f>
        <v>12379.37242</v>
      </c>
      <c r="AP6" s="23">
        <f>VLOOKUP($AL6,reporting_shock!$A$2:$AK$154,AP$1,FALSE)</f>
        <v>15858.628210000001</v>
      </c>
      <c r="AQ6" s="23">
        <f>VLOOKUP($AL6,reporting_shock!$A$2:$AK$154,AQ$1,FALSE)</f>
        <v>30772.24972</v>
      </c>
      <c r="AR6" s="23">
        <f>VLOOKUP($AL6,reporting_shock!$A$2:$AK$154,AR$1,FALSE)</f>
        <v>56502.541689999998</v>
      </c>
      <c r="AS6" s="10"/>
      <c r="AT6" s="30" t="s">
        <v>143</v>
      </c>
      <c r="AU6" s="10" t="s">
        <v>208</v>
      </c>
      <c r="AV6" s="23">
        <f>VLOOKUP($AU6,reporting_shock!$A$2:$AK$154,AV$1,FALSE)</f>
        <v>45086.461799999997</v>
      </c>
      <c r="AW6" s="23">
        <f>VLOOKUP($AU6,reporting_shock!$A$2:$AK$154,AW$1,FALSE)</f>
        <v>53288.996050000002</v>
      </c>
      <c r="AX6" s="23">
        <f>VLOOKUP($AU6,reporting_shock!$A$2:$AK$154,AX$1,FALSE)</f>
        <v>62361.16244</v>
      </c>
      <c r="AY6" s="23">
        <f>VLOOKUP($AU6,reporting_shock!$A$2:$AK$154,AY$1,FALSE)</f>
        <v>77397.091849999997</v>
      </c>
      <c r="AZ6" s="23">
        <f>VLOOKUP($AU6,reporting_shock!$A$2:$AK$154,AZ$1,FALSE)</f>
        <v>136628.91219999999</v>
      </c>
      <c r="BA6" s="23">
        <f>VLOOKUP($AU6,reporting_shock!$A$2:$AK$154,BA$1,FALSE)</f>
        <v>226745.30799999999</v>
      </c>
      <c r="BB6" s="10"/>
      <c r="BC6" s="30" t="s">
        <v>143</v>
      </c>
      <c r="BD6" s="10" t="s">
        <v>214</v>
      </c>
      <c r="BE6" s="23">
        <f>VLOOKUP($BD6,reporting_shock!$A$2:$AK$154,BE$1,FALSE)</f>
        <v>60088.076150000001</v>
      </c>
      <c r="BF6" s="23">
        <f>VLOOKUP($BD6,reporting_shock!$A$2:$AK$154,BF$1,FALSE)</f>
        <v>70803.122659999994</v>
      </c>
      <c r="BG6" s="23">
        <f>VLOOKUP($BD6,reporting_shock!$A$2:$AK$154,BG$1,FALSE)</f>
        <v>82893.075039999996</v>
      </c>
      <c r="BH6" s="23">
        <f>VLOOKUP($BD6,reporting_shock!$A$2:$AK$154,BH$1,FALSE)</f>
        <v>102691.0343</v>
      </c>
      <c r="BI6" s="23">
        <f>VLOOKUP($BD6,reporting_shock!$A$2:$AK$154,BI$1,FALSE)</f>
        <v>180694.84349999999</v>
      </c>
      <c r="BJ6" s="23">
        <f>VLOOKUP($BD6,reporting_shock!$A$2:$AK$154,BJ$1,FALSE)</f>
        <v>299050.33689999999</v>
      </c>
    </row>
    <row r="7" spans="1:62">
      <c r="A7" s="29" t="s">
        <v>148</v>
      </c>
      <c r="B7" s="9" t="s">
        <v>136</v>
      </c>
      <c r="C7" s="23">
        <f>VLOOKUP($B7,reporting_shock!$A$2:$AK$154,'Tab-reporting_shock'!C$1,FALSE)</f>
        <v>767.0073496</v>
      </c>
      <c r="D7" s="23">
        <f>VLOOKUP($B7,reporting_shock!$A$2:$AK$154,'Tab-reporting_shock'!D$1,FALSE)</f>
        <v>787.02287009999998</v>
      </c>
      <c r="E7" s="23">
        <f>VLOOKUP($B7,reporting_shock!$A$2:$AK$154,'Tab-reporting_shock'!E$1,FALSE)</f>
        <v>760.1042162</v>
      </c>
      <c r="F7" s="23">
        <f>VLOOKUP($B7,reporting_shock!$A$2:$AK$154,'Tab-reporting_shock'!F$1,FALSE)</f>
        <v>844.25901350000004</v>
      </c>
      <c r="G7" s="23">
        <f>VLOOKUP($B7,reporting_shock!$A$2:$AK$154,'Tab-reporting_shock'!G$1,FALSE)</f>
        <v>776.80166050000003</v>
      </c>
      <c r="H7" s="23">
        <f>VLOOKUP($B7,reporting_shock!$A$2:$AK$154,'Tab-reporting_shock'!H$1,FALSE)</f>
        <v>717.68728750000002</v>
      </c>
      <c r="I7" s="10"/>
      <c r="J7" s="30" t="s">
        <v>143</v>
      </c>
      <c r="K7" s="9" t="s">
        <v>198</v>
      </c>
      <c r="L7" s="23">
        <f>VLOOKUP($K7,reporting_shock!$A$2:$AK$154,'Tab-reporting_shock'!L$1,FALSE)</f>
        <v>1409.7320689999999</v>
      </c>
      <c r="M7" s="23">
        <f>VLOOKUP($K7,reporting_shock!$A$2:$AK$154,'Tab-reporting_shock'!M$1,FALSE)</f>
        <v>1726.5721699999999</v>
      </c>
      <c r="N7" s="23">
        <f>VLOOKUP($K7,reporting_shock!$A$2:$AK$154,'Tab-reporting_shock'!N$1,FALSE)</f>
        <v>1646.5455380000001</v>
      </c>
      <c r="O7" s="23">
        <f>VLOOKUP($K7,reporting_shock!$A$2:$AK$154,'Tab-reporting_shock'!O$1,FALSE)</f>
        <v>1874.7997319999999</v>
      </c>
      <c r="P7" s="23">
        <f>VLOOKUP($K7,reporting_shock!$A$2:$AK$154,'Tab-reporting_shock'!P$1,FALSE)</f>
        <v>2625.3541869999999</v>
      </c>
      <c r="Q7" s="23">
        <f>VLOOKUP($K7,reporting_shock!$A$2:$AK$154,'Tab-reporting_shock'!Q$1,FALSE)</f>
        <v>3179.8775230000001</v>
      </c>
      <c r="R7" s="10"/>
      <c r="S7" s="29" t="s">
        <v>159</v>
      </c>
      <c r="T7" s="9" t="s">
        <v>315</v>
      </c>
      <c r="U7" s="23">
        <f>VLOOKUP($T7,reporting_shock!$A$2:$AK$154,'Tab-reporting_shock'!U$1,FALSE)</f>
        <v>10448.993340000001</v>
      </c>
      <c r="V7" s="23">
        <f>VLOOKUP($T7,reporting_shock!$A$2:$AK$154,'Tab-reporting_shock'!V$1,FALSE)</f>
        <v>12285.852430000001</v>
      </c>
      <c r="W7" s="23">
        <f>VLOOKUP($T7,reporting_shock!$A$2:$AK$154,'Tab-reporting_shock'!W$1,FALSE)</f>
        <v>15499.85959</v>
      </c>
      <c r="X7" s="23">
        <f>VLOOKUP($T7,reporting_shock!$A$2:$AK$154,'Tab-reporting_shock'!X$1,FALSE)</f>
        <v>18347.545419999999</v>
      </c>
      <c r="Y7" s="23">
        <f>VLOOKUP($T7,reporting_shock!$A$2:$AK$154,'Tab-reporting_shock'!Y$1,FALSE)</f>
        <v>19772.386920000001</v>
      </c>
      <c r="Z7" s="23">
        <f>VLOOKUP($T7,reporting_shock!$A$2:$AK$154,'Tab-reporting_shock'!Z$1,FALSE)</f>
        <v>19094.000469999999</v>
      </c>
      <c r="AA7" s="10"/>
      <c r="AB7" s="30" t="s">
        <v>185</v>
      </c>
      <c r="AC7" s="10" t="s">
        <v>107</v>
      </c>
      <c r="AD7" s="23">
        <f>VLOOKUP($AC7,reporting_shock!$A$2:$AK$154,'Tab-reporting_shock'!AD$1,FALSE)</f>
        <v>25.254320929999999</v>
      </c>
      <c r="AE7" s="23">
        <f>VLOOKUP($AC7,reporting_shock!$A$2:$AK$154,'Tab-reporting_shock'!AE$1,FALSE)</f>
        <v>25.098217080000001</v>
      </c>
      <c r="AF7" s="23">
        <f>VLOOKUP($AC7,reporting_shock!$A$2:$AK$154,'Tab-reporting_shock'!AF$1,FALSE)</f>
        <v>25.286773180000001</v>
      </c>
      <c r="AG7" s="23">
        <f>VLOOKUP($AC7,reporting_shock!$A$2:$AK$154,'Tab-reporting_shock'!AG$1,FALSE)</f>
        <v>22.541903479999998</v>
      </c>
      <c r="AH7" s="23">
        <f>VLOOKUP($AC7,reporting_shock!$A$2:$AK$154,'Tab-reporting_shock'!AH$1,FALSE)</f>
        <v>12.52147963</v>
      </c>
      <c r="AI7" s="23">
        <f>VLOOKUP($AC7,reporting_shock!$A$2:$AK$154,'Tab-reporting_shock'!AI$1,FALSE)</f>
        <v>5.8552389299999996</v>
      </c>
      <c r="AJ7" s="10"/>
      <c r="AK7" s="30" t="s">
        <v>185</v>
      </c>
      <c r="AL7" s="10" t="s">
        <v>102</v>
      </c>
      <c r="AM7" s="23">
        <f>VLOOKUP($AL7,reporting_shock!$A$2:$AK$154,AM$1,FALSE)</f>
        <v>1590.655315</v>
      </c>
      <c r="AN7" s="23">
        <f>VLOOKUP($AL7,reporting_shock!$A$2:$AK$154,AN$1,FALSE)</f>
        <v>1730.3812789999999</v>
      </c>
      <c r="AO7" s="23">
        <f>VLOOKUP($AL7,reporting_shock!$A$2:$AK$154,AO$1,FALSE)</f>
        <v>2067.7621960000001</v>
      </c>
      <c r="AP7" s="23">
        <f>VLOOKUP($AL7,reporting_shock!$A$2:$AK$154,AP$1,FALSE)</f>
        <v>2343.7376370000002</v>
      </c>
      <c r="AQ7" s="23">
        <f>VLOOKUP($AL7,reporting_shock!$A$2:$AK$154,AQ$1,FALSE)</f>
        <v>2140.1026499999998</v>
      </c>
      <c r="AR7" s="23">
        <f>VLOOKUP($AL7,reporting_shock!$A$2:$AK$154,AR$1,FALSE)</f>
        <v>1373.9575709999999</v>
      </c>
      <c r="AS7" s="10"/>
      <c r="AT7" s="30" t="s">
        <v>185</v>
      </c>
      <c r="AU7" s="10" t="s">
        <v>209</v>
      </c>
      <c r="AV7" s="23">
        <f>VLOOKUP($AU7,reporting_shock!$A$2:$AK$154,AV$1,FALSE)</f>
        <v>2194.228188</v>
      </c>
      <c r="AW7" s="23">
        <f>VLOOKUP($AU7,reporting_shock!$A$2:$AK$154,AW$1,FALSE)</f>
        <v>2387.5470270000001</v>
      </c>
      <c r="AX7" s="23">
        <f>VLOOKUP($AU7,reporting_shock!$A$2:$AK$154,AX$1,FALSE)</f>
        <v>2817.852883</v>
      </c>
      <c r="AY7" s="23">
        <f>VLOOKUP($AU7,reporting_shock!$A$2:$AK$154,AY$1,FALSE)</f>
        <v>3120.8200149999998</v>
      </c>
      <c r="AZ7" s="23">
        <f>VLOOKUP($AU7,reporting_shock!$A$2:$AK$154,AZ$1,FALSE)</f>
        <v>2815.3153090000001</v>
      </c>
      <c r="BA7" s="23">
        <f>VLOOKUP($AU7,reporting_shock!$A$2:$AK$154,BA$1,FALSE)</f>
        <v>2204.156348</v>
      </c>
      <c r="BB7" s="10"/>
      <c r="BC7" s="30" t="s">
        <v>185</v>
      </c>
      <c r="BD7" s="10" t="s">
        <v>215</v>
      </c>
      <c r="BE7" s="23">
        <f>VLOOKUP($BD7,reporting_shock!$A$2:$AK$154,BE$1,FALSE)</f>
        <v>6037.7348739999998</v>
      </c>
      <c r="BF7" s="23">
        <f>VLOOKUP($BD7,reporting_shock!$A$2:$AK$154,BF$1,FALSE)</f>
        <v>6537.3700740000004</v>
      </c>
      <c r="BG7" s="23">
        <f>VLOOKUP($BD7,reporting_shock!$A$2:$AK$154,BG$1,FALSE)</f>
        <v>7654.1660700000002</v>
      </c>
      <c r="BH7" s="23">
        <f>VLOOKUP($BD7,reporting_shock!$A$2:$AK$154,BH$1,FALSE)</f>
        <v>8405.9942499999997</v>
      </c>
      <c r="BI7" s="23">
        <f>VLOOKUP($BD7,reporting_shock!$A$2:$AK$154,BI$1,FALSE)</f>
        <v>7723.3811640000004</v>
      </c>
      <c r="BJ7" s="23">
        <f>VLOOKUP($BD7,reporting_shock!$A$2:$AK$154,BJ$1,FALSE)</f>
        <v>5483.4057489999996</v>
      </c>
    </row>
    <row r="8" spans="1:62">
      <c r="A8" s="29" t="s">
        <v>159</v>
      </c>
      <c r="B8" s="9" t="s">
        <v>137</v>
      </c>
      <c r="C8" s="23">
        <f>VLOOKUP($B8,reporting_shock!$A$2:$AK$154,'Tab-reporting_shock'!C$1,FALSE)</f>
        <v>6789.3232939999998</v>
      </c>
      <c r="D8" s="23">
        <f>VLOOKUP($B8,reporting_shock!$A$2:$AK$154,'Tab-reporting_shock'!D$1,FALSE)</f>
        <v>7897.8417040000004</v>
      </c>
      <c r="E8" s="23">
        <f>VLOOKUP($B8,reporting_shock!$A$2:$AK$154,'Tab-reporting_shock'!E$1,FALSE)</f>
        <v>9906.4615859999994</v>
      </c>
      <c r="F8" s="23">
        <f>VLOOKUP($B8,reporting_shock!$A$2:$AK$154,'Tab-reporting_shock'!F$1,FALSE)</f>
        <v>11582.316430000001</v>
      </c>
      <c r="G8" s="23">
        <f>VLOOKUP($B8,reporting_shock!$A$2:$AK$154,'Tab-reporting_shock'!G$1,FALSE)</f>
        <v>12036.27764</v>
      </c>
      <c r="H8" s="23">
        <f>VLOOKUP($B8,reporting_shock!$A$2:$AK$154,'Tab-reporting_shock'!H$1,FALSE)</f>
        <v>10552.52435</v>
      </c>
      <c r="I8" s="10"/>
      <c r="J8" s="30" t="s">
        <v>185</v>
      </c>
      <c r="K8" s="9" t="s">
        <v>199</v>
      </c>
      <c r="L8" s="23">
        <f>VLOOKUP($K8,reporting_shock!$A$2:$AK$154,'Tab-reporting_shock'!L$1,FALSE)</f>
        <v>52.023562439999999</v>
      </c>
      <c r="M8" s="23">
        <f>VLOOKUP($K8,reporting_shock!$A$2:$AK$154,'Tab-reporting_shock'!M$1,FALSE)</f>
        <v>55.84358786</v>
      </c>
      <c r="N8" s="23">
        <f>VLOOKUP($K8,reporting_shock!$A$2:$AK$154,'Tab-reporting_shock'!N$1,FALSE)</f>
        <v>45.677242329999999</v>
      </c>
      <c r="O8" s="23">
        <f>VLOOKUP($K8,reporting_shock!$A$2:$AK$154,'Tab-reporting_shock'!O$1,FALSE)</f>
        <v>44.766348309999998</v>
      </c>
      <c r="P8" s="23">
        <f>VLOOKUP($K8,reporting_shock!$A$2:$AK$154,'Tab-reporting_shock'!P$1,FALSE)</f>
        <v>52.393923119999997</v>
      </c>
      <c r="Q8" s="23">
        <f>VLOOKUP($K8,reporting_shock!$A$2:$AK$154,'Tab-reporting_shock'!Q$1,FALSE)</f>
        <v>43.635808249999997</v>
      </c>
      <c r="R8" s="10"/>
      <c r="S8" s="30" t="s">
        <v>302</v>
      </c>
      <c r="T8" s="9" t="s">
        <v>201</v>
      </c>
      <c r="U8" s="24">
        <f>VLOOKUP($T8,reporting_shock!$A$2:$AK$154,'Tab-reporting_shock'!U$1,FALSE)</f>
        <v>5285.7500440000003</v>
      </c>
      <c r="V8" s="24">
        <f>VLOOKUP($T8,reporting_shock!$A$2:$AK$154,'Tab-reporting_shock'!V$1,FALSE)</f>
        <v>6053.0721450000001</v>
      </c>
      <c r="W8" s="24">
        <f>VLOOKUP($T8,reporting_shock!$A$2:$AK$154,'Tab-reporting_shock'!W$1,FALSE)</f>
        <v>4705.7981980000004</v>
      </c>
      <c r="X8" s="24">
        <f>VLOOKUP($T8,reporting_shock!$A$2:$AK$154,'Tab-reporting_shock'!X$1,FALSE)</f>
        <v>8610.6378679999998</v>
      </c>
      <c r="Y8" s="24">
        <f>VLOOKUP($T8,reporting_shock!$A$2:$AK$154,'Tab-reporting_shock'!Y$1,FALSE)</f>
        <v>12404.70765</v>
      </c>
      <c r="Z8" s="24">
        <f>VLOOKUP($T8,reporting_shock!$A$2:$AK$154,'Tab-reporting_shock'!Z$1,FALSE)</f>
        <v>13929.04248</v>
      </c>
      <c r="AA8" s="10"/>
      <c r="AB8" s="30" t="s">
        <v>140</v>
      </c>
      <c r="AC8" s="10" t="s">
        <v>108</v>
      </c>
      <c r="AD8" s="23">
        <f>VLOOKUP($AC8,reporting_shock!$A$2:$AK$154,'Tab-reporting_shock'!AD$1,FALSE)</f>
        <v>6.5964696939999996</v>
      </c>
      <c r="AE8" s="23">
        <f>VLOOKUP($AC8,reporting_shock!$A$2:$AK$154,'Tab-reporting_shock'!AE$1,FALSE)</f>
        <v>9.3058158209999995</v>
      </c>
      <c r="AF8" s="23">
        <f>VLOOKUP($AC8,reporting_shock!$A$2:$AK$154,'Tab-reporting_shock'!AF$1,FALSE)</f>
        <v>19.40680893</v>
      </c>
      <c r="AG8" s="23">
        <f>VLOOKUP($AC8,reporting_shock!$A$2:$AK$154,'Tab-reporting_shock'!AG$1,FALSE)</f>
        <v>30.58410786</v>
      </c>
      <c r="AH8" s="23">
        <f>VLOOKUP($AC8,reporting_shock!$A$2:$AK$154,'Tab-reporting_shock'!AH$1,FALSE)</f>
        <v>38.813412079999999</v>
      </c>
      <c r="AI8" s="23">
        <f>VLOOKUP($AC8,reporting_shock!$A$2:$AK$154,'Tab-reporting_shock'!AI$1,FALSE)</f>
        <v>43.101430559999997</v>
      </c>
      <c r="AJ8" s="10"/>
      <c r="AK8" s="30" t="s">
        <v>140</v>
      </c>
      <c r="AL8" s="10" t="s">
        <v>103</v>
      </c>
      <c r="AM8" s="23">
        <f>VLOOKUP($AL8,reporting_shock!$A$2:$AK$154,AM$1,FALSE)</f>
        <v>381.5980361</v>
      </c>
      <c r="AN8" s="23">
        <f>VLOOKUP($AL8,reporting_shock!$A$2:$AK$154,AN$1,FALSE)</f>
        <v>543.42360629999996</v>
      </c>
      <c r="AO8" s="23">
        <f>VLOOKUP($AL8,reporting_shock!$A$2:$AK$154,AO$1,FALSE)</f>
        <v>1160.936618</v>
      </c>
      <c r="AP8" s="23">
        <f>VLOOKUP($AL8,reporting_shock!$A$2:$AK$154,AP$1,FALSE)</f>
        <v>2459.3462249999998</v>
      </c>
      <c r="AQ8" s="23">
        <f>VLOOKUP($AL8,reporting_shock!$A$2:$AK$154,AQ$1,FALSE)</f>
        <v>6244.2069490000003</v>
      </c>
      <c r="AR8" s="23">
        <f>VLOOKUP($AL8,reporting_shock!$A$2:$AK$154,AR$1,FALSE)</f>
        <v>10737.406349999999</v>
      </c>
      <c r="AS8" s="10"/>
      <c r="AT8" s="30" t="s">
        <v>140</v>
      </c>
      <c r="AU8" s="10" t="s">
        <v>210</v>
      </c>
      <c r="AV8" s="23">
        <f>VLOOKUP($AU8,reporting_shock!$A$2:$AK$154,AV$1,FALSE)</f>
        <v>71.857209209999994</v>
      </c>
      <c r="AW8" s="23">
        <f>VLOOKUP($AU8,reporting_shock!$A$2:$AK$154,AW$1,FALSE)</f>
        <v>294.63346369999999</v>
      </c>
      <c r="AX8" s="23">
        <f>VLOOKUP($AU8,reporting_shock!$A$2:$AK$154,AX$1,FALSE)</f>
        <v>965.86204640000005</v>
      </c>
      <c r="AY8" s="23">
        <f>VLOOKUP($AU8,reporting_shock!$A$2:$AK$154,AY$1,FALSE)</f>
        <v>2014.055552</v>
      </c>
      <c r="AZ8" s="23">
        <f>VLOOKUP($AU8,reporting_shock!$A$2:$AK$154,AZ$1,FALSE)</f>
        <v>4934.3617720000002</v>
      </c>
      <c r="BA8" s="23">
        <f>VLOOKUP($AU8,reporting_shock!$A$2:$AK$154,BA$1,FALSE)</f>
        <v>9434.9406029999991</v>
      </c>
      <c r="BB8" s="10"/>
      <c r="BC8" s="30" t="s">
        <v>140</v>
      </c>
      <c r="BD8" s="10" t="s">
        <v>216</v>
      </c>
      <c r="BE8" s="23">
        <f>VLOOKUP($BD8,reporting_shock!$A$2:$AK$154,BE$1,FALSE)</f>
        <v>2588.3749939999998</v>
      </c>
      <c r="BF8" s="23">
        <f>VLOOKUP($BD8,reporting_shock!$A$2:$AK$154,BF$1,FALSE)</f>
        <v>3211.3589700000002</v>
      </c>
      <c r="BG8" s="23">
        <f>VLOOKUP($BD8,reporting_shock!$A$2:$AK$154,BG$1,FALSE)</f>
        <v>4764.792958</v>
      </c>
      <c r="BH8" s="23">
        <f>VLOOKUP($BD8,reporting_shock!$A$2:$AK$154,BH$1,FALSE)</f>
        <v>6545.6374839999999</v>
      </c>
      <c r="BI8" s="23">
        <f>VLOOKUP($BD8,reporting_shock!$A$2:$AK$154,BI$1,FALSE)</f>
        <v>9506.2510139999995</v>
      </c>
      <c r="BJ8" s="23">
        <f>VLOOKUP($BD8,reporting_shock!$A$2:$AK$154,BJ$1,FALSE)</f>
        <v>13163.31718</v>
      </c>
    </row>
    <row r="9" spans="1:62">
      <c r="A9" s="29" t="s">
        <v>140</v>
      </c>
      <c r="B9" s="9" t="s">
        <v>138</v>
      </c>
      <c r="C9" s="23">
        <f>VLOOKUP($B9,reporting_shock!$A$2:$AK$154,'Tab-reporting_shock'!C$1,FALSE)</f>
        <v>1372.7213240000001</v>
      </c>
      <c r="D9" s="23">
        <f>VLOOKUP($B9,reporting_shock!$A$2:$AK$154,'Tab-reporting_shock'!D$1,FALSE)</f>
        <v>1695.2786699999999</v>
      </c>
      <c r="E9" s="23">
        <f>VLOOKUP($B9,reporting_shock!$A$2:$AK$154,'Tab-reporting_shock'!E$1,FALSE)</f>
        <v>2517.8337160000001</v>
      </c>
      <c r="F9" s="23">
        <f>VLOOKUP($B9,reporting_shock!$A$2:$AK$154,'Tab-reporting_shock'!F$1,FALSE)</f>
        <v>3478.2999789999999</v>
      </c>
      <c r="G9" s="23">
        <f>VLOOKUP($B9,reporting_shock!$A$2:$AK$154,'Tab-reporting_shock'!G$1,FALSE)</f>
        <v>5061.6766690000004</v>
      </c>
      <c r="H9" s="23">
        <f>VLOOKUP($B9,reporting_shock!$A$2:$AK$154,'Tab-reporting_shock'!H$1,FALSE)</f>
        <v>7017.9401779999998</v>
      </c>
      <c r="I9" s="10"/>
      <c r="J9" s="30" t="s">
        <v>140</v>
      </c>
      <c r="K9" s="9" t="s">
        <v>200</v>
      </c>
      <c r="L9" s="23">
        <f>VLOOKUP($K9,reporting_shock!$A$2:$AK$154,'Tab-reporting_shock'!L$1,FALSE)</f>
        <v>8764.5570189999999</v>
      </c>
      <c r="M9" s="23">
        <f>VLOOKUP($K9,reporting_shock!$A$2:$AK$154,'Tab-reporting_shock'!M$1,FALSE)</f>
        <v>10117.442230000001</v>
      </c>
      <c r="N9" s="23">
        <f>VLOOKUP($K9,reporting_shock!$A$2:$AK$154,'Tab-reporting_shock'!N$1,FALSE)</f>
        <v>13066.931049999999</v>
      </c>
      <c r="O9" s="23">
        <f>VLOOKUP($K9,reporting_shock!$A$2:$AK$154,'Tab-reporting_shock'!O$1,FALSE)</f>
        <v>15436.198619999999</v>
      </c>
      <c r="P9" s="23">
        <f>VLOOKUP($K9,reporting_shock!$A$2:$AK$154,'Tab-reporting_shock'!P$1,FALSE)</f>
        <v>15131.011259999999</v>
      </c>
      <c r="Q9" s="23">
        <f>VLOOKUP($K9,reporting_shock!$A$2:$AK$154,'Tab-reporting_shock'!Q$1,FALSE)</f>
        <v>11339.75669</v>
      </c>
      <c r="R9" s="10"/>
      <c r="S9" s="29" t="s">
        <v>300</v>
      </c>
      <c r="T9" s="9" t="s">
        <v>307</v>
      </c>
      <c r="U9" s="23">
        <f>VLOOKUP($T9,reporting_shock!$A$2:$AK$154,'Tab-reporting_shock'!U$1,FALSE)</f>
        <v>3196.7461840000001</v>
      </c>
      <c r="V9" s="23">
        <f>VLOOKUP($T9,reporting_shock!$A$2:$AK$154,'Tab-reporting_shock'!V$1,FALSE)</f>
        <v>3089.4190250000001</v>
      </c>
      <c r="W9" s="23">
        <f>VLOOKUP($T9,reporting_shock!$A$2:$AK$154,'Tab-reporting_shock'!W$1,FALSE)</f>
        <v>2143.3633439999999</v>
      </c>
      <c r="X9" s="23">
        <f>VLOOKUP($T9,reporting_shock!$A$2:$AK$154,'Tab-reporting_shock'!X$1,FALSE)</f>
        <v>5094.6579920000004</v>
      </c>
      <c r="Y9" s="23">
        <f>VLOOKUP($T9,reporting_shock!$A$2:$AK$154,'Tab-reporting_shock'!Y$1,FALSE)</f>
        <v>7537.3014489999996</v>
      </c>
      <c r="Z9" s="23">
        <f>VLOOKUP($T9,reporting_shock!$A$2:$AK$154,'Tab-reporting_shock'!Z$1,FALSE)</f>
        <v>8154.1838639999996</v>
      </c>
      <c r="AA9" s="10"/>
      <c r="AB9" s="33" t="s">
        <v>180</v>
      </c>
      <c r="AC9" s="26" t="s">
        <v>97</v>
      </c>
      <c r="AD9" s="25">
        <f>VLOOKUP($AC9,reporting_shock!$A$2:$AK$154,'Tab-reporting_shock'!AD$1,FALSE)</f>
        <v>3392.8195249999999</v>
      </c>
      <c r="AE9" s="25">
        <f>VLOOKUP($AC9,reporting_shock!$A$2:$AK$154,'Tab-reporting_shock'!AE$1,FALSE)</f>
        <v>3708.4518840000001</v>
      </c>
      <c r="AF9" s="25">
        <f>VLOOKUP($AC9,reporting_shock!$A$2:$AK$154,'Tab-reporting_shock'!AF$1,FALSE)</f>
        <v>3877.3055220000001</v>
      </c>
      <c r="AG9" s="25">
        <f>VLOOKUP($AC9,reporting_shock!$A$2:$AK$154,'Tab-reporting_shock'!AG$1,FALSE)</f>
        <v>4020.9958590000001</v>
      </c>
      <c r="AH9" s="25">
        <f>VLOOKUP($AC9,reporting_shock!$A$2:$AK$154,'Tab-reporting_shock'!AH$1,FALSE)</f>
        <v>4212.2639550000004</v>
      </c>
      <c r="AI9" s="25">
        <f>VLOOKUP($AC9,reporting_shock!$A$2:$AK$154,'Tab-reporting_shock'!AI$1,FALSE)</f>
        <v>4304.0666000000001</v>
      </c>
      <c r="AJ9" s="10"/>
      <c r="AK9" s="33" t="s">
        <v>180</v>
      </c>
      <c r="AL9" s="26" t="s">
        <v>98</v>
      </c>
      <c r="AM9" s="25">
        <f>VLOOKUP($AL9,reporting_shock!$A$2:$AK$154,AM$1,FALSE)</f>
        <v>16808.7</v>
      </c>
      <c r="AN9" s="25">
        <f>VLOOKUP($AL9,reporting_shock!$A$2:$AK$154,AN$1,FALSE)</f>
        <v>20009.190139999999</v>
      </c>
      <c r="AO9" s="25">
        <f>VLOOKUP($AL9,reporting_shock!$A$2:$AK$154,AO$1,FALSE)</f>
        <v>24694.573359999999</v>
      </c>
      <c r="AP9" s="25">
        <f>VLOOKUP($AL9,reporting_shock!$A$2:$AK$154,AP$1,FALSE)</f>
        <v>33244.02678</v>
      </c>
      <c r="AQ9" s="25">
        <f>VLOOKUP($AL9,reporting_shock!$A$2:$AK$154,AQ$1,FALSE)</f>
        <v>62560.112179999996</v>
      </c>
      <c r="AR9" s="25">
        <f>VLOOKUP($AL9,reporting_shock!$A$2:$AK$154,AR$1,FALSE)</f>
        <v>108633.4666</v>
      </c>
      <c r="AS9" s="10"/>
      <c r="AT9" s="33" t="s">
        <v>180</v>
      </c>
      <c r="AU9" s="26" t="s">
        <v>211</v>
      </c>
      <c r="AV9" s="25">
        <f>VLOOKUP($AU9,reporting_shock!$A$2:$AK$154,AV$1,FALSE)</f>
        <v>78446.300010000006</v>
      </c>
      <c r="AW9" s="25">
        <f>VLOOKUP($AU9,reporting_shock!$A$2:$AK$154,AW$1,FALSE)</f>
        <v>93276.344469999996</v>
      </c>
      <c r="AX9" s="25">
        <f>VLOOKUP($AU9,reporting_shock!$A$2:$AK$154,AX$1,FALSE)</f>
        <v>110800.2677</v>
      </c>
      <c r="AY9" s="25">
        <f>VLOOKUP($AU9,reporting_shock!$A$2:$AK$154,AY$1,FALSE)</f>
        <v>139272.43429999999</v>
      </c>
      <c r="AZ9" s="25">
        <f>VLOOKUP($AU9,reporting_shock!$A$2:$AK$154,AZ$1,FALSE)</f>
        <v>245031.11050000001</v>
      </c>
      <c r="BA9" s="25">
        <f>VLOOKUP($AU9,reporting_shock!$A$2:$AK$154,BA$1,FALSE)</f>
        <v>407246.17619999999</v>
      </c>
      <c r="BB9" s="10"/>
      <c r="BC9" s="33" t="s">
        <v>180</v>
      </c>
      <c r="BD9" s="26" t="s">
        <v>217</v>
      </c>
      <c r="BE9" s="25">
        <f>VLOOKUP($BD9,reporting_shock!$A$2:$AK$154,BE$1,FALSE)</f>
        <v>150502.7647</v>
      </c>
      <c r="BF9" s="25">
        <f>VLOOKUP($BD9,reporting_shock!$A$2:$AK$154,BF$1,FALSE)</f>
        <v>179178.03810000001</v>
      </c>
      <c r="BG9" s="25">
        <f>VLOOKUP($BD9,reporting_shock!$A$2:$AK$154,BG$1,FALSE)</f>
        <v>213710.64050000001</v>
      </c>
      <c r="BH9" s="25">
        <f>VLOOKUP($BD9,reporting_shock!$A$2:$AK$154,BH$1,FALSE)</f>
        <v>269749.1887</v>
      </c>
      <c r="BI9" s="25">
        <f>VLOOKUP($BD9,reporting_shock!$A$2:$AK$154,BI$1,FALSE)</f>
        <v>463002.79060000001</v>
      </c>
      <c r="BJ9" s="25">
        <f>VLOOKUP($BD9,reporting_shock!$A$2:$AK$154,BJ$1,FALSE)</f>
        <v>753244.3138</v>
      </c>
    </row>
    <row r="10" spans="1:62">
      <c r="A10" s="16" t="s">
        <v>257</v>
      </c>
      <c r="B10" s="9" t="s">
        <v>191</v>
      </c>
      <c r="C10" s="23">
        <f>VLOOKUP($B10,reporting_shock!$A$2:$AK$154,'Tab-reporting_shock'!C$1,FALSE)</f>
        <v>7532</v>
      </c>
      <c r="D10" s="23">
        <f>VLOOKUP($B10,reporting_shock!$A$2:$AK$154,'Tab-reporting_shock'!D$1,FALSE)</f>
        <v>8736.1042010000001</v>
      </c>
      <c r="E10" s="23">
        <f>VLOOKUP($B10,reporting_shock!$A$2:$AK$154,'Tab-reporting_shock'!E$1,FALSE)</f>
        <v>8937.8746510000001</v>
      </c>
      <c r="F10" s="23">
        <f>VLOOKUP($B10,reporting_shock!$A$2:$AK$154,'Tab-reporting_shock'!F$1,FALSE)</f>
        <v>11689.462299999999</v>
      </c>
      <c r="G10" s="23">
        <f>VLOOKUP($B10,reporting_shock!$A$2:$AK$154,'Tab-reporting_shock'!G$1,FALSE)</f>
        <v>14491.997579999999</v>
      </c>
      <c r="H10" s="23">
        <f>VLOOKUP($B10,reporting_shock!$A$2:$AK$154,'Tab-reporting_shock'!H$1,FALSE)</f>
        <v>13509.59698</v>
      </c>
      <c r="I10" s="10"/>
      <c r="J10" s="31" t="s">
        <v>144</v>
      </c>
      <c r="K10" s="9" t="s">
        <v>201</v>
      </c>
      <c r="L10" s="23">
        <f>VLOOKUP($K10,reporting_shock!$A$2:$AK$154,'Tab-reporting_shock'!L$1,FALSE)</f>
        <v>5285.7500440000003</v>
      </c>
      <c r="M10" s="23">
        <f>VLOOKUP($K10,reporting_shock!$A$2:$AK$154,'Tab-reporting_shock'!M$1,FALSE)</f>
        <v>6053.0721450000001</v>
      </c>
      <c r="N10" s="23">
        <f>VLOOKUP($K10,reporting_shock!$A$2:$AK$154,'Tab-reporting_shock'!N$1,FALSE)</f>
        <v>4705.7981980000004</v>
      </c>
      <c r="O10" s="23">
        <f>VLOOKUP($K10,reporting_shock!$A$2:$AK$154,'Tab-reporting_shock'!O$1,FALSE)</f>
        <v>8610.6378679999998</v>
      </c>
      <c r="P10" s="23">
        <f>VLOOKUP($K10,reporting_shock!$A$2:$AK$154,'Tab-reporting_shock'!P$1,FALSE)</f>
        <v>12404.70765</v>
      </c>
      <c r="Q10" s="23">
        <f>VLOOKUP($K10,reporting_shock!$A$2:$AK$154,'Tab-reporting_shock'!Q$1,FALSE)</f>
        <v>13929.04248</v>
      </c>
      <c r="R10" s="10"/>
      <c r="S10" s="29" t="s">
        <v>148</v>
      </c>
      <c r="T10" s="9" t="s">
        <v>316</v>
      </c>
      <c r="U10" s="23">
        <f>VLOOKUP($T10,reporting_shock!$A$2:$AK$154,'Tab-reporting_shock'!U$1,FALSE)</f>
        <v>1581.6641830000001</v>
      </c>
      <c r="V10" s="23">
        <f>VLOOKUP($T10,reporting_shock!$A$2:$AK$154,'Tab-reporting_shock'!V$1,FALSE)</f>
        <v>2336.9083300000002</v>
      </c>
      <c r="W10" s="23">
        <f>VLOOKUP($T10,reporting_shock!$A$2:$AK$154,'Tab-reporting_shock'!W$1,FALSE)</f>
        <v>1824.0230489999999</v>
      </c>
      <c r="X10" s="23">
        <f>VLOOKUP($T10,reporting_shock!$A$2:$AK$154,'Tab-reporting_shock'!X$1,FALSE)</f>
        <v>2586.8035500000001</v>
      </c>
      <c r="Y10" s="23">
        <f>VLOOKUP($T10,reporting_shock!$A$2:$AK$154,'Tab-reporting_shock'!Y$1,FALSE)</f>
        <v>3432.3358790000002</v>
      </c>
      <c r="Z10" s="23">
        <f>VLOOKUP($T10,reporting_shock!$A$2:$AK$154,'Tab-reporting_shock'!Z$1,FALSE)</f>
        <v>3694.8736960000001</v>
      </c>
      <c r="AA10" s="10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25">
        <f>C4+C10</f>
        <v>19183.815259999999</v>
      </c>
      <c r="D11" s="25">
        <f t="shared" ref="D11:H11" si="0">D4+D10</f>
        <v>21891.277081</v>
      </c>
      <c r="E11" s="25">
        <f t="shared" si="0"/>
        <v>24969.839931000002</v>
      </c>
      <c r="F11" s="25">
        <f t="shared" si="0"/>
        <v>30223.573229999998</v>
      </c>
      <c r="G11" s="25">
        <f t="shared" si="0"/>
        <v>34863.003839999998</v>
      </c>
      <c r="H11" s="25">
        <f t="shared" si="0"/>
        <v>34291.844490000003</v>
      </c>
      <c r="I11" s="10"/>
      <c r="J11" s="21" t="s">
        <v>182</v>
      </c>
      <c r="K11" s="26" t="s">
        <v>202</v>
      </c>
      <c r="L11" s="25">
        <f>L4+L10</f>
        <v>23895.681734000002</v>
      </c>
      <c r="M11" s="25">
        <f t="shared" ref="M11:Q11" si="1">M4+M10</f>
        <v>28591.657704999998</v>
      </c>
      <c r="N11" s="25">
        <f t="shared" si="1"/>
        <v>30624.590587999999</v>
      </c>
      <c r="O11" s="25">
        <f t="shared" si="1"/>
        <v>39914.080518000002</v>
      </c>
      <c r="P11" s="25">
        <f t="shared" si="1"/>
        <v>50560.587700000004</v>
      </c>
      <c r="Q11" s="25">
        <f t="shared" si="1"/>
        <v>52468.650210000007</v>
      </c>
      <c r="R11" s="10"/>
      <c r="S11" s="52" t="s">
        <v>159</v>
      </c>
      <c r="T11" s="26" t="s">
        <v>317</v>
      </c>
      <c r="U11" s="53">
        <f>VLOOKUP($T11,reporting_shock!$A$2:$AK$154,'Tab-reporting_shock'!U$1,FALSE)</f>
        <v>507.33967680000001</v>
      </c>
      <c r="V11" s="53">
        <f>VLOOKUP($T11,reporting_shock!$A$2:$AK$154,'Tab-reporting_shock'!V$1,FALSE)</f>
        <v>626.74478929999998</v>
      </c>
      <c r="W11" s="53">
        <f>VLOOKUP($T11,reporting_shock!$A$2:$AK$154,'Tab-reporting_shock'!W$1,FALSE)</f>
        <v>738.41180569999995</v>
      </c>
      <c r="X11" s="53">
        <f>VLOOKUP($T11,reporting_shock!$A$2:$AK$154,'Tab-reporting_shock'!X$1,FALSE)</f>
        <v>929.17632530000003</v>
      </c>
      <c r="Y11" s="53">
        <f>VLOOKUP($T11,reporting_shock!$A$2:$AK$154,'Tab-reporting_shock'!Y$1,FALSE)</f>
        <v>1435.0703209999999</v>
      </c>
      <c r="Z11" s="53">
        <f>VLOOKUP($T11,reporting_shock!$A$2:$AK$154,'Tab-reporting_shock'!Z$1,FALSE)</f>
        <v>2079.9849159999999</v>
      </c>
      <c r="AA11" s="10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23">
        <f>VLOOKUP($B12,reporting_shock!$A$2:$AK$154,'Tab-reporting_shock'!C$1,FALSE)</f>
        <v>14205.15351</v>
      </c>
      <c r="D12" s="23">
        <f>VLOOKUP($B12,reporting_shock!$A$2:$AK$154,'Tab-reporting_shock'!D$1,FALSE)</f>
        <v>16486.813150000002</v>
      </c>
      <c r="E12" s="23">
        <f>VLOOKUP($B12,reporting_shock!$A$2:$AK$154,'Tab-reporting_shock'!E$1,FALSE)</f>
        <v>19751.182690000001</v>
      </c>
      <c r="F12" s="23">
        <f>VLOOKUP($B12,reporting_shock!$A$2:$AK$154,'Tab-reporting_shock'!F$1,FALSE)</f>
        <v>23388.918959999999</v>
      </c>
      <c r="G12" s="23">
        <f>VLOOKUP($B12,reporting_shock!$A$2:$AK$154,'Tab-reporting_shock'!G$1,FALSE)</f>
        <v>26203.744500000001</v>
      </c>
      <c r="H12" s="23">
        <f>VLOOKUP($B12,reporting_shock!$A$2:$AK$154,'Tab-reporting_shock'!H$1,FALSE)</f>
        <v>24451.974440000002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24">
        <f>U4+U8</f>
        <v>23895.681734000002</v>
      </c>
      <c r="V12" s="24">
        <f t="shared" ref="V12:Z15" si="2">V4+V8</f>
        <v>28591.657704999998</v>
      </c>
      <c r="W12" s="24">
        <f t="shared" si="2"/>
        <v>30624.590587999999</v>
      </c>
      <c r="X12" s="24">
        <f t="shared" si="2"/>
        <v>39914.080518000002</v>
      </c>
      <c r="Y12" s="24">
        <f t="shared" si="2"/>
        <v>50560.587700000004</v>
      </c>
      <c r="Z12" s="24">
        <f t="shared" si="2"/>
        <v>52468.650210000007</v>
      </c>
      <c r="AA12" s="10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23">
        <f>VLOOKUP($B13,reporting_shock!$A$2:$AK$154,'Tab-reporting_shock'!C$1,FALSE)</f>
        <v>3167.9766119999999</v>
      </c>
      <c r="D13" s="23">
        <f>VLOOKUP($B13,reporting_shock!$A$2:$AK$154,'Tab-reporting_shock'!D$1,FALSE)</f>
        <v>3957.0876579999999</v>
      </c>
      <c r="E13" s="23">
        <f>VLOOKUP($B13,reporting_shock!$A$2:$AK$154,'Tab-reporting_shock'!E$1,FALSE)</f>
        <v>4505.9183009999997</v>
      </c>
      <c r="F13" s="23">
        <f>VLOOKUP($B13,reporting_shock!$A$2:$AK$154,'Tab-reporting_shock'!F$1,FALSE)</f>
        <v>5783.1453959999999</v>
      </c>
      <c r="G13" s="23">
        <f>VLOOKUP($B13,reporting_shock!$A$2:$AK$154,'Tab-reporting_shock'!G$1,FALSE)</f>
        <v>8551.1832849999992</v>
      </c>
      <c r="H13" s="23">
        <f>VLOOKUP($B13,reporting_shock!$A$2:$AK$154,'Tab-reporting_shock'!H$1,FALSE)</f>
        <v>10681.845950000001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23">
        <f>U5+U9</f>
        <v>6660.0524720000003</v>
      </c>
      <c r="V13" s="23">
        <f t="shared" si="2"/>
        <v>7591.7173000000003</v>
      </c>
      <c r="W13" s="23">
        <f t="shared" si="2"/>
        <v>6443.9394410000004</v>
      </c>
      <c r="X13" s="23">
        <f t="shared" si="2"/>
        <v>10503.873108</v>
      </c>
      <c r="Y13" s="23">
        <f t="shared" si="2"/>
        <v>14768.042441</v>
      </c>
      <c r="Z13" s="23">
        <f t="shared" si="2"/>
        <v>16303.481661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23">
        <f>VLOOKUP($B14,reporting_shock!$A$2:$AK$154,'Tab-reporting_shock'!C$1,FALSE)</f>
        <v>421.00640509999999</v>
      </c>
      <c r="D14" s="23">
        <f>VLOOKUP($B14,reporting_shock!$A$2:$AK$154,'Tab-reporting_shock'!D$1,FALSE)</f>
        <v>561.69128890000002</v>
      </c>
      <c r="E14" s="23">
        <f>VLOOKUP($B14,reporting_shock!$A$2:$AK$154,'Tab-reporting_shock'!E$1,FALSE)</f>
        <v>575.69295650000004</v>
      </c>
      <c r="F14" s="23">
        <f>VLOOKUP($B14,reporting_shock!$A$2:$AK$154,'Tab-reporting_shock'!F$1,FALSE)</f>
        <v>785.20364800000004</v>
      </c>
      <c r="G14" s="23">
        <f>VLOOKUP($B14,reporting_shock!$A$2:$AK$154,'Tab-reporting_shock'!G$1,FALSE)</f>
        <v>1122.1746479999999</v>
      </c>
      <c r="H14" s="23">
        <f>VLOOKUP($B14,reporting_shock!$A$2:$AK$154,'Tab-reporting_shock'!H$1,FALSE)</f>
        <v>1397.064421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23">
        <f>U6+U10</f>
        <v>6279.2962379999999</v>
      </c>
      <c r="V14" s="23">
        <f t="shared" si="2"/>
        <v>8087.3431850000006</v>
      </c>
      <c r="W14" s="23">
        <f t="shared" si="2"/>
        <v>7942.3797549999999</v>
      </c>
      <c r="X14" s="23">
        <f t="shared" si="2"/>
        <v>10133.485666</v>
      </c>
      <c r="Y14" s="23">
        <f t="shared" si="2"/>
        <v>14585.088019000001</v>
      </c>
      <c r="Z14" s="23">
        <f t="shared" si="2"/>
        <v>14991.183156000001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23">
        <f>VLOOKUP($B15,reporting_shock!$A$2:$AK$154,'Tab-reporting_shock'!C$1,FALSE)</f>
        <v>865.04260650000003</v>
      </c>
      <c r="D15" s="23">
        <f>VLOOKUP($B15,reporting_shock!$A$2:$AK$154,'Tab-reporting_shock'!D$1,FALSE)</f>
        <v>1049.1820680000001</v>
      </c>
      <c r="E15" s="23">
        <f>VLOOKUP($B15,reporting_shock!$A$2:$AK$154,'Tab-reporting_shock'!E$1,FALSE)</f>
        <v>1226.6571389999999</v>
      </c>
      <c r="F15" s="23">
        <f>VLOOKUP($B15,reporting_shock!$A$2:$AK$154,'Tab-reporting_shock'!F$1,FALSE)</f>
        <v>1560.4220170000001</v>
      </c>
      <c r="G15" s="23">
        <f>VLOOKUP($B15,reporting_shock!$A$2:$AK$154,'Tab-reporting_shock'!G$1,FALSE)</f>
        <v>2248.2126029999999</v>
      </c>
      <c r="H15" s="23">
        <f>VLOOKUP($B15,reporting_shock!$A$2:$AK$154,'Tab-reporting_shock'!H$1,FALSE)</f>
        <v>2951.6751039999999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3">
        <f>U7+U11</f>
        <v>10956.333016800001</v>
      </c>
      <c r="V15" s="53">
        <f t="shared" si="2"/>
        <v>12912.597219300002</v>
      </c>
      <c r="W15" s="53">
        <f t="shared" si="2"/>
        <v>16238.2713957</v>
      </c>
      <c r="X15" s="53">
        <f t="shared" si="2"/>
        <v>19276.721745299998</v>
      </c>
      <c r="Y15" s="53">
        <f t="shared" si="2"/>
        <v>21207.457241</v>
      </c>
      <c r="Z15" s="53">
        <f t="shared" si="2"/>
        <v>21173.985386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23">
        <f>VLOOKUP($B16,reporting_shock!$A$2:$AK$154,'Tab-reporting_shock'!C$1,FALSE)</f>
        <v>6076.7669230000001</v>
      </c>
      <c r="D16" s="23">
        <f>VLOOKUP($B16,reporting_shock!$A$2:$AK$154,'Tab-reporting_shock'!D$1,FALSE)</f>
        <v>6681.1519369999996</v>
      </c>
      <c r="E16" s="23">
        <f>VLOOKUP($B16,reporting_shock!$A$2:$AK$154,'Tab-reporting_shock'!E$1,FALSE)</f>
        <v>7976.476928</v>
      </c>
      <c r="F16" s="23">
        <f>VLOOKUP($B16,reporting_shock!$A$2:$AK$154,'Tab-reporting_shock'!F$1,FALSE)</f>
        <v>8819.8726170000009</v>
      </c>
      <c r="G16" s="23">
        <f>VLOOKUP($B16,reporting_shock!$A$2:$AK$154,'Tab-reporting_shock'!G$1,FALSE)</f>
        <v>8047.3685299999997</v>
      </c>
      <c r="H16" s="23">
        <f>VLOOKUP($B16,reporting_shock!$A$2:$AK$154,'Tab-reporting_shock'!H$1,FALSE)</f>
        <v>4839.5430040000001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23">
        <f>VLOOKUP($B17,reporting_shock!$A$2:$AK$154,'Tab-reporting_shock'!C$1,FALSE)</f>
        <v>3674.360968</v>
      </c>
      <c r="D17" s="23">
        <f>VLOOKUP($B17,reporting_shock!$A$2:$AK$154,'Tab-reporting_shock'!D$1,FALSE)</f>
        <v>4237.7001979999995</v>
      </c>
      <c r="E17" s="23">
        <f>VLOOKUP($B17,reporting_shock!$A$2:$AK$154,'Tab-reporting_shock'!E$1,FALSE)</f>
        <v>5466.4373670000004</v>
      </c>
      <c r="F17" s="23">
        <f>VLOOKUP($B17,reporting_shock!$A$2:$AK$154,'Tab-reporting_shock'!F$1,FALSE)</f>
        <v>6440.2752849999997</v>
      </c>
      <c r="G17" s="23">
        <f>VLOOKUP($B17,reporting_shock!$A$2:$AK$154,'Tab-reporting_shock'!G$1,FALSE)</f>
        <v>6234.8054330000004</v>
      </c>
      <c r="H17" s="23">
        <f>VLOOKUP($B17,reporting_shock!$A$2:$AK$154,'Tab-reporting_shock'!H$1,FALSE)</f>
        <v>4581.8459570000005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">
        <v>400</v>
      </c>
      <c r="T17" s="10"/>
      <c r="U17" s="68">
        <f>U13+U14</f>
        <v>12939.34871</v>
      </c>
      <c r="V17" s="68">
        <f t="shared" ref="V17:Z17" si="3">V13+V14</f>
        <v>15679.060485000002</v>
      </c>
      <c r="W17" s="68">
        <f t="shared" si="3"/>
        <v>14386.319196</v>
      </c>
      <c r="X17" s="68">
        <f t="shared" si="3"/>
        <v>20637.358774</v>
      </c>
      <c r="Y17" s="68">
        <f t="shared" si="3"/>
        <v>29353.13046</v>
      </c>
      <c r="Z17" s="68">
        <f t="shared" si="3"/>
        <v>31294.664817000001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23">
        <f>VLOOKUP($B18,reporting_shock!$A$2:$AK$154,'Tab-reporting_shock'!C$1,FALSE)</f>
        <v>2263.6441289999998</v>
      </c>
      <c r="D18" s="23">
        <f>VLOOKUP($B18,reporting_shock!$A$2:$AK$154,'Tab-reporting_shock'!D$1,FALSE)</f>
        <v>2681.0513769999998</v>
      </c>
      <c r="E18" s="23">
        <f>VLOOKUP($B18,reporting_shock!$A$2:$AK$154,'Tab-reporting_shock'!E$1,FALSE)</f>
        <v>2480.1425819999999</v>
      </c>
      <c r="F18" s="23">
        <f>VLOOKUP($B18,reporting_shock!$A$2:$AK$154,'Tab-reporting_shock'!F$1,FALSE)</f>
        <v>4073.8968</v>
      </c>
      <c r="G18" s="23">
        <f>VLOOKUP($B18,reporting_shock!$A$2:$AK$154,'Tab-reporting_shock'!G$1,FALSE)</f>
        <v>5832.6359229999998</v>
      </c>
      <c r="H18" s="23">
        <f>VLOOKUP($B18,reporting_shock!$A$2:$AK$154,'Tab-reporting_shock'!H$1,FALSE)</f>
        <v>6925.3162920000004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23">
        <f>VLOOKUP($B19,reporting_shock!$A$2:$AK$154,'Tab-reporting_shock'!C$1,FALSE)</f>
        <v>2698.017621</v>
      </c>
      <c r="D19" s="23">
        <f>VLOOKUP($B19,reporting_shock!$A$2:$AK$154,'Tab-reporting_shock'!D$1,FALSE)</f>
        <v>2704.371165</v>
      </c>
      <c r="E19" s="23">
        <f>VLOOKUP($B19,reporting_shock!$A$2:$AK$154,'Tab-reporting_shock'!E$1,FALSE)</f>
        <v>2717.9779050000002</v>
      </c>
      <c r="F19" s="23">
        <f>VLOOKUP($B19,reporting_shock!$A$2:$AK$154,'Tab-reporting_shock'!F$1,FALSE)</f>
        <v>2738.1853019999999</v>
      </c>
      <c r="G19" s="23">
        <f>VLOOKUP($B19,reporting_shock!$A$2:$AK$154,'Tab-reporting_shock'!G$1,FALSE)</f>
        <v>2799.3552519999998</v>
      </c>
      <c r="H19" s="23">
        <f>VLOOKUP($B19,reporting_shock!$A$2:$AK$154,'Tab-reporting_shock'!H$1,FALSE)</f>
        <v>2881.612607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23">
        <f>C11-SUM(C12,C18,C19)</f>
        <v>17</v>
      </c>
      <c r="D20" s="23">
        <f t="shared" ref="D20:H20" si="4">D11-SUM(D12,D18,D19)</f>
        <v>19.041388999998162</v>
      </c>
      <c r="E20" s="23">
        <f t="shared" si="4"/>
        <v>20.536754000000656</v>
      </c>
      <c r="F20" s="23">
        <f t="shared" si="4"/>
        <v>22.572168000002421</v>
      </c>
      <c r="G20" s="23">
        <f t="shared" si="4"/>
        <v>27.268164999994042</v>
      </c>
      <c r="H20" s="23">
        <f t="shared" si="4"/>
        <v>32.941150999999081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25">
        <f>C12+C18+C19+C20</f>
        <v>19183.815259999999</v>
      </c>
      <c r="D21" s="25">
        <f t="shared" ref="D21:H21" si="5">D12+D18+D19+D20</f>
        <v>21891.277081</v>
      </c>
      <c r="E21" s="25">
        <f t="shared" si="5"/>
        <v>24969.839931000002</v>
      </c>
      <c r="F21" s="25">
        <f t="shared" si="5"/>
        <v>30223.573229999998</v>
      </c>
      <c r="G21" s="25">
        <f t="shared" si="5"/>
        <v>34863.003839999998</v>
      </c>
      <c r="H21" s="25">
        <f t="shared" si="5"/>
        <v>34291.844490000003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299</v>
      </c>
      <c r="B22" s="9"/>
      <c r="C22" s="25">
        <f>SUM(C13:C15,C18)</f>
        <v>6717.6697525999989</v>
      </c>
      <c r="D22" s="25">
        <f t="shared" ref="D22:H22" si="6">SUM(D13:D15,D18)</f>
        <v>8249.0123918999998</v>
      </c>
      <c r="E22" s="25">
        <f t="shared" si="6"/>
        <v>8788.4109785000001</v>
      </c>
      <c r="F22" s="25">
        <f t="shared" si="6"/>
        <v>12202.667861</v>
      </c>
      <c r="G22" s="25">
        <f t="shared" si="6"/>
        <v>17754.206459000001</v>
      </c>
      <c r="H22" s="25">
        <f t="shared" si="6"/>
        <v>21955.901767000003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3" t="s">
        <v>0</v>
      </c>
      <c r="D24" s="84"/>
      <c r="E24" s="84"/>
      <c r="F24" s="84"/>
      <c r="G24" s="84"/>
      <c r="H24" s="85"/>
      <c r="I24" s="15"/>
      <c r="J24" s="9"/>
      <c r="K24" s="9"/>
      <c r="L24" s="83" t="s">
        <v>0</v>
      </c>
      <c r="M24" s="84"/>
      <c r="N24" s="84"/>
      <c r="O24" s="84"/>
      <c r="P24" s="84"/>
      <c r="Q24" s="85"/>
      <c r="R24" s="10"/>
      <c r="S24" s="9"/>
      <c r="T24" s="9"/>
      <c r="U24" s="83" t="s">
        <v>0</v>
      </c>
      <c r="V24" s="84"/>
      <c r="W24" s="84"/>
      <c r="X24" s="84"/>
      <c r="Y24" s="84"/>
      <c r="Z24" s="85"/>
      <c r="AA24" s="10"/>
      <c r="AB24" s="9"/>
      <c r="AC24" s="9"/>
      <c r="AD24" s="83" t="s">
        <v>0</v>
      </c>
      <c r="AE24" s="84"/>
      <c r="AF24" s="84"/>
      <c r="AG24" s="84"/>
      <c r="AH24" s="84"/>
      <c r="AI24" s="85"/>
      <c r="AJ24" s="10"/>
      <c r="AK24" s="9"/>
      <c r="AL24" s="9"/>
      <c r="AM24" s="83" t="s">
        <v>0</v>
      </c>
      <c r="AN24" s="84"/>
      <c r="AO24" s="84"/>
      <c r="AP24" s="84"/>
      <c r="AQ24" s="84"/>
      <c r="AR24" s="85"/>
      <c r="AS24" s="10"/>
      <c r="AT24" s="9"/>
      <c r="AU24" s="9"/>
      <c r="AV24" s="83" t="s">
        <v>0</v>
      </c>
      <c r="AW24" s="84"/>
      <c r="AX24" s="84"/>
      <c r="AY24" s="84"/>
      <c r="AZ24" s="84"/>
      <c r="BA24" s="85"/>
      <c r="BB24" s="10"/>
      <c r="BC24" s="9"/>
      <c r="BD24" s="9"/>
      <c r="BE24" s="83" t="s">
        <v>0</v>
      </c>
      <c r="BF24" s="84"/>
      <c r="BG24" s="84"/>
      <c r="BH24" s="84"/>
      <c r="BI24" s="84"/>
      <c r="BJ24" s="85"/>
    </row>
    <row r="25" spans="1:62" ht="24" customHeight="1">
      <c r="A25" s="27" t="s">
        <v>291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10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25" customHeight="1">
      <c r="A26" s="20" t="s">
        <v>265</v>
      </c>
      <c r="B26" s="9" t="s">
        <v>134</v>
      </c>
      <c r="C26" s="23">
        <f>VLOOKUP($B26,reporting_shock!$A$2:$AK$154,'Tab-reporting_shock'!C$1,FALSE)</f>
        <v>2310</v>
      </c>
      <c r="D26" s="23">
        <f>VLOOKUP($B26,reporting_shock!$A$2:$AK$154,'Tab-reporting_shock'!D$1,FALSE)</f>
        <v>2316.3958560000001</v>
      </c>
      <c r="E26" s="23">
        <f>VLOOKUP($B26,reporting_shock!$A$2:$AK$154,'Tab-reporting_shock'!E$1,FALSE)</f>
        <v>2312.8301459999998</v>
      </c>
      <c r="F26" s="23">
        <f>VLOOKUP($B26,reporting_shock!$A$2:$AK$154,'Tab-reporting_shock'!F$1,FALSE)</f>
        <v>2314.7495450000001</v>
      </c>
      <c r="G26" s="23">
        <f>VLOOKUP($B26,reporting_shock!$A$2:$AK$154,'Tab-reporting_shock'!G$1,FALSE)</f>
        <v>2332.3323310000001</v>
      </c>
      <c r="H26" s="23">
        <f>VLOOKUP($B26,reporting_shock!$A$2:$AK$154,'Tab-reporting_shock'!H$1,FALSE)</f>
        <v>2352.00947</v>
      </c>
      <c r="I26" s="23"/>
      <c r="J26" s="16" t="s">
        <v>176</v>
      </c>
      <c r="K26" s="9"/>
      <c r="L26" s="23">
        <f t="shared" ref="L26:Q33" si="7">L4</f>
        <v>18609.931690000001</v>
      </c>
      <c r="M26" s="23">
        <f t="shared" si="7"/>
        <v>22538.58556</v>
      </c>
      <c r="N26" s="23">
        <f t="shared" si="7"/>
        <v>25918.792389999999</v>
      </c>
      <c r="O26" s="23">
        <f t="shared" si="7"/>
        <v>31303.442650000001</v>
      </c>
      <c r="P26" s="23">
        <f t="shared" si="7"/>
        <v>38155.88005</v>
      </c>
      <c r="Q26" s="23">
        <f t="shared" si="7"/>
        <v>38539.607730000003</v>
      </c>
      <c r="R26" s="10"/>
      <c r="S26" s="16" t="s">
        <v>312</v>
      </c>
      <c r="T26" s="9" t="s">
        <v>195</v>
      </c>
      <c r="U26" s="24">
        <f>U4</f>
        <v>18609.931690000001</v>
      </c>
      <c r="V26" s="24">
        <f t="shared" ref="V26:Z26" si="8">V4</f>
        <v>22538.58556</v>
      </c>
      <c r="W26" s="24">
        <f t="shared" si="8"/>
        <v>25918.792389999999</v>
      </c>
      <c r="X26" s="24">
        <f t="shared" si="8"/>
        <v>31303.442650000001</v>
      </c>
      <c r="Y26" s="24">
        <f t="shared" si="8"/>
        <v>38155.88005</v>
      </c>
      <c r="Z26" s="24">
        <f t="shared" si="8"/>
        <v>38539.607730000003</v>
      </c>
      <c r="AA26" s="10"/>
      <c r="AB26" s="30" t="s">
        <v>164</v>
      </c>
      <c r="AC26" s="9"/>
      <c r="AD26" s="23">
        <f>AD4</f>
        <v>1593.2937340000001</v>
      </c>
      <c r="AE26" s="23">
        <f t="shared" ref="AE26:AI26" si="9">AE4</f>
        <v>1733.834668</v>
      </c>
      <c r="AF26" s="23">
        <f t="shared" si="9"/>
        <v>1810.861146</v>
      </c>
      <c r="AG26" s="23">
        <f t="shared" si="9"/>
        <v>1866.4395139999999</v>
      </c>
      <c r="AH26" s="23">
        <f t="shared" si="9"/>
        <v>1986.9602219999999</v>
      </c>
      <c r="AI26" s="23">
        <f t="shared" si="9"/>
        <v>2065.1644919999999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0">AN4</f>
        <v>3910.5978559999999</v>
      </c>
      <c r="AO26" s="23">
        <f t="shared" si="10"/>
        <v>4655.1809679999997</v>
      </c>
      <c r="AP26" s="23">
        <f t="shared" si="10"/>
        <v>5954.1779850000003</v>
      </c>
      <c r="AQ26" s="23">
        <f t="shared" si="10"/>
        <v>11407.668110000001</v>
      </c>
      <c r="AR26" s="23">
        <f t="shared" si="10"/>
        <v>20808.11146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1">AW4</f>
        <v>30411.331170000001</v>
      </c>
      <c r="AX26" s="23">
        <f t="shared" si="11"/>
        <v>35922.95493</v>
      </c>
      <c r="AY26" s="23">
        <f t="shared" si="11"/>
        <v>44511.22279</v>
      </c>
      <c r="AZ26" s="23">
        <f t="shared" si="11"/>
        <v>80814.519360000006</v>
      </c>
      <c r="BA26" s="23">
        <f t="shared" si="11"/>
        <v>138161.8714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2">BF4</f>
        <v>87721.571370000005</v>
      </c>
      <c r="BG26" s="23">
        <f t="shared" si="12"/>
        <v>104768.2714</v>
      </c>
      <c r="BH26" s="23">
        <f t="shared" si="12"/>
        <v>133023.31219999999</v>
      </c>
      <c r="BI26" s="23">
        <f t="shared" si="12"/>
        <v>234345.489</v>
      </c>
      <c r="BJ26" s="23">
        <f t="shared" si="12"/>
        <v>388528.95069999999</v>
      </c>
    </row>
    <row r="27" spans="1:62">
      <c r="A27" s="16" t="s">
        <v>257</v>
      </c>
      <c r="B27" s="9" t="s">
        <v>277</v>
      </c>
      <c r="C27" s="23">
        <f>VLOOKUP($B27,reporting_shock!$A$2:$AK$154,'Tab-reporting_shock'!C$1,FALSE)</f>
        <v>898</v>
      </c>
      <c r="D27" s="23">
        <f>VLOOKUP($B27,reporting_shock!$A$2:$AK$154,'Tab-reporting_shock'!D$1,FALSE)</f>
        <v>895.6127017</v>
      </c>
      <c r="E27" s="23">
        <f>VLOOKUP($B27,reporting_shock!$A$2:$AK$154,'Tab-reporting_shock'!E$1,FALSE)</f>
        <v>885.93180110000003</v>
      </c>
      <c r="F27" s="23">
        <f>VLOOKUP($B27,reporting_shock!$A$2:$AK$154,'Tab-reporting_shock'!F$1,FALSE)</f>
        <v>884.86535260000005</v>
      </c>
      <c r="G27" s="23">
        <f>VLOOKUP($B27,reporting_shock!$A$2:$AK$154,'Tab-reporting_shock'!G$1,FALSE)</f>
        <v>904.28035590000002</v>
      </c>
      <c r="H27" s="23">
        <f>VLOOKUP($B27,reporting_shock!$A$2:$AK$154,'Tab-reporting_shock'!H$1,FALSE)</f>
        <v>925.75720939999997</v>
      </c>
      <c r="I27" s="9"/>
      <c r="J27" s="30" t="s">
        <v>164</v>
      </c>
      <c r="K27" s="9"/>
      <c r="L27" s="23">
        <f t="shared" si="7"/>
        <v>7243.7639390000004</v>
      </c>
      <c r="M27" s="23">
        <f t="shared" si="7"/>
        <v>9118.8527059999997</v>
      </c>
      <c r="N27" s="23">
        <f t="shared" si="7"/>
        <v>9677.6457030000001</v>
      </c>
      <c r="O27" s="23">
        <f t="shared" si="7"/>
        <v>11994.580099999999</v>
      </c>
      <c r="P27" s="23">
        <f t="shared" si="7"/>
        <v>17617.535459999999</v>
      </c>
      <c r="Q27" s="23">
        <f t="shared" si="7"/>
        <v>20723.720249999998</v>
      </c>
      <c r="R27" s="10"/>
      <c r="S27" s="29" t="s">
        <v>156</v>
      </c>
      <c r="T27" s="9" t="s">
        <v>313</v>
      </c>
      <c r="U27" s="23">
        <f t="shared" ref="U27:Z27" si="13">U5</f>
        <v>3463.3062880000002</v>
      </c>
      <c r="V27" s="23">
        <f t="shared" si="13"/>
        <v>4502.2982750000001</v>
      </c>
      <c r="W27" s="23">
        <f t="shared" si="13"/>
        <v>4300.5760970000001</v>
      </c>
      <c r="X27" s="23">
        <f t="shared" si="13"/>
        <v>5409.2151160000003</v>
      </c>
      <c r="Y27" s="23">
        <f t="shared" si="13"/>
        <v>7230.740992</v>
      </c>
      <c r="Z27" s="23">
        <f t="shared" si="13"/>
        <v>8149.2977970000002</v>
      </c>
      <c r="AA27" s="10"/>
      <c r="AB27" s="30" t="s">
        <v>142</v>
      </c>
      <c r="AC27" s="9"/>
      <c r="AD27" s="23">
        <f t="shared" ref="AD27:AI31" si="14">AD5</f>
        <v>124.3163492</v>
      </c>
      <c r="AE27" s="23">
        <f t="shared" si="14"/>
        <v>147.95418190000001</v>
      </c>
      <c r="AF27" s="23">
        <f t="shared" si="14"/>
        <v>165.99729439999999</v>
      </c>
      <c r="AG27" s="23">
        <f t="shared" si="14"/>
        <v>192.59247429999999</v>
      </c>
      <c r="AH27" s="23">
        <f t="shared" si="14"/>
        <v>183.74000710000001</v>
      </c>
      <c r="AI27" s="23">
        <f t="shared" si="14"/>
        <v>170.82751150000001</v>
      </c>
      <c r="AJ27" s="10"/>
      <c r="AK27" s="30" t="s">
        <v>142</v>
      </c>
      <c r="AL27" s="9"/>
      <c r="AM27" s="23">
        <f t="shared" ref="AM27:AR31" si="15">AM5</f>
        <v>2603.9507410000001</v>
      </c>
      <c r="AN27" s="23">
        <f t="shared" si="15"/>
        <v>3381.267202</v>
      </c>
      <c r="AO27" s="23">
        <f t="shared" si="15"/>
        <v>4431.3211540000002</v>
      </c>
      <c r="AP27" s="23">
        <f t="shared" si="15"/>
        <v>6628.136724</v>
      </c>
      <c r="AQ27" s="23">
        <f t="shared" si="15"/>
        <v>11995.884760000001</v>
      </c>
      <c r="AR27" s="23">
        <f t="shared" si="15"/>
        <v>19211.449530000002</v>
      </c>
      <c r="AS27" s="10"/>
      <c r="AT27" s="30" t="s">
        <v>142</v>
      </c>
      <c r="AU27" s="9"/>
      <c r="AV27" s="23">
        <f t="shared" ref="AV27:BA31" si="16">AV5</f>
        <v>5303.6276660000003</v>
      </c>
      <c r="AW27" s="23">
        <f t="shared" si="16"/>
        <v>6893.8367529999996</v>
      </c>
      <c r="AX27" s="23">
        <f t="shared" si="16"/>
        <v>8732.4353690000007</v>
      </c>
      <c r="AY27" s="23">
        <f t="shared" si="16"/>
        <v>12229.24409</v>
      </c>
      <c r="AZ27" s="23">
        <f t="shared" si="16"/>
        <v>19838.00187</v>
      </c>
      <c r="BA27" s="23">
        <f t="shared" si="16"/>
        <v>30699.899829999998</v>
      </c>
      <c r="BB27" s="10"/>
      <c r="BC27" s="30" t="s">
        <v>142</v>
      </c>
      <c r="BD27" s="9"/>
      <c r="BE27" s="23">
        <f t="shared" ref="BE27:BJ31" si="17">BE5</f>
        <v>8375.6891190000006</v>
      </c>
      <c r="BF27" s="23">
        <f t="shared" si="17"/>
        <v>10904.61506</v>
      </c>
      <c r="BG27" s="23">
        <f t="shared" si="17"/>
        <v>13630.33497</v>
      </c>
      <c r="BH27" s="23">
        <f t="shared" si="17"/>
        <v>19083.210459999998</v>
      </c>
      <c r="BI27" s="23">
        <f t="shared" si="17"/>
        <v>30732.825949999999</v>
      </c>
      <c r="BJ27" s="23">
        <f t="shared" si="17"/>
        <v>47018.303310000003</v>
      </c>
    </row>
    <row r="28" spans="1:62">
      <c r="A28" s="21" t="s">
        <v>284</v>
      </c>
      <c r="B28" s="21"/>
      <c r="C28" s="25">
        <f>C26+C27</f>
        <v>3208</v>
      </c>
      <c r="D28" s="25">
        <f t="shared" ref="D28:H28" si="18">D26+D27</f>
        <v>3212.0085577</v>
      </c>
      <c r="E28" s="25">
        <f t="shared" si="18"/>
        <v>3198.7619470999998</v>
      </c>
      <c r="F28" s="25">
        <f t="shared" si="18"/>
        <v>3199.6148976000004</v>
      </c>
      <c r="G28" s="25">
        <f t="shared" si="18"/>
        <v>3236.6126869</v>
      </c>
      <c r="H28" s="25">
        <f t="shared" si="18"/>
        <v>3277.7666793999997</v>
      </c>
      <c r="I28" s="9"/>
      <c r="J28" s="30" t="s">
        <v>142</v>
      </c>
      <c r="K28" s="9"/>
      <c r="L28" s="23">
        <f t="shared" si="7"/>
        <v>1139.855096</v>
      </c>
      <c r="M28" s="23">
        <f t="shared" si="7"/>
        <v>1519.8748720000001</v>
      </c>
      <c r="N28" s="23">
        <f t="shared" si="7"/>
        <v>1481.9928600000001</v>
      </c>
      <c r="O28" s="23">
        <f t="shared" si="7"/>
        <v>1953.0978500000001</v>
      </c>
      <c r="P28" s="23">
        <f t="shared" si="7"/>
        <v>2729.5852220000002</v>
      </c>
      <c r="Q28" s="23">
        <f t="shared" si="7"/>
        <v>3252.6174529999998</v>
      </c>
      <c r="R28" s="10"/>
      <c r="S28" s="29" t="s">
        <v>157</v>
      </c>
      <c r="T28" s="9" t="s">
        <v>314</v>
      </c>
      <c r="U28" s="23">
        <f t="shared" ref="U28:Z28" si="19">U6</f>
        <v>4697.632055</v>
      </c>
      <c r="V28" s="23">
        <f t="shared" si="19"/>
        <v>5750.4348550000004</v>
      </c>
      <c r="W28" s="23">
        <f t="shared" si="19"/>
        <v>6118.3567059999996</v>
      </c>
      <c r="X28" s="23">
        <f t="shared" si="19"/>
        <v>7546.682116</v>
      </c>
      <c r="Y28" s="23">
        <f t="shared" si="19"/>
        <v>11152.752140000001</v>
      </c>
      <c r="Z28" s="23">
        <f t="shared" si="19"/>
        <v>11296.30946</v>
      </c>
      <c r="AA28" s="10"/>
      <c r="AB28" s="30" t="s">
        <v>143</v>
      </c>
      <c r="AC28" s="9"/>
      <c r="AD28" s="23">
        <f t="shared" si="14"/>
        <v>1643.358651</v>
      </c>
      <c r="AE28" s="23">
        <f t="shared" si="14"/>
        <v>1792.2590009999999</v>
      </c>
      <c r="AF28" s="23">
        <f t="shared" si="14"/>
        <v>1855.7535</v>
      </c>
      <c r="AG28" s="23">
        <f t="shared" si="14"/>
        <v>1908.837859</v>
      </c>
      <c r="AH28" s="23">
        <f t="shared" si="14"/>
        <v>1990.228834</v>
      </c>
      <c r="AI28" s="23">
        <f t="shared" si="14"/>
        <v>2019.117927</v>
      </c>
      <c r="AJ28" s="10"/>
      <c r="AK28" s="30" t="s">
        <v>143</v>
      </c>
      <c r="AL28" s="9"/>
      <c r="AM28" s="23">
        <f t="shared" si="15"/>
        <v>8879.3744210000004</v>
      </c>
      <c r="AN28" s="23">
        <f t="shared" si="15"/>
        <v>10443.520200000001</v>
      </c>
      <c r="AO28" s="23">
        <f t="shared" si="15"/>
        <v>12379.37242</v>
      </c>
      <c r="AP28" s="23">
        <f t="shared" si="15"/>
        <v>15858.628210000001</v>
      </c>
      <c r="AQ28" s="23">
        <f t="shared" si="15"/>
        <v>30772.24972</v>
      </c>
      <c r="AR28" s="23">
        <f t="shared" si="15"/>
        <v>56502.541689999998</v>
      </c>
      <c r="AS28" s="10"/>
      <c r="AT28" s="30" t="s">
        <v>143</v>
      </c>
      <c r="AU28" s="9"/>
      <c r="AV28" s="23">
        <f t="shared" si="16"/>
        <v>45086.461799999997</v>
      </c>
      <c r="AW28" s="23">
        <f t="shared" si="16"/>
        <v>53288.996050000002</v>
      </c>
      <c r="AX28" s="23">
        <f t="shared" si="16"/>
        <v>62361.16244</v>
      </c>
      <c r="AY28" s="23">
        <f t="shared" si="16"/>
        <v>77397.091849999997</v>
      </c>
      <c r="AZ28" s="23">
        <f t="shared" si="16"/>
        <v>136628.91219999999</v>
      </c>
      <c r="BA28" s="23">
        <f t="shared" si="16"/>
        <v>226745.30799999999</v>
      </c>
      <c r="BB28" s="10"/>
      <c r="BC28" s="30" t="s">
        <v>143</v>
      </c>
      <c r="BD28" s="9"/>
      <c r="BE28" s="23">
        <f t="shared" si="17"/>
        <v>60088.076150000001</v>
      </c>
      <c r="BF28" s="23">
        <f t="shared" si="17"/>
        <v>70803.122659999994</v>
      </c>
      <c r="BG28" s="23">
        <f t="shared" si="17"/>
        <v>82893.075039999996</v>
      </c>
      <c r="BH28" s="23">
        <f t="shared" si="17"/>
        <v>102691.0343</v>
      </c>
      <c r="BI28" s="23">
        <f t="shared" si="17"/>
        <v>180694.84349999999</v>
      </c>
      <c r="BJ28" s="23">
        <f t="shared" si="17"/>
        <v>299050.33689999999</v>
      </c>
    </row>
    <row r="29" spans="1:62">
      <c r="A29" s="16" t="s">
        <v>258</v>
      </c>
      <c r="B29" t="s">
        <v>243</v>
      </c>
      <c r="C29" s="23">
        <f>VLOOKUP($B29,reporting_shock!$A$2:$AK$154,'Tab-reporting_shock'!C$1,FALSE)</f>
        <v>1347</v>
      </c>
      <c r="D29" s="23">
        <f>VLOOKUP($B29,reporting_shock!$A$2:$AK$154,'Tab-reporting_shock'!D$1,FALSE)</f>
        <v>1348.967169</v>
      </c>
      <c r="E29" s="23">
        <f>VLOOKUP($B29,reporting_shock!$A$2:$AK$154,'Tab-reporting_shock'!E$1,FALSE)</f>
        <v>1334.2251960000001</v>
      </c>
      <c r="F29" s="23">
        <f>VLOOKUP($B29,reporting_shock!$A$2:$AK$154,'Tab-reporting_shock'!F$1,FALSE)</f>
        <v>1333.0427360000001</v>
      </c>
      <c r="G29" s="23">
        <f>VLOOKUP($B29,reporting_shock!$A$2:$AK$154,'Tab-reporting_shock'!G$1,FALSE)</f>
        <v>1365.344517</v>
      </c>
      <c r="H29" s="23">
        <f>VLOOKUP($B29,reporting_shock!$A$2:$AK$154,'Tab-reporting_shock'!H$1,FALSE)</f>
        <v>1400.825525</v>
      </c>
      <c r="I29" s="9"/>
      <c r="J29" s="30" t="s">
        <v>143</v>
      </c>
      <c r="K29" s="9"/>
      <c r="L29" s="23">
        <f t="shared" si="7"/>
        <v>1409.7320689999999</v>
      </c>
      <c r="M29" s="23">
        <f t="shared" si="7"/>
        <v>1726.5721699999999</v>
      </c>
      <c r="N29" s="23">
        <f t="shared" si="7"/>
        <v>1646.5455380000001</v>
      </c>
      <c r="O29" s="23">
        <f t="shared" si="7"/>
        <v>1874.7997319999999</v>
      </c>
      <c r="P29" s="23">
        <f t="shared" si="7"/>
        <v>2625.3541869999999</v>
      </c>
      <c r="Q29" s="23">
        <f t="shared" si="7"/>
        <v>3179.8775230000001</v>
      </c>
      <c r="R29" s="10"/>
      <c r="S29" s="29" t="s">
        <v>158</v>
      </c>
      <c r="T29" s="9" t="s">
        <v>315</v>
      </c>
      <c r="U29" s="23">
        <f t="shared" ref="U29:Z29" si="20">U7</f>
        <v>10448.993340000001</v>
      </c>
      <c r="V29" s="23">
        <f t="shared" si="20"/>
        <v>12285.852430000001</v>
      </c>
      <c r="W29" s="23">
        <f t="shared" si="20"/>
        <v>15499.85959</v>
      </c>
      <c r="X29" s="23">
        <f t="shared" si="20"/>
        <v>18347.545419999999</v>
      </c>
      <c r="Y29" s="23">
        <f t="shared" si="20"/>
        <v>19772.386920000001</v>
      </c>
      <c r="Z29" s="23">
        <f t="shared" si="20"/>
        <v>19094.000469999999</v>
      </c>
      <c r="AA29" s="10"/>
      <c r="AB29" s="30" t="s">
        <v>178</v>
      </c>
      <c r="AC29" s="9"/>
      <c r="AD29" s="23">
        <f t="shared" si="14"/>
        <v>25.254320929999999</v>
      </c>
      <c r="AE29" s="23">
        <f t="shared" si="14"/>
        <v>25.098217080000001</v>
      </c>
      <c r="AF29" s="23">
        <f t="shared" si="14"/>
        <v>25.286773180000001</v>
      </c>
      <c r="AG29" s="23">
        <f t="shared" si="14"/>
        <v>22.541903479999998</v>
      </c>
      <c r="AH29" s="23">
        <f t="shared" si="14"/>
        <v>12.52147963</v>
      </c>
      <c r="AI29" s="23">
        <f t="shared" si="14"/>
        <v>5.8552389299999996</v>
      </c>
      <c r="AJ29" s="10"/>
      <c r="AK29" s="30" t="s">
        <v>178</v>
      </c>
      <c r="AL29" s="9"/>
      <c r="AM29" s="23">
        <f t="shared" si="15"/>
        <v>1590.655315</v>
      </c>
      <c r="AN29" s="23">
        <f t="shared" si="15"/>
        <v>1730.3812789999999</v>
      </c>
      <c r="AO29" s="23">
        <f t="shared" si="15"/>
        <v>2067.7621960000001</v>
      </c>
      <c r="AP29" s="23">
        <f t="shared" si="15"/>
        <v>2343.7376370000002</v>
      </c>
      <c r="AQ29" s="23">
        <f t="shared" si="15"/>
        <v>2140.1026499999998</v>
      </c>
      <c r="AR29" s="23">
        <f t="shared" si="15"/>
        <v>1373.9575709999999</v>
      </c>
      <c r="AS29" s="10"/>
      <c r="AT29" s="30" t="s">
        <v>178</v>
      </c>
      <c r="AU29" s="9"/>
      <c r="AV29" s="23">
        <f t="shared" si="16"/>
        <v>2194.228188</v>
      </c>
      <c r="AW29" s="23">
        <f t="shared" si="16"/>
        <v>2387.5470270000001</v>
      </c>
      <c r="AX29" s="23">
        <f t="shared" si="16"/>
        <v>2817.852883</v>
      </c>
      <c r="AY29" s="23">
        <f t="shared" si="16"/>
        <v>3120.8200149999998</v>
      </c>
      <c r="AZ29" s="23">
        <f t="shared" si="16"/>
        <v>2815.3153090000001</v>
      </c>
      <c r="BA29" s="23">
        <f t="shared" si="16"/>
        <v>2204.156348</v>
      </c>
      <c r="BB29" s="10"/>
      <c r="BC29" s="30" t="s">
        <v>178</v>
      </c>
      <c r="BD29" s="9"/>
      <c r="BE29" s="23">
        <f t="shared" si="17"/>
        <v>6037.7348739999998</v>
      </c>
      <c r="BF29" s="23">
        <f t="shared" si="17"/>
        <v>6537.3700740000004</v>
      </c>
      <c r="BG29" s="23">
        <f t="shared" si="17"/>
        <v>7654.1660700000002</v>
      </c>
      <c r="BH29" s="23">
        <f t="shared" si="17"/>
        <v>8405.9942499999997</v>
      </c>
      <c r="BI29" s="23">
        <f t="shared" si="17"/>
        <v>7723.3811640000004</v>
      </c>
      <c r="BJ29" s="23">
        <f t="shared" si="17"/>
        <v>5483.4057489999996</v>
      </c>
    </row>
    <row r="30" spans="1:62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7"/>
        <v>52.023562439999999</v>
      </c>
      <c r="M30" s="23">
        <f t="shared" si="7"/>
        <v>55.84358786</v>
      </c>
      <c r="N30" s="23">
        <f t="shared" si="7"/>
        <v>45.677242329999999</v>
      </c>
      <c r="O30" s="23">
        <f t="shared" si="7"/>
        <v>44.766348309999998</v>
      </c>
      <c r="P30" s="23">
        <f t="shared" si="7"/>
        <v>52.393923119999997</v>
      </c>
      <c r="Q30" s="23">
        <f t="shared" si="7"/>
        <v>43.635808249999997</v>
      </c>
      <c r="R30" s="10"/>
      <c r="S30" s="31" t="s">
        <v>311</v>
      </c>
      <c r="T30" s="9" t="s">
        <v>201</v>
      </c>
      <c r="U30" s="24">
        <f t="shared" ref="U30:Z30" si="21">U8</f>
        <v>5285.7500440000003</v>
      </c>
      <c r="V30" s="24">
        <f t="shared" si="21"/>
        <v>6053.0721450000001</v>
      </c>
      <c r="W30" s="24">
        <f t="shared" si="21"/>
        <v>4705.7981980000004</v>
      </c>
      <c r="X30" s="24">
        <f t="shared" si="21"/>
        <v>8610.6378679999998</v>
      </c>
      <c r="Y30" s="24">
        <f t="shared" si="21"/>
        <v>12404.70765</v>
      </c>
      <c r="Z30" s="24">
        <f t="shared" si="21"/>
        <v>13929.04248</v>
      </c>
      <c r="AA30" s="10"/>
      <c r="AB30" s="30" t="s">
        <v>160</v>
      </c>
      <c r="AC30" s="9"/>
      <c r="AD30" s="23">
        <f t="shared" si="14"/>
        <v>6.5964696939999996</v>
      </c>
      <c r="AE30" s="23">
        <f t="shared" si="14"/>
        <v>9.3058158209999995</v>
      </c>
      <c r="AF30" s="23">
        <f t="shared" si="14"/>
        <v>19.40680893</v>
      </c>
      <c r="AG30" s="23">
        <f t="shared" si="14"/>
        <v>30.58410786</v>
      </c>
      <c r="AH30" s="23">
        <f t="shared" si="14"/>
        <v>38.813412079999999</v>
      </c>
      <c r="AI30" s="23">
        <f t="shared" si="14"/>
        <v>43.101430559999997</v>
      </c>
      <c r="AJ30" s="10"/>
      <c r="AK30" s="30" t="s">
        <v>160</v>
      </c>
      <c r="AL30" s="9"/>
      <c r="AM30" s="23">
        <f t="shared" si="15"/>
        <v>381.5980361</v>
      </c>
      <c r="AN30" s="23">
        <f t="shared" si="15"/>
        <v>543.42360629999996</v>
      </c>
      <c r="AO30" s="23">
        <f t="shared" si="15"/>
        <v>1160.936618</v>
      </c>
      <c r="AP30" s="23">
        <f t="shared" si="15"/>
        <v>2459.3462249999998</v>
      </c>
      <c r="AQ30" s="23">
        <f t="shared" si="15"/>
        <v>6244.2069490000003</v>
      </c>
      <c r="AR30" s="23">
        <f t="shared" si="15"/>
        <v>10737.406349999999</v>
      </c>
      <c r="AS30" s="10"/>
      <c r="AT30" s="30" t="s">
        <v>160</v>
      </c>
      <c r="AU30" s="9"/>
      <c r="AV30" s="23">
        <f t="shared" si="16"/>
        <v>71.857209209999994</v>
      </c>
      <c r="AW30" s="23">
        <f t="shared" si="16"/>
        <v>294.63346369999999</v>
      </c>
      <c r="AX30" s="23">
        <f t="shared" si="16"/>
        <v>965.86204640000005</v>
      </c>
      <c r="AY30" s="23">
        <f t="shared" si="16"/>
        <v>2014.055552</v>
      </c>
      <c r="AZ30" s="23">
        <f t="shared" si="16"/>
        <v>4934.3617720000002</v>
      </c>
      <c r="BA30" s="23">
        <f t="shared" si="16"/>
        <v>9434.9406029999991</v>
      </c>
      <c r="BB30" s="10"/>
      <c r="BC30" s="30" t="s">
        <v>160</v>
      </c>
      <c r="BD30" s="9"/>
      <c r="BE30" s="23">
        <f t="shared" si="17"/>
        <v>2588.3749939999998</v>
      </c>
      <c r="BF30" s="23">
        <f t="shared" si="17"/>
        <v>3211.3589700000002</v>
      </c>
      <c r="BG30" s="23">
        <f t="shared" si="17"/>
        <v>4764.792958</v>
      </c>
      <c r="BH30" s="23">
        <f t="shared" si="17"/>
        <v>6545.6374839999999</v>
      </c>
      <c r="BI30" s="23">
        <f t="shared" si="17"/>
        <v>9506.2510139999995</v>
      </c>
      <c r="BJ30" s="23">
        <f t="shared" si="17"/>
        <v>13163.31718</v>
      </c>
    </row>
    <row r="31" spans="1:62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7"/>
        <v>8764.5570189999999</v>
      </c>
      <c r="M31" s="23">
        <f t="shared" si="7"/>
        <v>10117.442230000001</v>
      </c>
      <c r="N31" s="23">
        <f t="shared" si="7"/>
        <v>13066.931049999999</v>
      </c>
      <c r="O31" s="23">
        <f t="shared" si="7"/>
        <v>15436.198619999999</v>
      </c>
      <c r="P31" s="23">
        <f t="shared" si="7"/>
        <v>15131.011259999999</v>
      </c>
      <c r="Q31" s="23">
        <f t="shared" si="7"/>
        <v>11339.75669</v>
      </c>
      <c r="R31" s="10"/>
      <c r="S31" s="29" t="s">
        <v>156</v>
      </c>
      <c r="T31" s="9" t="s">
        <v>307</v>
      </c>
      <c r="U31" s="23">
        <f t="shared" ref="U31:Z31" si="22">U9</f>
        <v>3196.7461840000001</v>
      </c>
      <c r="V31" s="23">
        <f t="shared" si="22"/>
        <v>3089.4190250000001</v>
      </c>
      <c r="W31" s="23">
        <f t="shared" si="22"/>
        <v>2143.3633439999999</v>
      </c>
      <c r="X31" s="23">
        <f t="shared" si="22"/>
        <v>5094.6579920000004</v>
      </c>
      <c r="Y31" s="23">
        <f t="shared" si="22"/>
        <v>7537.3014489999996</v>
      </c>
      <c r="Z31" s="23">
        <f t="shared" si="22"/>
        <v>8154.1838639999996</v>
      </c>
      <c r="AA31" s="10"/>
      <c r="AB31" s="33" t="s">
        <v>180</v>
      </c>
      <c r="AC31" s="26"/>
      <c r="AD31" s="25">
        <f t="shared" si="14"/>
        <v>3392.8195249999999</v>
      </c>
      <c r="AE31" s="25">
        <f t="shared" si="14"/>
        <v>3708.4518840000001</v>
      </c>
      <c r="AF31" s="25">
        <f t="shared" si="14"/>
        <v>3877.3055220000001</v>
      </c>
      <c r="AG31" s="25">
        <f t="shared" si="14"/>
        <v>4020.9958590000001</v>
      </c>
      <c r="AH31" s="25">
        <f t="shared" si="14"/>
        <v>4212.2639550000004</v>
      </c>
      <c r="AI31" s="25">
        <f t="shared" si="14"/>
        <v>4304.0666000000001</v>
      </c>
      <c r="AJ31" s="10"/>
      <c r="AK31" s="33" t="s">
        <v>180</v>
      </c>
      <c r="AL31" s="26"/>
      <c r="AM31" s="25">
        <f t="shared" si="15"/>
        <v>16808.7</v>
      </c>
      <c r="AN31" s="25">
        <f t="shared" si="15"/>
        <v>20009.190139999999</v>
      </c>
      <c r="AO31" s="25">
        <f t="shared" si="15"/>
        <v>24694.573359999999</v>
      </c>
      <c r="AP31" s="25">
        <f t="shared" si="15"/>
        <v>33244.02678</v>
      </c>
      <c r="AQ31" s="25">
        <f t="shared" si="15"/>
        <v>62560.112179999996</v>
      </c>
      <c r="AR31" s="25">
        <f t="shared" si="15"/>
        <v>108633.4666</v>
      </c>
      <c r="AS31" s="10"/>
      <c r="AT31" s="33" t="s">
        <v>180</v>
      </c>
      <c r="AU31" s="26"/>
      <c r="AV31" s="25">
        <f t="shared" si="16"/>
        <v>78446.300010000006</v>
      </c>
      <c r="AW31" s="25">
        <f t="shared" si="16"/>
        <v>93276.344469999996</v>
      </c>
      <c r="AX31" s="25">
        <f t="shared" si="16"/>
        <v>110800.2677</v>
      </c>
      <c r="AY31" s="25">
        <f t="shared" si="16"/>
        <v>139272.43429999999</v>
      </c>
      <c r="AZ31" s="25">
        <f t="shared" si="16"/>
        <v>245031.11050000001</v>
      </c>
      <c r="BA31" s="25">
        <f t="shared" si="16"/>
        <v>407246.17619999999</v>
      </c>
      <c r="BB31" s="10"/>
      <c r="BC31" s="33" t="s">
        <v>180</v>
      </c>
      <c r="BD31" s="26"/>
      <c r="BE31" s="25">
        <f t="shared" si="17"/>
        <v>150502.7647</v>
      </c>
      <c r="BF31" s="25">
        <f t="shared" si="17"/>
        <v>179178.03810000001</v>
      </c>
      <c r="BG31" s="25">
        <f t="shared" si="17"/>
        <v>213710.64050000001</v>
      </c>
      <c r="BH31" s="25">
        <f t="shared" si="17"/>
        <v>269749.1887</v>
      </c>
      <c r="BI31" s="25">
        <f t="shared" si="17"/>
        <v>463002.79060000001</v>
      </c>
      <c r="BJ31" s="25">
        <f t="shared" si="17"/>
        <v>753244.3138</v>
      </c>
    </row>
    <row r="32" spans="1:62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7"/>
        <v>5285.7500440000003</v>
      </c>
      <c r="M32" s="23">
        <f t="shared" si="7"/>
        <v>6053.0721450000001</v>
      </c>
      <c r="N32" s="23">
        <f t="shared" si="7"/>
        <v>4705.7981980000004</v>
      </c>
      <c r="O32" s="23">
        <f t="shared" si="7"/>
        <v>8610.6378679999998</v>
      </c>
      <c r="P32" s="23">
        <f t="shared" si="7"/>
        <v>12404.70765</v>
      </c>
      <c r="Q32" s="23">
        <f t="shared" si="7"/>
        <v>13929.04248</v>
      </c>
      <c r="R32" s="10"/>
      <c r="S32" s="29" t="s">
        <v>157</v>
      </c>
      <c r="T32" s="9" t="s">
        <v>316</v>
      </c>
      <c r="U32" s="23">
        <f t="shared" ref="U32:Z32" si="23">U10</f>
        <v>1581.6641830000001</v>
      </c>
      <c r="V32" s="23">
        <f t="shared" si="23"/>
        <v>2336.9083300000002</v>
      </c>
      <c r="W32" s="23">
        <f t="shared" si="23"/>
        <v>1824.0230489999999</v>
      </c>
      <c r="X32" s="23">
        <f t="shared" si="23"/>
        <v>2586.8035500000001</v>
      </c>
      <c r="Y32" s="23">
        <f t="shared" si="23"/>
        <v>3432.3358790000002</v>
      </c>
      <c r="Z32" s="23">
        <f t="shared" si="23"/>
        <v>3694.8736960000001</v>
      </c>
      <c r="AA32" s="10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23">
        <f>VLOOKUP($B33,reporting_shock!$A$2:$AK$154,'Tab-reporting_shock'!C$1,FALSE)</f>
        <v>1347</v>
      </c>
      <c r="D33" s="23">
        <f>VLOOKUP($B33,reporting_shock!$A$2:$AK$154,'Tab-reporting_shock'!D$1,FALSE)</f>
        <v>1348.967169</v>
      </c>
      <c r="E33" s="23">
        <f>VLOOKUP($B33,reporting_shock!$A$2:$AK$154,'Tab-reporting_shock'!E$1,FALSE)</f>
        <v>1334.2251960000001</v>
      </c>
      <c r="F33" s="23">
        <f>VLOOKUP($B33,reporting_shock!$A$2:$AK$154,'Tab-reporting_shock'!F$1,FALSE)</f>
        <v>1333.0427360000001</v>
      </c>
      <c r="G33" s="23">
        <f>VLOOKUP($B33,reporting_shock!$A$2:$AK$154,'Tab-reporting_shock'!G$1,FALSE)</f>
        <v>1365.344517</v>
      </c>
      <c r="H33" s="23">
        <f>VLOOKUP($B33,reporting_shock!$A$2:$AK$154,'Tab-reporting_shock'!H$1,FALSE)</f>
        <v>1400.825525</v>
      </c>
      <c r="I33" s="10"/>
      <c r="J33" s="21" t="s">
        <v>181</v>
      </c>
      <c r="K33" s="26"/>
      <c r="L33" s="25">
        <f t="shared" si="7"/>
        <v>23895.681734000002</v>
      </c>
      <c r="M33" s="25">
        <f t="shared" si="7"/>
        <v>28591.657704999998</v>
      </c>
      <c r="N33" s="25">
        <f t="shared" si="7"/>
        <v>30624.590587999999</v>
      </c>
      <c r="O33" s="25">
        <f t="shared" si="7"/>
        <v>39914.080518000002</v>
      </c>
      <c r="P33" s="25">
        <f t="shared" si="7"/>
        <v>50560.587700000004</v>
      </c>
      <c r="Q33" s="25">
        <f t="shared" si="7"/>
        <v>52468.650210000007</v>
      </c>
      <c r="R33" s="10"/>
      <c r="S33" s="52" t="s">
        <v>158</v>
      </c>
      <c r="T33" s="26" t="s">
        <v>317</v>
      </c>
      <c r="U33" s="53">
        <f t="shared" ref="U33:Z33" si="24">U11</f>
        <v>507.33967680000001</v>
      </c>
      <c r="V33" s="53">
        <f t="shared" si="24"/>
        <v>626.74478929999998</v>
      </c>
      <c r="W33" s="53">
        <f t="shared" si="24"/>
        <v>738.41180569999995</v>
      </c>
      <c r="X33" s="53">
        <f t="shared" si="24"/>
        <v>929.17632530000003</v>
      </c>
      <c r="Y33" s="53">
        <f t="shared" si="24"/>
        <v>1435.0703209999999</v>
      </c>
      <c r="Z33" s="53">
        <f t="shared" si="24"/>
        <v>2079.9849159999999</v>
      </c>
      <c r="AA33" s="10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24">
        <f t="shared" ref="U34:Z34" si="25">U12</f>
        <v>23895.681734000002</v>
      </c>
      <c r="V34" s="24">
        <f t="shared" si="25"/>
        <v>28591.657704999998</v>
      </c>
      <c r="W34" s="24">
        <f t="shared" si="25"/>
        <v>30624.590587999999</v>
      </c>
      <c r="X34" s="24">
        <f t="shared" si="25"/>
        <v>39914.080518000002</v>
      </c>
      <c r="Y34" s="24">
        <f t="shared" si="25"/>
        <v>50560.587700000004</v>
      </c>
      <c r="Z34" s="24">
        <f t="shared" si="25"/>
        <v>52468.650210000007</v>
      </c>
      <c r="AA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23">
        <f t="shared" ref="U35:Z35" si="26">U13</f>
        <v>6660.0524720000003</v>
      </c>
      <c r="V35" s="23">
        <f t="shared" si="26"/>
        <v>7591.7173000000003</v>
      </c>
      <c r="W35" s="23">
        <f t="shared" si="26"/>
        <v>6443.9394410000004</v>
      </c>
      <c r="X35" s="23">
        <f t="shared" si="26"/>
        <v>10503.873108</v>
      </c>
      <c r="Y35" s="23">
        <f t="shared" si="26"/>
        <v>14768.042441</v>
      </c>
      <c r="Z35" s="23">
        <f t="shared" si="26"/>
        <v>16303.481661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23">
        <f>VLOOKUP($B36,reporting_shock!$A$2:$AK$154,'Tab-reporting_shock'!C$1,FALSE)</f>
        <v>1844</v>
      </c>
      <c r="D36" s="23">
        <f>VLOOKUP($B36,reporting_shock!$A$2:$AK$154,'Tab-reporting_shock'!D$1,FALSE)</f>
        <v>1844</v>
      </c>
      <c r="E36" s="23">
        <f>VLOOKUP($B36,reporting_shock!$A$2:$AK$154,'Tab-reporting_shock'!E$1,FALSE)</f>
        <v>1844</v>
      </c>
      <c r="F36" s="23">
        <f>VLOOKUP($B36,reporting_shock!$A$2:$AK$154,'Tab-reporting_shock'!F$1,FALSE)</f>
        <v>1844</v>
      </c>
      <c r="G36" s="23">
        <f>VLOOKUP($B36,reporting_shock!$A$2:$AK$154,'Tab-reporting_shock'!G$1,FALSE)</f>
        <v>1844</v>
      </c>
      <c r="H36" s="23">
        <f>VLOOKUP($B36,reporting_shock!$A$2:$AK$154,'Tab-reporting_shock'!H$1,FALSE)</f>
        <v>1844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23">
        <f t="shared" ref="U36:Z36" si="27">U14</f>
        <v>6279.2962379999999</v>
      </c>
      <c r="V36" s="23">
        <f t="shared" si="27"/>
        <v>8087.3431850000006</v>
      </c>
      <c r="W36" s="23">
        <f t="shared" si="27"/>
        <v>7942.3797549999999</v>
      </c>
      <c r="X36" s="23">
        <f t="shared" si="27"/>
        <v>10133.485666</v>
      </c>
      <c r="Y36" s="23">
        <f t="shared" si="27"/>
        <v>14585.088019000001</v>
      </c>
      <c r="Z36" s="23">
        <f t="shared" si="27"/>
        <v>14991.183156000001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23">
        <f>C28-SUM(C29,C35,C36)</f>
        <v>17</v>
      </c>
      <c r="D37" s="23">
        <f t="shared" ref="D37:H37" si="28">D28-SUM(D29,D35,D36)</f>
        <v>19.04138869999997</v>
      </c>
      <c r="E37" s="23">
        <f t="shared" si="28"/>
        <v>20.536751099999492</v>
      </c>
      <c r="F37" s="23">
        <f t="shared" si="28"/>
        <v>22.572161600000072</v>
      </c>
      <c r="G37" s="23">
        <f t="shared" si="28"/>
        <v>27.268169899999975</v>
      </c>
      <c r="H37" s="23">
        <f t="shared" si="28"/>
        <v>32.941154399999505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3">
        <f t="shared" ref="U37:Z37" si="29">U15</f>
        <v>10956.333016800001</v>
      </c>
      <c r="V37" s="53">
        <f t="shared" si="29"/>
        <v>12912.597219300002</v>
      </c>
      <c r="W37" s="53">
        <f t="shared" si="29"/>
        <v>16238.2713957</v>
      </c>
      <c r="X37" s="53">
        <f t="shared" si="29"/>
        <v>19276.721745299998</v>
      </c>
      <c r="Y37" s="53">
        <f t="shared" si="29"/>
        <v>21207.457241</v>
      </c>
      <c r="Z37" s="53">
        <f t="shared" si="29"/>
        <v>21173.985386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25">
        <f>C29+C35+C36+C37</f>
        <v>3208</v>
      </c>
      <c r="D38" s="25">
        <f t="shared" ref="D38:H38" si="30">D29+D35+D36+D37</f>
        <v>3212.0085577</v>
      </c>
      <c r="E38" s="25">
        <f t="shared" si="30"/>
        <v>3198.7619470999998</v>
      </c>
      <c r="F38" s="25">
        <f t="shared" si="30"/>
        <v>3199.6148976000004</v>
      </c>
      <c r="G38" s="25">
        <f t="shared" si="30"/>
        <v>3236.6126869</v>
      </c>
      <c r="H38" s="25">
        <f t="shared" si="30"/>
        <v>3277.7666793999997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299</v>
      </c>
      <c r="B39" s="9"/>
      <c r="C39" s="25">
        <f>SUM(C30:C32,C35)</f>
        <v>0</v>
      </c>
      <c r="D39" s="25">
        <f t="shared" ref="D39:H39" si="31">SUM(D30:D32,D35)</f>
        <v>0</v>
      </c>
      <c r="E39" s="25">
        <f t="shared" si="31"/>
        <v>0</v>
      </c>
      <c r="F39" s="25">
        <f t="shared" si="31"/>
        <v>0</v>
      </c>
      <c r="G39" s="25">
        <f t="shared" si="31"/>
        <v>0</v>
      </c>
      <c r="H39" s="25">
        <f t="shared" si="31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3" t="s">
        <v>0</v>
      </c>
      <c r="D41" s="84"/>
      <c r="E41" s="84"/>
      <c r="F41" s="84"/>
      <c r="G41" s="84"/>
      <c r="H41" s="8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292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23">
        <f>VLOOKUP($B43,reporting_shock!$A$2:$AK$154,'Tab-reporting_shock'!C$1,FALSE)</f>
        <v>412.76329629999998</v>
      </c>
      <c r="D43" s="23">
        <f>VLOOKUP($B43,reporting_shock!$A$2:$AK$154,'Tab-reporting_shock'!D$1,FALSE)</f>
        <v>458.63377989999998</v>
      </c>
      <c r="E43" s="23">
        <f>VLOOKUP($B43,reporting_shock!$A$2:$AK$154,'Tab-reporting_shock'!E$1,FALSE)</f>
        <v>534.7356145</v>
      </c>
      <c r="F43" s="23">
        <f>VLOOKUP($B43,reporting_shock!$A$2:$AK$154,'Tab-reporting_shock'!F$1,FALSE)</f>
        <v>314.48595820000003</v>
      </c>
      <c r="G43" s="23">
        <f>VLOOKUP($B43,reporting_shock!$A$2:$AK$154,'Tab-reporting_shock'!G$1,FALSE)</f>
        <v>163.91795980000001</v>
      </c>
      <c r="H43" s="23">
        <f>VLOOKUP($B43,reporting_shock!$A$2:$AK$154,'Tab-reporting_shock'!H$1,FALSE)</f>
        <v>142.0862338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23">
        <f>VLOOKUP($B44,reporting_shock!$A$2:$AK$154,'Tab-reporting_shock'!C$1,FALSE)</f>
        <v>1935.063719</v>
      </c>
      <c r="D44" s="23">
        <f>VLOOKUP($B44,reporting_shock!$A$2:$AK$154,'Tab-reporting_shock'!D$1,FALSE)</f>
        <v>2212.473121</v>
      </c>
      <c r="E44" s="23">
        <f>VLOOKUP($B44,reporting_shock!$A$2:$AK$154,'Tab-reporting_shock'!E$1,FALSE)</f>
        <v>1738.1019899999999</v>
      </c>
      <c r="F44" s="23">
        <f>VLOOKUP($B44,reporting_shock!$A$2:$AK$154,'Tab-reporting_shock'!F$1,FALSE)</f>
        <v>3367.1145969999998</v>
      </c>
      <c r="G44" s="23">
        <f>VLOOKUP($B44,reporting_shock!$A$2:$AK$154,'Tab-reporting_shock'!G$1,FALSE)</f>
        <v>4997.3136089999998</v>
      </c>
      <c r="H44" s="23">
        <f>VLOOKUP($B44,reporting_shock!$A$2:$AK$154,'Tab-reporting_shock'!H$1,FALSE)</f>
        <v>5551.9298740000004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25">
        <f>C43+C44</f>
        <v>2347.8270152999999</v>
      </c>
      <c r="D45" s="25">
        <f t="shared" ref="D45:H45" si="32">D43+D44</f>
        <v>2671.1069008999998</v>
      </c>
      <c r="E45" s="25">
        <f t="shared" si="32"/>
        <v>2272.8376045</v>
      </c>
      <c r="F45" s="25">
        <f t="shared" si="32"/>
        <v>3681.6005551999997</v>
      </c>
      <c r="G45" s="25">
        <f t="shared" si="32"/>
        <v>5161.2315687999999</v>
      </c>
      <c r="H45" s="25">
        <f t="shared" si="32"/>
        <v>5694.0161078000001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23">
        <f>VLOOKUP($B46,reporting_shock!$A$2:$AK$154,'Tab-reporting_shock'!C$1,FALSE)</f>
        <v>1201.7382500000001</v>
      </c>
      <c r="D46" s="23">
        <f>VLOOKUP($B46,reporting_shock!$A$2:$AK$154,'Tab-reporting_shock'!D$1,FALSE)</f>
        <v>1562.2597599999999</v>
      </c>
      <c r="E46" s="23">
        <f>VLOOKUP($B46,reporting_shock!$A$2:$AK$154,'Tab-reporting_shock'!E$1,FALSE)</f>
        <v>1492.2638549999999</v>
      </c>
      <c r="F46" s="23">
        <f>VLOOKUP($B46,reporting_shock!$A$2:$AK$154,'Tab-reporting_shock'!F$1,FALSE)</f>
        <v>1876.9523019999999</v>
      </c>
      <c r="G46" s="23">
        <f>VLOOKUP($B46,reporting_shock!$A$2:$AK$154,'Tab-reporting_shock'!G$1,FALSE)</f>
        <v>2509.0065119999999</v>
      </c>
      <c r="H46" s="23">
        <f>VLOOKUP($B46,reporting_shock!$A$2:$AK$154,'Tab-reporting_shock'!H$1,FALSE)</f>
        <v>2827.7380229999999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23">
        <f>VLOOKUP($B47,reporting_shock!$A$2:$AK$154,'Tab-reporting_shock'!C$1,FALSE)</f>
        <v>528.4202659</v>
      </c>
      <c r="D47" s="23">
        <f>VLOOKUP($B47,reporting_shock!$A$2:$AK$154,'Tab-reporting_shock'!D$1,FALSE)</f>
        <v>697.0983688</v>
      </c>
      <c r="E47" s="23">
        <f>VLOOKUP($B47,reporting_shock!$A$2:$AK$154,'Tab-reporting_shock'!E$1,FALSE)</f>
        <v>689.98568190000003</v>
      </c>
      <c r="F47" s="23">
        <f>VLOOKUP($B47,reporting_shock!$A$2:$AK$154,'Tab-reporting_shock'!F$1,FALSE)</f>
        <v>878.84230630000002</v>
      </c>
      <c r="G47" s="23">
        <f>VLOOKUP($B47,reporting_shock!$A$2:$AK$154,'Tab-reporting_shock'!G$1,FALSE)</f>
        <v>1156.8413129999999</v>
      </c>
      <c r="H47" s="23">
        <f>VLOOKUP($B47,reporting_shock!$A$2:$AK$154,'Tab-reporting_shock'!H$1,FALSE)</f>
        <v>1273.39293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23">
        <f>VLOOKUP($B48,reporting_shock!$A$2:$AK$154,'Tab-reporting_shock'!C$1,FALSE)</f>
        <v>383.52089660000001</v>
      </c>
      <c r="D48" s="23">
        <f>VLOOKUP($B48,reporting_shock!$A$2:$AK$154,'Tab-reporting_shock'!D$1,FALSE)</f>
        <v>514.24640959999999</v>
      </c>
      <c r="E48" s="23">
        <f>VLOOKUP($B48,reporting_shock!$A$2:$AK$154,'Tab-reporting_shock'!E$1,FALSE)</f>
        <v>502.42762970000001</v>
      </c>
      <c r="F48" s="23">
        <f>VLOOKUP($B48,reporting_shock!$A$2:$AK$154,'Tab-reporting_shock'!F$1,FALSE)</f>
        <v>664.09423770000001</v>
      </c>
      <c r="G48" s="23">
        <f>VLOOKUP($B48,reporting_shock!$A$2:$AK$154,'Tab-reporting_shock'!G$1,FALSE)</f>
        <v>924.51950220000003</v>
      </c>
      <c r="H48" s="23">
        <f>VLOOKUP($B48,reporting_shock!$A$2:$AK$154,'Tab-reporting_shock'!H$1,FALSE)</f>
        <v>1098.0306410000001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23">
        <f>VLOOKUP($B49,reporting_shock!$A$2:$AK$154,'Tab-reporting_shock'!C$1,FALSE)</f>
        <v>255.19935469999999</v>
      </c>
      <c r="D49" s="23">
        <f>VLOOKUP($B49,reporting_shock!$A$2:$AK$154,'Tab-reporting_shock'!D$1,FALSE)</f>
        <v>308.60601059999999</v>
      </c>
      <c r="E49" s="23">
        <f>VLOOKUP($B49,reporting_shock!$A$2:$AK$154,'Tab-reporting_shock'!E$1,FALSE)</f>
        <v>255.2530366</v>
      </c>
      <c r="F49" s="23">
        <f>VLOOKUP($B49,reporting_shock!$A$2:$AK$154,'Tab-reporting_shock'!F$1,FALSE)</f>
        <v>276.46812890000001</v>
      </c>
      <c r="G49" s="23">
        <f>VLOOKUP($B49,reporting_shock!$A$2:$AK$154,'Tab-reporting_shock'!G$1,FALSE)</f>
        <v>344.07807509999998</v>
      </c>
      <c r="H49" s="23">
        <f>VLOOKUP($B49,reporting_shock!$A$2:$AK$154,'Tab-reporting_shock'!H$1,FALSE)</f>
        <v>359.7610335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23">
        <f>VLOOKUP($B50,reporting_shock!$A$2:$AK$154,'Tab-reporting_shock'!C$1,FALSE)</f>
        <v>16.827941209999999</v>
      </c>
      <c r="D50" s="23">
        <f>VLOOKUP($B50,reporting_shock!$A$2:$AK$154,'Tab-reporting_shock'!D$1,FALSE)</f>
        <v>18.087161160000001</v>
      </c>
      <c r="E50" s="23">
        <f>VLOOKUP($B50,reporting_shock!$A$2:$AK$154,'Tab-reporting_shock'!E$1,FALSE)</f>
        <v>14.50031735</v>
      </c>
      <c r="F50" s="23">
        <f>VLOOKUP($B50,reporting_shock!$A$2:$AK$154,'Tab-reporting_shock'!F$1,FALSE)</f>
        <v>14.13284159</v>
      </c>
      <c r="G50" s="23">
        <f>VLOOKUP($B50,reporting_shock!$A$2:$AK$154,'Tab-reporting_shock'!G$1,FALSE)</f>
        <v>16.650638650000001</v>
      </c>
      <c r="H50" s="23">
        <f>VLOOKUP($B50,reporting_shock!$A$2:$AK$154,'Tab-reporting_shock'!H$1,FALSE)</f>
        <v>13.877690960000001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23">
        <f>VLOOKUP($B51,reporting_shock!$A$2:$AK$154,'Tab-reporting_shock'!C$1,FALSE)</f>
        <v>17.76979171</v>
      </c>
      <c r="D51" s="23">
        <f>VLOOKUP($B51,reporting_shock!$A$2:$AK$154,'Tab-reporting_shock'!D$1,FALSE)</f>
        <v>24.221810349999998</v>
      </c>
      <c r="E51" s="23">
        <f>VLOOKUP($B51,reporting_shock!$A$2:$AK$154,'Tab-reporting_shock'!E$1,FALSE)</f>
        <v>30.097189870000001</v>
      </c>
      <c r="F51" s="23">
        <f>VLOOKUP($B51,reporting_shock!$A$2:$AK$154,'Tab-reporting_shock'!F$1,FALSE)</f>
        <v>43.414787449999999</v>
      </c>
      <c r="G51" s="23">
        <f>VLOOKUP($B51,reporting_shock!$A$2:$AK$154,'Tab-reporting_shock'!G$1,FALSE)</f>
        <v>66.916982599999997</v>
      </c>
      <c r="H51" s="23">
        <f>VLOOKUP($B51,reporting_shock!$A$2:$AK$154,'Tab-reporting_shock'!H$1,FALSE)</f>
        <v>82.675727940000002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23">
        <f>VLOOKUP($B52,reporting_shock!$A$2:$AK$154,'Tab-reporting_shock'!C$1,FALSE)</f>
        <v>1109.2441289999999</v>
      </c>
      <c r="D52" s="23">
        <f>VLOOKUP($B52,reporting_shock!$A$2:$AK$154,'Tab-reporting_shock'!D$1,FALSE)</f>
        <v>1072.0025049999999</v>
      </c>
      <c r="E52" s="23">
        <f>VLOOKUP($B52,reporting_shock!$A$2:$AK$154,'Tab-reporting_shock'!E$1,FALSE)</f>
        <v>743.72911339999996</v>
      </c>
      <c r="F52" s="23">
        <f>VLOOKUP($B52,reporting_shock!$A$2:$AK$154,'Tab-reporting_shock'!F$1,FALSE)</f>
        <v>1767.803617</v>
      </c>
      <c r="G52" s="23">
        <f>VLOOKUP($B52,reporting_shock!$A$2:$AK$154,'Tab-reporting_shock'!G$1,FALSE)</f>
        <v>2615.3804209999998</v>
      </c>
      <c r="H52" s="23">
        <f>VLOOKUP($B52,reporting_shock!$A$2:$AK$154,'Tab-reporting_shock'!H$1,FALSE)</f>
        <v>2829.4334480000002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23">
        <f>VLOOKUP($B53,reporting_shock!$A$2:$AK$154,'Tab-reporting_shock'!C$1,FALSE)</f>
        <v>36.844636059999999</v>
      </c>
      <c r="D53" s="23">
        <f>VLOOKUP($B53,reporting_shock!$A$2:$AK$154,'Tab-reporting_shock'!D$1,FALSE)</f>
        <v>36.844636059999999</v>
      </c>
      <c r="E53" s="23">
        <f>VLOOKUP($B53,reporting_shock!$A$2:$AK$154,'Tab-reporting_shock'!E$1,FALSE)</f>
        <v>36.844636059999999</v>
      </c>
      <c r="F53" s="23">
        <f>VLOOKUP($B53,reporting_shock!$A$2:$AK$154,'Tab-reporting_shock'!F$1,FALSE)</f>
        <v>36.844636059999999</v>
      </c>
      <c r="G53" s="23">
        <f>VLOOKUP($B53,reporting_shock!$A$2:$AK$154,'Tab-reporting_shock'!G$1,FALSE)</f>
        <v>36.844636059999999</v>
      </c>
      <c r="H53" s="23">
        <f>VLOOKUP($B53,reporting_shock!$A$2:$AK$154,'Tab-reporting_shock'!H$1,FALSE)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6"/>
      <c r="D54" s="36"/>
      <c r="E54" s="36"/>
      <c r="F54" s="36"/>
      <c r="G54" s="36"/>
      <c r="H54" s="3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25">
        <f>C46+C52+C53+C54</f>
        <v>2347.8270150600001</v>
      </c>
      <c r="D55" s="25">
        <f t="shared" ref="D55:H55" si="33">D46+D52+D53+D54</f>
        <v>2671.1069010599999</v>
      </c>
      <c r="E55" s="25">
        <f t="shared" si="33"/>
        <v>2272.83760446</v>
      </c>
      <c r="F55" s="25">
        <f t="shared" si="33"/>
        <v>3681.6005550600003</v>
      </c>
      <c r="G55" s="25">
        <f t="shared" si="33"/>
        <v>5161.2315690599999</v>
      </c>
      <c r="H55" s="25">
        <f t="shared" si="33"/>
        <v>5694.0161070599997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299</v>
      </c>
      <c r="B56" s="9"/>
      <c r="C56" s="25">
        <f>SUM(C47:C49,C52)</f>
        <v>2276.3846462000001</v>
      </c>
      <c r="D56" s="25">
        <f t="shared" ref="D56:H56" si="34">SUM(D47:D49,D52)</f>
        <v>2591.9532939999999</v>
      </c>
      <c r="E56" s="25">
        <f t="shared" si="34"/>
        <v>2191.3954616000001</v>
      </c>
      <c r="F56" s="25">
        <f t="shared" si="34"/>
        <v>3587.2082899000002</v>
      </c>
      <c r="G56" s="25">
        <f t="shared" si="34"/>
        <v>5040.8193112999998</v>
      </c>
      <c r="H56" s="25">
        <f t="shared" si="34"/>
        <v>5560.6180525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3" t="s">
        <v>0</v>
      </c>
      <c r="D58" s="84"/>
      <c r="E58" s="84"/>
      <c r="F58" s="84"/>
      <c r="G58" s="84"/>
      <c r="H58" s="8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293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23">
        <f>VLOOKUP($B60,reporting_shock!$A$2:$AK$154,'Tab-reporting_shock'!C$1,FALSE)</f>
        <v>767.0073496</v>
      </c>
      <c r="D60" s="23">
        <f>VLOOKUP($B60,reporting_shock!$A$2:$AK$154,'Tab-reporting_shock'!D$1,FALSE)</f>
        <v>787.02287009999998</v>
      </c>
      <c r="E60" s="23">
        <f>VLOOKUP($B60,reporting_shock!$A$2:$AK$154,'Tab-reporting_shock'!E$1,FALSE)</f>
        <v>760.1042162</v>
      </c>
      <c r="F60" s="23">
        <f>VLOOKUP($B60,reporting_shock!$A$2:$AK$154,'Tab-reporting_shock'!F$1,FALSE)</f>
        <v>844.25901350000004</v>
      </c>
      <c r="G60" s="23">
        <f>VLOOKUP($B60,reporting_shock!$A$2:$AK$154,'Tab-reporting_shock'!G$1,FALSE)</f>
        <v>776.80166050000003</v>
      </c>
      <c r="H60" s="23">
        <f>VLOOKUP($B60,reporting_shock!$A$2:$AK$154,'Tab-reporting_shock'!H$1,FALSE)</f>
        <v>717.68728750000002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23">
        <f>IF(VLOOKUP($B61,reporting_shock!$A$2:$AK$154,'Tab-reporting_shock'!C$1,FALSE)&gt;0,VLOOKUP($B61,reporting_shock!$A$2:$AK$154,'Tab-reporting_shock'!C$1,FALSE),0)</f>
        <v>2158.9362809999998</v>
      </c>
      <c r="D61" s="23">
        <f>VLOOKUP($B61,reporting_shock!$A$2:$AK$154,'Tab-reporting_shock'!D$1,FALSE)</f>
        <v>2758.496936</v>
      </c>
      <c r="E61" s="23">
        <f>VLOOKUP($B61,reporting_shock!$A$2:$AK$154,'Tab-reporting_shock'!E$1,FALSE)</f>
        <v>2735.739951</v>
      </c>
      <c r="F61" s="23">
        <f>VLOOKUP($B61,reporting_shock!$A$2:$AK$154,'Tab-reporting_shock'!F$1,FALSE)</f>
        <v>3402.4268400000001</v>
      </c>
      <c r="G61" s="23">
        <f>VLOOKUP($B61,reporting_shock!$A$2:$AK$154,'Tab-reporting_shock'!G$1,FALSE)</f>
        <v>4995.3461100000004</v>
      </c>
      <c r="H61" s="23">
        <f>VLOOKUP($B61,reporting_shock!$A$2:$AK$154,'Tab-reporting_shock'!H$1,FALSE)</f>
        <v>5193.6199630000001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25">
        <f>C60+C61</f>
        <v>2925.9436305999998</v>
      </c>
      <c r="D62" s="25">
        <f t="shared" ref="D62:H62" si="35">D60+D61</f>
        <v>3545.5198061000001</v>
      </c>
      <c r="E62" s="25">
        <f t="shared" si="35"/>
        <v>3495.8441671999999</v>
      </c>
      <c r="F62" s="25">
        <f t="shared" si="35"/>
        <v>4246.6858535000001</v>
      </c>
      <c r="G62" s="25">
        <f t="shared" si="35"/>
        <v>5772.1477705000007</v>
      </c>
      <c r="H62" s="25">
        <f t="shared" si="35"/>
        <v>5911.3072505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23">
        <f>VLOOKUP($B63,reporting_shock!$A$2:$AK$154,'Tab-reporting_shock'!C$1,FALSE)</f>
        <v>1609.7706459999999</v>
      </c>
      <c r="D63" s="23">
        <f>VLOOKUP($B63,reporting_shock!$A$2:$AK$154,'Tab-reporting_shock'!D$1,FALSE)</f>
        <v>1970.541993</v>
      </c>
      <c r="E63" s="23">
        <f>VLOOKUP($B63,reporting_shock!$A$2:$AK$154,'Tab-reporting_shock'!E$1,FALSE)</f>
        <v>2096.620363</v>
      </c>
      <c r="F63" s="23">
        <f>VLOOKUP($B63,reporting_shock!$A$2:$AK$154,'Tab-reporting_shock'!F$1,FALSE)</f>
        <v>2586.0746869999998</v>
      </c>
      <c r="G63" s="23">
        <f>VLOOKUP($B63,reporting_shock!$A$2:$AK$154,'Tab-reporting_shock'!G$1,FALSE)</f>
        <v>3821.7920880000001</v>
      </c>
      <c r="H63" s="23">
        <f>VLOOKUP($B63,reporting_shock!$A$2:$AK$154,'Tab-reporting_shock'!H$1,FALSE)</f>
        <v>3870.9858859999999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23">
        <f>VLOOKUP($B64,reporting_shock!$A$2:$AK$154,'Tab-reporting_shock'!C$1,FALSE)</f>
        <v>1284.6315030000001</v>
      </c>
      <c r="D64" s="23">
        <f>VLOOKUP($B64,reporting_shock!$A$2:$AK$154,'Tab-reporting_shock'!D$1,FALSE)</f>
        <v>1579.4881760000001</v>
      </c>
      <c r="E64" s="23">
        <f>VLOOKUP($B64,reporting_shock!$A$2:$AK$154,'Tab-reporting_shock'!E$1,FALSE)</f>
        <v>1607.265312</v>
      </c>
      <c r="F64" s="23">
        <f>VLOOKUP($B64,reporting_shock!$A$2:$AK$154,'Tab-reporting_shock'!F$1,FALSE)</f>
        <v>1948.494858</v>
      </c>
      <c r="G64" s="23">
        <f>VLOOKUP($B64,reporting_shock!$A$2:$AK$154,'Tab-reporting_shock'!G$1,FALSE)</f>
        <v>2839.6531970000001</v>
      </c>
      <c r="H64" s="23">
        <f>VLOOKUP($B64,reporting_shock!$A$2:$AK$154,'Tab-reporting_shock'!H$1,FALSE)</f>
        <v>2753.1926680000001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23">
        <f>VLOOKUP($B65,reporting_shock!$A$2:$AK$154,'Tab-reporting_shock'!C$1,FALSE)</f>
        <v>11.434626509999999</v>
      </c>
      <c r="D65" s="23">
        <f>VLOOKUP($B65,reporting_shock!$A$2:$AK$154,'Tab-reporting_shock'!D$1,FALSE)</f>
        <v>12.3704844</v>
      </c>
      <c r="E65" s="23">
        <f>VLOOKUP($B65,reporting_shock!$A$2:$AK$154,'Tab-reporting_shock'!E$1,FALSE)</f>
        <v>10.788794299999999</v>
      </c>
      <c r="F65" s="23">
        <f>VLOOKUP($B65,reporting_shock!$A$2:$AK$154,'Tab-reporting_shock'!F$1,FALSE)</f>
        <v>12.10531754</v>
      </c>
      <c r="G65" s="23">
        <f>VLOOKUP($B65,reporting_shock!$A$2:$AK$154,'Tab-reporting_shock'!G$1,FALSE)</f>
        <v>19.959241599999999</v>
      </c>
      <c r="H65" s="23">
        <f>VLOOKUP($B65,reporting_shock!$A$2:$AK$154,'Tab-reporting_shock'!H$1,FALSE)</f>
        <v>26.221400160000002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23">
        <f>VLOOKUP($B66,reporting_shock!$A$2:$AK$154,'Tab-reporting_shock'!C$1,FALSE)</f>
        <v>94.407346700000005</v>
      </c>
      <c r="D66" s="23">
        <f>VLOOKUP($B66,reporting_shock!$A$2:$AK$154,'Tab-reporting_shock'!D$1,FALSE)</f>
        <v>113.17025959999999</v>
      </c>
      <c r="E66" s="23">
        <f>VLOOKUP($B66,reporting_shock!$A$2:$AK$154,'Tab-reporting_shock'!E$1,FALSE)</f>
        <v>107.1197391</v>
      </c>
      <c r="F66" s="23">
        <f>VLOOKUP($B66,reporting_shock!$A$2:$AK$154,'Tab-reporting_shock'!F$1,FALSE)</f>
        <v>122.5507952</v>
      </c>
      <c r="G66" s="23">
        <f>VLOOKUP($B66,reporting_shock!$A$2:$AK$154,'Tab-reporting_shock'!G$1,FALSE)</f>
        <v>169.63695970000001</v>
      </c>
      <c r="H66" s="23">
        <f>VLOOKUP($B66,reporting_shock!$A$2:$AK$154,'Tab-reporting_shock'!H$1,FALSE)</f>
        <v>153.74168639999999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23">
        <f>VLOOKUP($B67,reporting_shock!$A$2:$AK$154,'Tab-reporting_shock'!C$1,FALSE)</f>
        <v>0.18474214159999999</v>
      </c>
      <c r="D67" s="23">
        <f>VLOOKUP($B67,reporting_shock!$A$2:$AK$154,'Tab-reporting_shock'!D$1,FALSE)</f>
        <v>0.25200604879999999</v>
      </c>
      <c r="E67" s="23">
        <f>VLOOKUP($B67,reporting_shock!$A$2:$AK$154,'Tab-reporting_shock'!E$1,FALSE)</f>
        <v>0.27648477519999998</v>
      </c>
      <c r="F67" s="23">
        <f>VLOOKUP($B67,reporting_shock!$A$2:$AK$154,'Tab-reporting_shock'!F$1,FALSE)</f>
        <v>0.34932763630000002</v>
      </c>
      <c r="G67" s="23">
        <f>VLOOKUP($B67,reporting_shock!$A$2:$AK$154,'Tab-reporting_shock'!G$1,FALSE)</f>
        <v>0.38577310739999998</v>
      </c>
      <c r="H67" s="23">
        <f>VLOOKUP($B67,reporting_shock!$A$2:$AK$154,'Tab-reporting_shock'!H$1,FALSE)</f>
        <v>0.24632938500000001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23">
        <f>VLOOKUP($B68,reporting_shock!$A$2:$AK$154,'Tab-reporting_shock'!C$1,FALSE)</f>
        <v>219.11242780000001</v>
      </c>
      <c r="D68" s="23">
        <f>VLOOKUP($B68,reporting_shock!$A$2:$AK$154,'Tab-reporting_shock'!D$1,FALSE)</f>
        <v>265.26106670000001</v>
      </c>
      <c r="E68" s="23">
        <f>VLOOKUP($B68,reporting_shock!$A$2:$AK$154,'Tab-reporting_shock'!E$1,FALSE)</f>
        <v>371.1700328</v>
      </c>
      <c r="F68" s="23">
        <f>VLOOKUP($B68,reporting_shock!$A$2:$AK$154,'Tab-reporting_shock'!F$1,FALSE)</f>
        <v>502.57438789999998</v>
      </c>
      <c r="G68" s="23">
        <f>VLOOKUP($B68,reporting_shock!$A$2:$AK$154,'Tab-reporting_shock'!G$1,FALSE)</f>
        <v>792.15691570000001</v>
      </c>
      <c r="H68" s="23">
        <f>VLOOKUP($B68,reporting_shock!$A$2:$AK$154,'Tab-reporting_shock'!H$1,FALSE)</f>
        <v>937.58380250000005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23">
        <f>VLOOKUP($B69,reporting_shock!$A$2:$AK$154,'Tab-reporting_shock'!C$1,FALSE)</f>
        <v>542</v>
      </c>
      <c r="D69" s="23">
        <f>VLOOKUP($B69,reporting_shock!$A$2:$AK$154,'Tab-reporting_shock'!D$1,FALSE)</f>
        <v>800.80482849999999</v>
      </c>
      <c r="E69" s="23">
        <f>VLOOKUP($B69,reporting_shock!$A$2:$AK$154,'Tab-reporting_shock'!E$1,FALSE)</f>
        <v>625.05081870000004</v>
      </c>
      <c r="F69" s="23">
        <f>VLOOKUP($B69,reporting_shock!$A$2:$AK$154,'Tab-reporting_shock'!F$1,FALSE)</f>
        <v>886.4381826</v>
      </c>
      <c r="G69" s="23">
        <f>VLOOKUP($B69,reporting_shock!$A$2:$AK$154,'Tab-reporting_shock'!G$1,FALSE)</f>
        <v>1176.1826980000001</v>
      </c>
      <c r="H69" s="23">
        <f>VLOOKUP($B69,reporting_shock!$A$2:$AK$154,'Tab-reporting_shock'!H$1,FALSE)</f>
        <v>1266.1483800000001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23">
        <f>VLOOKUP($B70,reporting_shock!$A$2:$AK$154,'Tab-reporting_shock'!C$1,FALSE)</f>
        <v>774.17298510000001</v>
      </c>
      <c r="D70" s="23">
        <f>VLOOKUP($B70,reporting_shock!$A$2:$AK$154,'Tab-reporting_shock'!D$1,FALSE)</f>
        <v>774.17298510000001</v>
      </c>
      <c r="E70" s="23">
        <f>VLOOKUP($B70,reporting_shock!$A$2:$AK$154,'Tab-reporting_shock'!E$1,FALSE)</f>
        <v>774.17298510000001</v>
      </c>
      <c r="F70" s="23">
        <f>VLOOKUP($B70,reporting_shock!$A$2:$AK$154,'Tab-reporting_shock'!F$1,FALSE)</f>
        <v>774.17298510000001</v>
      </c>
      <c r="G70" s="23">
        <f>VLOOKUP($B70,reporting_shock!$A$2:$AK$154,'Tab-reporting_shock'!G$1,FALSE)</f>
        <v>774.17298510000001</v>
      </c>
      <c r="H70" s="23">
        <f>VLOOKUP($B70,reporting_shock!$A$2:$AK$154,'Tab-reporting_shock'!H$1,FALSE)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23">
        <f>C62-SUM(C63,C69,C70)</f>
        <v>-5.0000016926787794E-7</v>
      </c>
      <c r="D71" s="23">
        <f t="shared" ref="D71:H71" si="36">D62-SUM(D63,D69,D70)</f>
        <v>-5.0000016926787794E-7</v>
      </c>
      <c r="E71" s="23">
        <f t="shared" si="36"/>
        <v>3.9999986256589182E-7</v>
      </c>
      <c r="F71" s="23">
        <f t="shared" si="36"/>
        <v>-1.1999991329503246E-6</v>
      </c>
      <c r="G71" s="23">
        <f t="shared" si="36"/>
        <v>-6.0000002122251317E-7</v>
      </c>
      <c r="H71" s="23">
        <f t="shared" si="36"/>
        <v>-6.0000002122251317E-7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25">
        <f>C63+C69+C70+C71</f>
        <v>2925.9436305999998</v>
      </c>
      <c r="D72" s="25">
        <f t="shared" ref="D72:H72" si="37">D63+D69+D70+D71</f>
        <v>3545.5198061000001</v>
      </c>
      <c r="E72" s="25">
        <f t="shared" si="37"/>
        <v>3495.8441671999999</v>
      </c>
      <c r="F72" s="25">
        <f t="shared" si="37"/>
        <v>4246.6858535000001</v>
      </c>
      <c r="G72" s="25">
        <f t="shared" si="37"/>
        <v>5772.1477705000007</v>
      </c>
      <c r="H72" s="25">
        <f t="shared" si="37"/>
        <v>5911.3072505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299</v>
      </c>
      <c r="B73" s="9"/>
      <c r="C73" s="25">
        <f>SUM(C64:C66,C69)</f>
        <v>1932.4734762100002</v>
      </c>
      <c r="D73" s="25">
        <f t="shared" ref="D73:H73" si="38">SUM(D64:D66,D69)</f>
        <v>2505.8337485000002</v>
      </c>
      <c r="E73" s="25">
        <f t="shared" si="38"/>
        <v>2350.2246641000002</v>
      </c>
      <c r="F73" s="25">
        <f t="shared" si="38"/>
        <v>2969.5891533399999</v>
      </c>
      <c r="G73" s="25">
        <f t="shared" si="38"/>
        <v>4205.4320963</v>
      </c>
      <c r="H73" s="25">
        <f t="shared" si="38"/>
        <v>4199.3041345600004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3" t="s">
        <v>0</v>
      </c>
      <c r="D75" s="84"/>
      <c r="E75" s="84"/>
      <c r="F75" s="84"/>
      <c r="G75" s="84"/>
      <c r="H75" s="8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294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23">
        <f>VLOOKUP($B77,reporting_shock!$A$2:$AK$154,'Tab-reporting_shock'!C$1,FALSE)</f>
        <v>6789.3232939999998</v>
      </c>
      <c r="D77" s="23">
        <f>VLOOKUP($B77,reporting_shock!$A$2:$AK$154,'Tab-reporting_shock'!D$1,FALSE)</f>
        <v>7897.8417040000004</v>
      </c>
      <c r="E77" s="23">
        <f>VLOOKUP($B77,reporting_shock!$A$2:$AK$154,'Tab-reporting_shock'!E$1,FALSE)</f>
        <v>9906.4615859999994</v>
      </c>
      <c r="F77" s="23">
        <f>VLOOKUP($B77,reporting_shock!$A$2:$AK$154,'Tab-reporting_shock'!F$1,FALSE)</f>
        <v>11582.316430000001</v>
      </c>
      <c r="G77" s="23">
        <f>VLOOKUP($B77,reporting_shock!$A$2:$AK$154,'Tab-reporting_shock'!G$1,FALSE)</f>
        <v>12036.27764</v>
      </c>
      <c r="H77" s="23">
        <f>VLOOKUP($B77,reporting_shock!$A$2:$AK$154,'Tab-reporting_shock'!H$1,FALSE)</f>
        <v>10552.52435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23">
        <f>IF(VLOOKUP($B78,reporting_shock!$A$2:$AK$154,'Tab-reporting_shock'!C$1,FALSE)&gt;0,VLOOKUP($B78,reporting_shock!$A$2:$AK$154,'Tab-reporting_shock'!C$1,FALSE),0)</f>
        <v>2540</v>
      </c>
      <c r="D78" s="23">
        <f>VLOOKUP($B78,reporting_shock!$A$2:$AK$154,'Tab-reporting_shock'!D$1,FALSE)</f>
        <v>2869.5214420000002</v>
      </c>
      <c r="E78" s="23">
        <f>VLOOKUP($B78,reporting_shock!$A$2:$AK$154,'Tab-reporting_shock'!E$1,FALSE)</f>
        <v>3578.1009089999998</v>
      </c>
      <c r="F78" s="23">
        <f>VLOOKUP($B78,reporting_shock!$A$2:$AK$154,'Tab-reporting_shock'!F$1,FALSE)</f>
        <v>4035.0555049999998</v>
      </c>
      <c r="G78" s="23">
        <f>VLOOKUP($B78,reporting_shock!$A$2:$AK$154,'Tab-reporting_shock'!G$1,FALSE)</f>
        <v>3595.0575100000001</v>
      </c>
      <c r="H78" s="23">
        <f>VLOOKUP($B78,reporting_shock!$A$2:$AK$154,'Tab-reporting_shock'!H$1,FALSE)</f>
        <v>1838.2899299999999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25">
        <f>C77+C78</f>
        <v>9329.3232939999998</v>
      </c>
      <c r="D79" s="25">
        <f t="shared" ref="D79:H79" si="39">D77+D78</f>
        <v>10767.363146</v>
      </c>
      <c r="E79" s="25">
        <f t="shared" si="39"/>
        <v>13484.562494999998</v>
      </c>
      <c r="F79" s="25">
        <f t="shared" si="39"/>
        <v>15617.371935000001</v>
      </c>
      <c r="G79" s="25">
        <f t="shared" si="39"/>
        <v>15631.335150000001</v>
      </c>
      <c r="H79" s="25">
        <f t="shared" si="39"/>
        <v>12390.814279999999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23">
        <f>VLOOKUP($B80,reporting_shock!$A$2:$AK$154,'Tab-reporting_shock'!C$1,FALSE)</f>
        <v>9113.3232939999998</v>
      </c>
      <c r="D80" s="23">
        <f>VLOOKUP($B80,reporting_shock!$A$2:$AK$154,'Tab-reporting_shock'!D$1,FALSE)</f>
        <v>10500.526390000001</v>
      </c>
      <c r="E80" s="23">
        <f>VLOOKUP($B80,reporting_shock!$A$2:$AK$154,'Tab-reporting_shock'!E$1,FALSE)</f>
        <v>13170.18348</v>
      </c>
      <c r="F80" s="23">
        <f>VLOOKUP($B80,reporting_shock!$A$2:$AK$154,'Tab-reporting_shock'!F$1,FALSE)</f>
        <v>15221.774880000001</v>
      </c>
      <c r="G80" s="23">
        <f>VLOOKUP($B80,reporting_shock!$A$2:$AK$154,'Tab-reporting_shock'!G$1,FALSE)</f>
        <v>15020.353580000001</v>
      </c>
      <c r="H80" s="23">
        <f>VLOOKUP($B80,reporting_shock!$A$2:$AK$154,'Tab-reporting_shock'!H$1,FALSE)</f>
        <v>11505.26015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23">
        <f>VLOOKUP($B81,reporting_shock!$A$2:$AK$154,'Tab-reporting_shock'!C$1,FALSE)</f>
        <v>839.61827530000005</v>
      </c>
      <c r="D81" s="23">
        <f>VLOOKUP($B81,reporting_shock!$A$2:$AK$154,'Tab-reporting_shock'!D$1,FALSE)</f>
        <v>1064.636806</v>
      </c>
      <c r="E81" s="23">
        <f>VLOOKUP($B81,reporting_shock!$A$2:$AK$154,'Tab-reporting_shock'!E$1,FALSE)</f>
        <v>1276.759176</v>
      </c>
      <c r="F81" s="23">
        <f>VLOOKUP($B81,reporting_shock!$A$2:$AK$154,'Tab-reporting_shock'!F$1,FALSE)</f>
        <v>1607.520264</v>
      </c>
      <c r="G81" s="23">
        <f>VLOOKUP($B81,reporting_shock!$A$2:$AK$154,'Tab-reporting_shock'!G$1,FALSE)</f>
        <v>2553.200245</v>
      </c>
      <c r="H81" s="23">
        <f>VLOOKUP($B81,reporting_shock!$A$2:$AK$154,'Tab-reporting_shock'!H$1,FALSE)</f>
        <v>3840.0738959999999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23">
        <f>VLOOKUP($B82,reporting_shock!$A$2:$AK$154,'Tab-reporting_shock'!C$1,FALSE)</f>
        <v>0.51615093410000001</v>
      </c>
      <c r="D82" s="23">
        <f>VLOOKUP($B82,reporting_shock!$A$2:$AK$154,'Tab-reporting_shock'!D$1,FALSE)</f>
        <v>0.74991763290000002</v>
      </c>
      <c r="E82" s="23">
        <f>VLOOKUP($B82,reporting_shock!$A$2:$AK$154,'Tab-reporting_shock'!E$1,FALSE)</f>
        <v>1.088125818</v>
      </c>
      <c r="F82" s="23">
        <f>VLOOKUP($B82,reporting_shock!$A$2:$AK$154,'Tab-reporting_shock'!F$1,FALSE)</f>
        <v>1.6645287929999999</v>
      </c>
      <c r="G82" s="23">
        <f>VLOOKUP($B82,reporting_shock!$A$2:$AK$154,'Tab-reporting_shock'!G$1,FALSE)</f>
        <v>2.9608693869999998</v>
      </c>
      <c r="H82" s="23">
        <f>VLOOKUP($B82,reporting_shock!$A$2:$AK$154,'Tab-reporting_shock'!H$1,FALSE)</f>
        <v>4.9677800339999996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23">
        <f>VLOOKUP($B83,reporting_shock!$A$2:$AK$154,'Tab-reporting_shock'!C$1,FALSE)</f>
        <v>169.77642950000001</v>
      </c>
      <c r="D83" s="23">
        <f>VLOOKUP($B83,reporting_shock!$A$2:$AK$154,'Tab-reporting_shock'!D$1,FALSE)</f>
        <v>215.8310219</v>
      </c>
      <c r="E83" s="23">
        <f>VLOOKUP($B83,reporting_shock!$A$2:$AK$154,'Tab-reporting_shock'!E$1,FALSE)</f>
        <v>254.73977500000001</v>
      </c>
      <c r="F83" s="23">
        <f>VLOOKUP($B83,reporting_shock!$A$2:$AK$154,'Tab-reporting_shock'!F$1,FALSE)</f>
        <v>306.71673800000002</v>
      </c>
      <c r="G83" s="23">
        <f>VLOOKUP($B83,reporting_shock!$A$2:$AK$154,'Tab-reporting_shock'!G$1,FALSE)</f>
        <v>484.80874419999998</v>
      </c>
      <c r="H83" s="23">
        <f>VLOOKUP($B83,reporting_shock!$A$2:$AK$154,'Tab-reporting_shock'!H$1,FALSE)</f>
        <v>721.40326430000005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23">
        <f>VLOOKUP($B84,reporting_shock!$A$2:$AK$154,'Tab-reporting_shock'!C$1,FALSE)</f>
        <v>4665.9336899999998</v>
      </c>
      <c r="D84" s="23">
        <f>VLOOKUP($B84,reporting_shock!$A$2:$AK$154,'Tab-reporting_shock'!D$1,FALSE)</f>
        <v>5271.0913209999999</v>
      </c>
      <c r="E84" s="23">
        <f>VLOOKUP($B84,reporting_shock!$A$2:$AK$154,'Tab-reporting_shock'!E$1,FALSE)</f>
        <v>6572.426254</v>
      </c>
      <c r="F84" s="23">
        <f>VLOOKUP($B84,reporting_shock!$A$2:$AK$154,'Tab-reporting_shock'!F$1,FALSE)</f>
        <v>7411.5872360000003</v>
      </c>
      <c r="G84" s="23">
        <f>VLOOKUP($B84,reporting_shock!$A$2:$AK$154,'Tab-reporting_shock'!G$1,FALSE)</f>
        <v>6603.6521910000001</v>
      </c>
      <c r="H84" s="23">
        <f>VLOOKUP($B84,reporting_shock!$A$2:$AK$154,'Tab-reporting_shock'!H$1,FALSE)</f>
        <v>3377.228787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23">
        <f>VLOOKUP($B85,reporting_shock!$A$2:$AK$154,'Tab-reporting_shock'!C$1,FALSE)</f>
        <v>3437.478748</v>
      </c>
      <c r="D85" s="23">
        <f>VLOOKUP($B85,reporting_shock!$A$2:$AK$154,'Tab-reporting_shock'!D$1,FALSE)</f>
        <v>3948.2173210000001</v>
      </c>
      <c r="E85" s="23">
        <f>VLOOKUP($B85,reporting_shock!$A$2:$AK$154,'Tab-reporting_shock'!E$1,FALSE)</f>
        <v>5065.1701439999997</v>
      </c>
      <c r="F85" s="23">
        <f>VLOOKUP($B85,reporting_shock!$A$2:$AK$154,'Tab-reporting_shock'!F$1,FALSE)</f>
        <v>5894.2861089999997</v>
      </c>
      <c r="G85" s="23">
        <f>VLOOKUP($B85,reporting_shock!$A$2:$AK$154,'Tab-reporting_shock'!G$1,FALSE)</f>
        <v>5375.7315349999999</v>
      </c>
      <c r="H85" s="23">
        <f>VLOOKUP($B85,reporting_shock!$A$2:$AK$154,'Tab-reporting_shock'!H$1,FALSE)</f>
        <v>3561.5864259999998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23">
        <f>VLOOKUP($B86,reporting_shock!$A$2:$AK$154,'Tab-reporting_shock'!C$1,FALSE)</f>
        <v>216</v>
      </c>
      <c r="D86" s="23">
        <f>VLOOKUP($B86,reporting_shock!$A$2:$AK$154,'Tab-reporting_shock'!D$1,FALSE)</f>
        <v>266.83675790000001</v>
      </c>
      <c r="E86" s="23">
        <f>VLOOKUP($B86,reporting_shock!$A$2:$AK$154,'Tab-reporting_shock'!E$1,FALSE)</f>
        <v>314.37901929999998</v>
      </c>
      <c r="F86" s="23">
        <f>VLOOKUP($B86,reporting_shock!$A$2:$AK$154,'Tab-reporting_shock'!F$1,FALSE)</f>
        <v>395.59706340000002</v>
      </c>
      <c r="G86" s="23">
        <f>VLOOKUP($B86,reporting_shock!$A$2:$AK$154,'Tab-reporting_shock'!G$1,FALSE)</f>
        <v>610.98156429999995</v>
      </c>
      <c r="H86" s="23">
        <f>VLOOKUP($B86,reporting_shock!$A$2:$AK$154,'Tab-reporting_shock'!H$1,FALSE)</f>
        <v>885.55412160000003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25">
        <f>C80+C86+C87+C88</f>
        <v>9329.3232939999998</v>
      </c>
      <c r="D89" s="25">
        <f t="shared" ref="D89:H89" si="40">D80+D86+D87+D88</f>
        <v>10767.363147900001</v>
      </c>
      <c r="E89" s="25">
        <f t="shared" si="40"/>
        <v>13484.5624993</v>
      </c>
      <c r="F89" s="25">
        <f t="shared" si="40"/>
        <v>15617.371943400001</v>
      </c>
      <c r="G89" s="25">
        <f t="shared" si="40"/>
        <v>15631.335144300001</v>
      </c>
      <c r="H89" s="25">
        <f t="shared" si="40"/>
        <v>12390.8142716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299</v>
      </c>
      <c r="B90" s="9"/>
      <c r="C90" s="25">
        <f>SUM(C81:C83,C86)</f>
        <v>1225.9108557341001</v>
      </c>
      <c r="D90" s="25">
        <f t="shared" ref="D90:H90" si="41">SUM(D81:D83,D86)</f>
        <v>1548.0545034329</v>
      </c>
      <c r="E90" s="25">
        <f t="shared" si="41"/>
        <v>1846.966096118</v>
      </c>
      <c r="F90" s="25">
        <f t="shared" si="41"/>
        <v>2311.4985941929999</v>
      </c>
      <c r="G90" s="25">
        <f t="shared" si="41"/>
        <v>3651.9514228870003</v>
      </c>
      <c r="H90" s="25">
        <f t="shared" si="41"/>
        <v>5451.9990619340006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3" t="s">
        <v>0</v>
      </c>
      <c r="D92" s="84"/>
      <c r="E92" s="84"/>
      <c r="F92" s="84"/>
      <c r="G92" s="84"/>
      <c r="H92" s="85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295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23">
        <f>VLOOKUP($B94,reporting_shock!$A$2:$AK$154,'Tab-reporting_shock'!C$1,FALSE)</f>
        <v>1372.7213240000001</v>
      </c>
      <c r="D94" s="23">
        <f>VLOOKUP($B94,reporting_shock!$A$2:$AK$154,'Tab-reporting_shock'!D$1,FALSE)</f>
        <v>1695.2786699999999</v>
      </c>
      <c r="E94" s="23">
        <f>VLOOKUP($B94,reporting_shock!$A$2:$AK$154,'Tab-reporting_shock'!E$1,FALSE)</f>
        <v>2517.8337160000001</v>
      </c>
      <c r="F94" s="23">
        <f>VLOOKUP($B94,reporting_shock!$A$2:$AK$154,'Tab-reporting_shock'!F$1,FALSE)</f>
        <v>3478.2999789999999</v>
      </c>
      <c r="G94" s="23">
        <f>VLOOKUP($B94,reporting_shock!$A$2:$AK$154,'Tab-reporting_shock'!G$1,FALSE)</f>
        <v>5061.6766690000004</v>
      </c>
      <c r="H94" s="23">
        <f>VLOOKUP($B94,reporting_shock!$A$2:$AK$154,'Tab-reporting_shock'!H$1,FALSE)</f>
        <v>7017.9401779999998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25">
        <f>C94+C95</f>
        <v>1372.7213240000001</v>
      </c>
      <c r="D96" s="25">
        <f t="shared" ref="D96:H96" si="42">D94+D95</f>
        <v>1695.2786699999999</v>
      </c>
      <c r="E96" s="25">
        <f t="shared" si="42"/>
        <v>2517.8337160000001</v>
      </c>
      <c r="F96" s="25">
        <f t="shared" si="42"/>
        <v>3478.2999789999999</v>
      </c>
      <c r="G96" s="25">
        <f t="shared" si="42"/>
        <v>5061.6766690000004</v>
      </c>
      <c r="H96" s="25">
        <f t="shared" si="42"/>
        <v>7017.9401779999998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23">
        <f>VLOOKUP($B97,reporting_shock!$A$2:$AK$154,'Tab-reporting_shock'!C$1,FALSE)</f>
        <v>933.32132420000005</v>
      </c>
      <c r="D97" s="23">
        <f>VLOOKUP($B97,reporting_shock!$A$2:$AK$154,'Tab-reporting_shock'!D$1,FALSE)</f>
        <v>1104.5178390000001</v>
      </c>
      <c r="E97" s="23">
        <f>VLOOKUP($B97,reporting_shock!$A$2:$AK$154,'Tab-reporting_shock'!E$1,FALSE)</f>
        <v>1657.8898019999999</v>
      </c>
      <c r="F97" s="23">
        <f>VLOOKUP($B97,reporting_shock!$A$2:$AK$154,'Tab-reporting_shock'!F$1,FALSE)</f>
        <v>2371.0743619999998</v>
      </c>
      <c r="G97" s="23">
        <f>VLOOKUP($B97,reporting_shock!$A$2:$AK$154,'Tab-reporting_shock'!G$1,FALSE)</f>
        <v>3487.2477979999999</v>
      </c>
      <c r="H97" s="23">
        <f>VLOOKUP($B97,reporting_shock!$A$2:$AK$154,'Tab-reporting_shock'!H$1,FALSE)</f>
        <v>4847.1648500000001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23">
        <f>VLOOKUP($B98,reporting_shock!$A$2:$AK$154,'Tab-reporting_shock'!C$1,FALSE)</f>
        <v>515.30656799999997</v>
      </c>
      <c r="D98" s="23">
        <f>VLOOKUP($B98,reporting_shock!$A$2:$AK$154,'Tab-reporting_shock'!D$1,FALSE)</f>
        <v>615.86430700000005</v>
      </c>
      <c r="E98" s="23">
        <f>VLOOKUP($B98,reporting_shock!$A$2:$AK$154,'Tab-reporting_shock'!E$1,FALSE)</f>
        <v>931.90812989999995</v>
      </c>
      <c r="F98" s="23">
        <f>VLOOKUP($B98,reporting_shock!$A$2:$AK$154,'Tab-reporting_shock'!F$1,FALSE)</f>
        <v>1348.287967</v>
      </c>
      <c r="G98" s="23">
        <f>VLOOKUP($B98,reporting_shock!$A$2:$AK$154,'Tab-reporting_shock'!G$1,FALSE)</f>
        <v>2001.488529</v>
      </c>
      <c r="H98" s="23">
        <f>VLOOKUP($B98,reporting_shock!$A$2:$AK$154,'Tab-reporting_shock'!H$1,FALSE)</f>
        <v>2815.186459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23">
        <f>VLOOKUP($B99,reporting_shock!$A$2:$AK$154,'Tab-reporting_shock'!C$1,FALSE)</f>
        <v>25.534731010000002</v>
      </c>
      <c r="D99" s="23">
        <f>VLOOKUP($B99,reporting_shock!$A$2:$AK$154,'Tab-reporting_shock'!D$1,FALSE)</f>
        <v>34.324477289999997</v>
      </c>
      <c r="E99" s="23">
        <f>VLOOKUP($B99,reporting_shock!$A$2:$AK$154,'Tab-reporting_shock'!E$1,FALSE)</f>
        <v>61.388406629999999</v>
      </c>
      <c r="F99" s="23">
        <f>VLOOKUP($B99,reporting_shock!$A$2:$AK$154,'Tab-reporting_shock'!F$1,FALSE)</f>
        <v>107.339564</v>
      </c>
      <c r="G99" s="23">
        <f>VLOOKUP($B99,reporting_shock!$A$2:$AK$154,'Tab-reporting_shock'!G$1,FALSE)</f>
        <v>174.7350352</v>
      </c>
      <c r="H99" s="23">
        <f>VLOOKUP($B99,reporting_shock!$A$2:$AK$154,'Tab-reporting_shock'!H$1,FALSE)</f>
        <v>267.84459959999998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23">
        <f>VLOOKUP($B100,reporting_shock!$A$2:$AK$154,'Tab-reporting_shock'!C$1,FALSE)</f>
        <v>345.65947560000001</v>
      </c>
      <c r="D100" s="23">
        <f>VLOOKUP($B100,reporting_shock!$A$2:$AK$154,'Tab-reporting_shock'!D$1,FALSE)</f>
        <v>411.57477610000001</v>
      </c>
      <c r="E100" s="23">
        <f>VLOOKUP($B100,reporting_shock!$A$2:$AK$154,'Tab-reporting_shock'!E$1,FALSE)</f>
        <v>609.54458820000002</v>
      </c>
      <c r="F100" s="23">
        <f>VLOOKUP($B100,reporting_shock!$A$2:$AK$154,'Tab-reporting_shock'!F$1,FALSE)</f>
        <v>854.68635449999999</v>
      </c>
      <c r="G100" s="23">
        <f>VLOOKUP($B100,reporting_shock!$A$2:$AK$154,'Tab-reporting_shock'!G$1,FALSE)</f>
        <v>1249.6888240000001</v>
      </c>
      <c r="H100" s="23">
        <f>VLOOKUP($B100,reporting_shock!$A$2:$AK$154,'Tab-reporting_shock'!H$1,FALSE)</f>
        <v>1716.7691199999999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23">
        <f>VLOOKUP($B101,reporting_shock!$A$2:$AK$154,'Tab-reporting_shock'!C$1,FALSE)</f>
        <v>46.82054961</v>
      </c>
      <c r="D101" s="23">
        <f>VLOOKUP($B101,reporting_shock!$A$2:$AK$154,'Tab-reporting_shock'!D$1,FALSE)</f>
        <v>42.75427912</v>
      </c>
      <c r="E101" s="23">
        <f>VLOOKUP($B101,reporting_shock!$A$2:$AK$154,'Tab-reporting_shock'!E$1,FALSE)</f>
        <v>55.048676720000003</v>
      </c>
      <c r="F101" s="23">
        <f>VLOOKUP($B101,reporting_shock!$A$2:$AK$154,'Tab-reporting_shock'!F$1,FALSE)</f>
        <v>60.760476189999999</v>
      </c>
      <c r="G101" s="23">
        <f>VLOOKUP($B101,reporting_shock!$A$2:$AK$154,'Tab-reporting_shock'!G$1,FALSE)</f>
        <v>61.335409910000003</v>
      </c>
      <c r="H101" s="23">
        <f>VLOOKUP($B101,reporting_shock!$A$2:$AK$154,'Tab-reporting_shock'!H$1,FALSE)</f>
        <v>47.364671090000002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8"/>
      <c r="D102" s="38"/>
      <c r="E102" s="38"/>
      <c r="F102" s="38"/>
      <c r="G102" s="38"/>
      <c r="H102" s="3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23">
        <f>VLOOKUP($B103,reporting_shock!$A$2:$AK$154,'Tab-reporting_shock'!C$1,FALSE)</f>
        <v>396.4</v>
      </c>
      <c r="D103" s="23">
        <f>VLOOKUP($B103,reporting_shock!$A$2:$AK$154,'Tab-reporting_shock'!D$1,FALSE)</f>
        <v>541.40728620000004</v>
      </c>
      <c r="E103" s="23">
        <f>VLOOKUP($B103,reporting_shock!$A$2:$AK$154,'Tab-reporting_shock'!E$1,FALSE)</f>
        <v>796.98363070000005</v>
      </c>
      <c r="F103" s="23">
        <f>VLOOKUP($B103,reporting_shock!$A$2:$AK$154,'Tab-reporting_shock'!F$1,FALSE)</f>
        <v>1024.0579359999999</v>
      </c>
      <c r="G103" s="23">
        <f>VLOOKUP($B103,reporting_shock!$A$2:$AK$154,'Tab-reporting_shock'!G$1,FALSE)</f>
        <v>1430.09124</v>
      </c>
      <c r="H103" s="23">
        <f>VLOOKUP($B103,reporting_shock!$A$2:$AK$154,'Tab-reporting_shock'!H$1,FALSE)</f>
        <v>1944.1803420000001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23">
        <f>VLOOKUP($B104,reporting_shock!$A$2:$AK$154,'Tab-reporting_shock'!C$1,FALSE)</f>
        <v>43</v>
      </c>
      <c r="D104" s="23">
        <f>VLOOKUP($B104,reporting_shock!$A$2:$AK$154,'Tab-reporting_shock'!D$1,FALSE)</f>
        <v>49.353544130000003</v>
      </c>
      <c r="E104" s="23">
        <f>VLOOKUP($B104,reporting_shock!$A$2:$AK$154,'Tab-reporting_shock'!E$1,FALSE)</f>
        <v>62.96028364</v>
      </c>
      <c r="F104" s="23">
        <f>VLOOKUP($B104,reporting_shock!$A$2:$AK$154,'Tab-reporting_shock'!F$1,FALSE)</f>
        <v>83.167680410000003</v>
      </c>
      <c r="G104" s="23">
        <f>VLOOKUP($B104,reporting_shock!$A$2:$AK$154,'Tab-reporting_shock'!G$1,FALSE)</f>
        <v>144.33763099999999</v>
      </c>
      <c r="H104" s="23">
        <f>VLOOKUP($B104,reporting_shock!$A$2:$AK$154,'Tab-reporting_shock'!H$1,FALSE)</f>
        <v>226.59498540000001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25">
        <f>C97+C103+C104+C105</f>
        <v>1372.7213242</v>
      </c>
      <c r="D106" s="25">
        <f t="shared" ref="D106:H106" si="43">D97+D103+D104+D105</f>
        <v>1695.2786693300002</v>
      </c>
      <c r="E106" s="25">
        <f t="shared" si="43"/>
        <v>2517.8337163400001</v>
      </c>
      <c r="F106" s="25">
        <f t="shared" si="43"/>
        <v>3478.2999784099993</v>
      </c>
      <c r="G106" s="25">
        <f t="shared" si="43"/>
        <v>5061.6766690000004</v>
      </c>
      <c r="H106" s="25">
        <f t="shared" si="43"/>
        <v>7017.9401774000007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299</v>
      </c>
      <c r="B107" s="9"/>
      <c r="C107" s="25">
        <f>SUM(C98:C100,C103)</f>
        <v>1282.9007746100001</v>
      </c>
      <c r="D107" s="25">
        <f t="shared" ref="D107:H107" si="44">SUM(D98:D100,D103)</f>
        <v>1603.1708465900001</v>
      </c>
      <c r="E107" s="25">
        <f t="shared" si="44"/>
        <v>2399.8247554300001</v>
      </c>
      <c r="F107" s="25">
        <f t="shared" si="44"/>
        <v>3334.3718214999999</v>
      </c>
      <c r="G107" s="25">
        <f t="shared" si="44"/>
        <v>4856.0036282000001</v>
      </c>
      <c r="H107" s="25">
        <f t="shared" si="44"/>
        <v>6743.9805206000001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3" t="s">
        <v>0</v>
      </c>
      <c r="D109" s="84"/>
      <c r="E109" s="84"/>
      <c r="F109" s="84"/>
      <c r="G109" s="84"/>
      <c r="H109" s="85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296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23">
        <f t="shared" ref="C111:H120" si="45">C4</f>
        <v>11651.815259999999</v>
      </c>
      <c r="D111" s="23">
        <f t="shared" si="45"/>
        <v>13155.17288</v>
      </c>
      <c r="E111" s="23">
        <f t="shared" si="45"/>
        <v>16031.96528</v>
      </c>
      <c r="F111" s="23">
        <f t="shared" si="45"/>
        <v>18534.110929999999</v>
      </c>
      <c r="G111" s="23">
        <f t="shared" si="45"/>
        <v>20371.006259999998</v>
      </c>
      <c r="H111" s="23">
        <f t="shared" si="45"/>
        <v>20782.247510000001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23">
        <f t="shared" si="45"/>
        <v>2310</v>
      </c>
      <c r="D112" s="23">
        <f t="shared" si="45"/>
        <v>2316.3958560000001</v>
      </c>
      <c r="E112" s="23">
        <f t="shared" si="45"/>
        <v>2312.8301459999998</v>
      </c>
      <c r="F112" s="23">
        <f t="shared" si="45"/>
        <v>2314.7495450000001</v>
      </c>
      <c r="G112" s="23">
        <f t="shared" si="45"/>
        <v>2332.3323310000001</v>
      </c>
      <c r="H112" s="23">
        <f t="shared" si="45"/>
        <v>2352.00947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23">
        <f t="shared" si="45"/>
        <v>412.76329629999998</v>
      </c>
      <c r="D113" s="23">
        <f t="shared" si="45"/>
        <v>458.63377989999998</v>
      </c>
      <c r="E113" s="23">
        <f t="shared" si="45"/>
        <v>534.7356145</v>
      </c>
      <c r="F113" s="23">
        <f t="shared" si="45"/>
        <v>314.48595820000003</v>
      </c>
      <c r="G113" s="23">
        <f t="shared" si="45"/>
        <v>163.91795980000001</v>
      </c>
      <c r="H113" s="23">
        <f t="shared" si="45"/>
        <v>142.0862338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23">
        <f t="shared" si="45"/>
        <v>767.0073496</v>
      </c>
      <c r="D114" s="23">
        <f t="shared" si="45"/>
        <v>787.02287009999998</v>
      </c>
      <c r="E114" s="23">
        <f t="shared" si="45"/>
        <v>760.1042162</v>
      </c>
      <c r="F114" s="23">
        <f t="shared" si="45"/>
        <v>844.25901350000004</v>
      </c>
      <c r="G114" s="23">
        <f t="shared" si="45"/>
        <v>776.80166050000003</v>
      </c>
      <c r="H114" s="23">
        <f t="shared" si="45"/>
        <v>717.68728750000002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23">
        <f t="shared" si="45"/>
        <v>6789.3232939999998</v>
      </c>
      <c r="D115" s="23">
        <f t="shared" si="45"/>
        <v>7897.8417040000004</v>
      </c>
      <c r="E115" s="23">
        <f t="shared" si="45"/>
        <v>9906.4615859999994</v>
      </c>
      <c r="F115" s="23">
        <f t="shared" si="45"/>
        <v>11582.316430000001</v>
      </c>
      <c r="G115" s="23">
        <f t="shared" si="45"/>
        <v>12036.27764</v>
      </c>
      <c r="H115" s="23">
        <f t="shared" si="45"/>
        <v>10552.52435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23">
        <f t="shared" si="45"/>
        <v>1372.7213240000001</v>
      </c>
      <c r="D116" s="23">
        <f t="shared" si="45"/>
        <v>1695.2786699999999</v>
      </c>
      <c r="E116" s="23">
        <f t="shared" si="45"/>
        <v>2517.8337160000001</v>
      </c>
      <c r="F116" s="23">
        <f t="shared" si="45"/>
        <v>3478.2999789999999</v>
      </c>
      <c r="G116" s="23">
        <f t="shared" si="45"/>
        <v>5061.6766690000004</v>
      </c>
      <c r="H116" s="23">
        <f t="shared" si="45"/>
        <v>7017.9401779999998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23">
        <f t="shared" si="45"/>
        <v>7532</v>
      </c>
      <c r="D117" s="23">
        <f t="shared" si="45"/>
        <v>8736.1042010000001</v>
      </c>
      <c r="E117" s="23">
        <f t="shared" si="45"/>
        <v>8937.8746510000001</v>
      </c>
      <c r="F117" s="23">
        <f t="shared" si="45"/>
        <v>11689.462299999999</v>
      </c>
      <c r="G117" s="23">
        <f t="shared" si="45"/>
        <v>14491.997579999999</v>
      </c>
      <c r="H117" s="23">
        <f t="shared" si="45"/>
        <v>13509.59698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25">
        <f t="shared" si="45"/>
        <v>19183.815259999999</v>
      </c>
      <c r="D118" s="25">
        <f t="shared" si="45"/>
        <v>21891.277081</v>
      </c>
      <c r="E118" s="25">
        <f t="shared" si="45"/>
        <v>24969.839931000002</v>
      </c>
      <c r="F118" s="25">
        <f t="shared" si="45"/>
        <v>30223.573229999998</v>
      </c>
      <c r="G118" s="25">
        <f t="shared" si="45"/>
        <v>34863.003839999998</v>
      </c>
      <c r="H118" s="25">
        <f t="shared" si="45"/>
        <v>34291.844490000003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23">
        <f t="shared" si="45"/>
        <v>14205.15351</v>
      </c>
      <c r="D119" s="23">
        <f t="shared" si="45"/>
        <v>16486.813150000002</v>
      </c>
      <c r="E119" s="23">
        <f t="shared" si="45"/>
        <v>19751.182690000001</v>
      </c>
      <c r="F119" s="23">
        <f t="shared" si="45"/>
        <v>23388.918959999999</v>
      </c>
      <c r="G119" s="23">
        <f t="shared" si="45"/>
        <v>26203.744500000001</v>
      </c>
      <c r="H119" s="23">
        <f t="shared" si="45"/>
        <v>24451.974440000002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23">
        <f t="shared" si="45"/>
        <v>3167.9766119999999</v>
      </c>
      <c r="D120" s="23">
        <f t="shared" si="45"/>
        <v>3957.0876579999999</v>
      </c>
      <c r="E120" s="23">
        <f t="shared" si="45"/>
        <v>4505.9183009999997</v>
      </c>
      <c r="F120" s="23">
        <f t="shared" si="45"/>
        <v>5783.1453959999999</v>
      </c>
      <c r="G120" s="23">
        <f t="shared" si="45"/>
        <v>8551.1832849999992</v>
      </c>
      <c r="H120" s="23">
        <f t="shared" si="45"/>
        <v>10681.845950000001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23">
        <f t="shared" ref="C121:H129" si="46">C14</f>
        <v>421.00640509999999</v>
      </c>
      <c r="D121" s="23">
        <f t="shared" si="46"/>
        <v>561.69128890000002</v>
      </c>
      <c r="E121" s="23">
        <f t="shared" si="46"/>
        <v>575.69295650000004</v>
      </c>
      <c r="F121" s="23">
        <f t="shared" si="46"/>
        <v>785.20364800000004</v>
      </c>
      <c r="G121" s="23">
        <f t="shared" si="46"/>
        <v>1122.1746479999999</v>
      </c>
      <c r="H121" s="23">
        <f t="shared" si="46"/>
        <v>1397.064421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23">
        <f t="shared" si="46"/>
        <v>865.04260650000003</v>
      </c>
      <c r="D122" s="23">
        <f t="shared" si="46"/>
        <v>1049.1820680000001</v>
      </c>
      <c r="E122" s="23">
        <f t="shared" si="46"/>
        <v>1226.6571389999999</v>
      </c>
      <c r="F122" s="23">
        <f t="shared" si="46"/>
        <v>1560.4220170000001</v>
      </c>
      <c r="G122" s="23">
        <f t="shared" si="46"/>
        <v>2248.2126029999999</v>
      </c>
      <c r="H122" s="23">
        <f t="shared" si="46"/>
        <v>2951.6751039999999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23">
        <f t="shared" si="46"/>
        <v>6076.7669230000001</v>
      </c>
      <c r="D123" s="23">
        <f t="shared" si="46"/>
        <v>6681.1519369999996</v>
      </c>
      <c r="E123" s="23">
        <f t="shared" si="46"/>
        <v>7976.476928</v>
      </c>
      <c r="F123" s="23">
        <f t="shared" si="46"/>
        <v>8819.8726170000009</v>
      </c>
      <c r="G123" s="23">
        <f t="shared" si="46"/>
        <v>8047.3685299999997</v>
      </c>
      <c r="H123" s="23">
        <f t="shared" si="46"/>
        <v>4839.5430040000001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23">
        <f t="shared" si="46"/>
        <v>3674.360968</v>
      </c>
      <c r="D124" s="23">
        <f t="shared" si="46"/>
        <v>4237.7001979999995</v>
      </c>
      <c r="E124" s="23">
        <f t="shared" si="46"/>
        <v>5466.4373670000004</v>
      </c>
      <c r="F124" s="23">
        <f t="shared" si="46"/>
        <v>6440.2752849999997</v>
      </c>
      <c r="G124" s="23">
        <f t="shared" si="46"/>
        <v>6234.8054330000004</v>
      </c>
      <c r="H124" s="23">
        <f t="shared" si="46"/>
        <v>4581.8459570000005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23">
        <f t="shared" si="46"/>
        <v>2263.6441289999998</v>
      </c>
      <c r="D125" s="23">
        <f t="shared" si="46"/>
        <v>2681.0513769999998</v>
      </c>
      <c r="E125" s="23">
        <f t="shared" si="46"/>
        <v>2480.1425819999999</v>
      </c>
      <c r="F125" s="23">
        <f t="shared" si="46"/>
        <v>4073.8968</v>
      </c>
      <c r="G125" s="23">
        <f t="shared" si="46"/>
        <v>5832.6359229999998</v>
      </c>
      <c r="H125" s="23">
        <f t="shared" si="46"/>
        <v>6925.3162920000004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23">
        <f t="shared" si="46"/>
        <v>2698.017621</v>
      </c>
      <c r="D126" s="23">
        <f t="shared" si="46"/>
        <v>2704.371165</v>
      </c>
      <c r="E126" s="23">
        <f t="shared" si="46"/>
        <v>2717.9779050000002</v>
      </c>
      <c r="F126" s="23">
        <f t="shared" si="46"/>
        <v>2738.1853019999999</v>
      </c>
      <c r="G126" s="23">
        <f t="shared" si="46"/>
        <v>2799.3552519999998</v>
      </c>
      <c r="H126" s="23">
        <f t="shared" si="46"/>
        <v>2881.612607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23">
        <f t="shared" si="46"/>
        <v>17</v>
      </c>
      <c r="D127" s="23">
        <f t="shared" si="46"/>
        <v>19.041388999998162</v>
      </c>
      <c r="E127" s="23">
        <f t="shared" si="46"/>
        <v>20.536754000000656</v>
      </c>
      <c r="F127" s="23">
        <f t="shared" si="46"/>
        <v>22.572168000002421</v>
      </c>
      <c r="G127" s="23">
        <f t="shared" si="46"/>
        <v>27.268164999994042</v>
      </c>
      <c r="H127" s="23">
        <f t="shared" si="46"/>
        <v>32.941150999999081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25">
        <f t="shared" si="46"/>
        <v>19183.815259999999</v>
      </c>
      <c r="D128" s="25">
        <f t="shared" si="46"/>
        <v>21891.277081</v>
      </c>
      <c r="E128" s="25">
        <f t="shared" si="46"/>
        <v>24969.839931000002</v>
      </c>
      <c r="F128" s="25">
        <f t="shared" si="46"/>
        <v>30223.573229999998</v>
      </c>
      <c r="G128" s="25">
        <f t="shared" si="46"/>
        <v>34863.003839999998</v>
      </c>
      <c r="H128" s="25">
        <f t="shared" si="46"/>
        <v>34291.844490000003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16" t="s">
        <v>299</v>
      </c>
      <c r="B129" s="10"/>
      <c r="C129" s="25">
        <f>C22</f>
        <v>6717.6697525999989</v>
      </c>
      <c r="D129" s="25">
        <f t="shared" si="46"/>
        <v>8249.0123918999998</v>
      </c>
      <c r="E129" s="25">
        <f t="shared" si="46"/>
        <v>8788.4109785000001</v>
      </c>
      <c r="F129" s="25">
        <f t="shared" si="46"/>
        <v>12202.667861</v>
      </c>
      <c r="G129" s="25">
        <f t="shared" si="46"/>
        <v>17754.206459000001</v>
      </c>
      <c r="H129" s="25">
        <f t="shared" si="46"/>
        <v>21955.901767000003</v>
      </c>
    </row>
  </sheetData>
  <mergeCells count="21">
    <mergeCell ref="BE2:BJ2"/>
    <mergeCell ref="AV24:BA24"/>
    <mergeCell ref="BE24:BJ24"/>
    <mergeCell ref="C2:H2"/>
    <mergeCell ref="L2:Q2"/>
    <mergeCell ref="AD2:AI2"/>
    <mergeCell ref="AM2:AR2"/>
    <mergeCell ref="C23:H23"/>
    <mergeCell ref="L23:Q23"/>
    <mergeCell ref="C24:H24"/>
    <mergeCell ref="L24:Q24"/>
    <mergeCell ref="AD24:AI24"/>
    <mergeCell ref="AM24:AR24"/>
    <mergeCell ref="AV2:BA2"/>
    <mergeCell ref="U2:Z2"/>
    <mergeCell ref="U24:Z24"/>
    <mergeCell ref="C41:H41"/>
    <mergeCell ref="C58:H58"/>
    <mergeCell ref="C75:H75"/>
    <mergeCell ref="C92:H92"/>
    <mergeCell ref="C109:H1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workbookViewId="0">
      <selection activeCell="L4" sqref="L4"/>
    </sheetView>
  </sheetViews>
  <sheetFormatPr baseColWidth="10" defaultColWidth="12.453125" defaultRowHeight="14.5"/>
  <cols>
    <col min="1" max="1" width="48.26953125" customWidth="1"/>
    <col min="2" max="2" width="3.81640625" hidden="1" customWidth="1"/>
    <col min="3" max="3" width="13.81640625" customWidth="1"/>
    <col min="10" max="10" width="34.1796875" customWidth="1"/>
    <col min="11" max="11" width="20.26953125" hidden="1" customWidth="1"/>
    <col min="19" max="19" width="44.1796875" customWidth="1"/>
    <col min="20" max="20" width="0" hidden="1" customWidth="1"/>
    <col min="27" max="27" width="12.453125" style="9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3" t="s">
        <v>0</v>
      </c>
      <c r="D2" s="84"/>
      <c r="E2" s="84"/>
      <c r="F2" s="84"/>
      <c r="G2" s="84"/>
      <c r="H2" s="85"/>
      <c r="I2" s="10"/>
      <c r="J2" s="9"/>
      <c r="K2" s="9"/>
      <c r="L2" s="83" t="s">
        <v>0</v>
      </c>
      <c r="M2" s="84"/>
      <c r="N2" s="84"/>
      <c r="O2" s="84"/>
      <c r="P2" s="84"/>
      <c r="Q2" s="85"/>
      <c r="R2" s="10"/>
      <c r="S2" s="9"/>
      <c r="T2" s="9"/>
      <c r="U2" s="83" t="s">
        <v>0</v>
      </c>
      <c r="V2" s="84"/>
      <c r="W2" s="84"/>
      <c r="X2" s="84"/>
      <c r="Y2" s="84"/>
      <c r="Z2" s="85"/>
      <c r="AA2" s="50"/>
      <c r="AB2" s="9"/>
      <c r="AC2" s="9"/>
      <c r="AD2" s="83" t="s">
        <v>0</v>
      </c>
      <c r="AE2" s="84"/>
      <c r="AF2" s="84"/>
      <c r="AG2" s="84"/>
      <c r="AH2" s="84"/>
      <c r="AI2" s="85"/>
      <c r="AJ2" s="10"/>
      <c r="AK2" s="9"/>
      <c r="AL2" s="9"/>
      <c r="AM2" s="83" t="s">
        <v>0</v>
      </c>
      <c r="AN2" s="84"/>
      <c r="AO2" s="84"/>
      <c r="AP2" s="84"/>
      <c r="AQ2" s="84"/>
      <c r="AR2" s="85"/>
      <c r="AS2" s="10"/>
      <c r="AT2" s="9"/>
      <c r="AU2" s="9"/>
      <c r="AV2" s="83" t="s">
        <v>0</v>
      </c>
      <c r="AW2" s="84"/>
      <c r="AX2" s="84"/>
      <c r="AY2" s="84"/>
      <c r="AZ2" s="84"/>
      <c r="BA2" s="85"/>
      <c r="BB2" s="10"/>
      <c r="BC2" s="9"/>
      <c r="BD2" s="9"/>
      <c r="BE2" s="83" t="s">
        <v>0</v>
      </c>
      <c r="BF2" s="84"/>
      <c r="BG2" s="84"/>
      <c r="BH2" s="84"/>
      <c r="BI2" s="84"/>
      <c r="BJ2" s="85"/>
    </row>
    <row r="3" spans="1:62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285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18">
        <f>'Tab-reporting_shock'!C4/'Tab-reporting_baseline'!C4-1</f>
        <v>0</v>
      </c>
      <c r="D4" s="18">
        <f>'Tab-reporting_shock'!D4/'Tab-reporting_baseline'!D4-1</f>
        <v>-2.8688786359184149E-2</v>
      </c>
      <c r="E4" s="18">
        <f>'Tab-reporting_shock'!E4/'Tab-reporting_baseline'!E4-1</f>
        <v>-0.10553249474557924</v>
      </c>
      <c r="F4" s="18">
        <f>'Tab-reporting_shock'!F4/'Tab-reporting_baseline'!F4-1</f>
        <v>-0.15374934125974182</v>
      </c>
      <c r="G4" s="18">
        <f>'Tab-reporting_shock'!G4/'Tab-reporting_baseline'!G4-1</f>
        <v>-0.31544770257099708</v>
      </c>
      <c r="H4" s="18">
        <f>'Tab-reporting_shock'!H4/'Tab-reporting_baseline'!H4-1</f>
        <v>-0.44141873072718674</v>
      </c>
      <c r="I4" s="10"/>
      <c r="J4" s="16" t="s">
        <v>301</v>
      </c>
      <c r="K4" s="9" t="s">
        <v>195</v>
      </c>
      <c r="L4" s="18">
        <f>'Tab-reporting_shock'!L4/'Tab-reporting_baseline'!L4-1</f>
        <v>0</v>
      </c>
      <c r="M4" s="18">
        <f>'Tab-reporting_shock'!M4/'Tab-reporting_baseline'!M4-1</f>
        <v>-2.2958919512298115E-2</v>
      </c>
      <c r="N4" s="18">
        <f>'Tab-reporting_shock'!N4/'Tab-reporting_baseline'!N4-1</f>
        <v>-9.0303992386478127E-2</v>
      </c>
      <c r="O4" s="18">
        <f>'Tab-reporting_shock'!O4/'Tab-reporting_baseline'!O4-1</f>
        <v>-0.1284584311760848</v>
      </c>
      <c r="P4" s="18">
        <f>'Tab-reporting_shock'!P4/'Tab-reporting_baseline'!P4-1</f>
        <v>-0.25029048937735709</v>
      </c>
      <c r="Q4" s="18">
        <f>'Tab-reporting_shock'!Q4/'Tab-reporting_baseline'!Q4-1</f>
        <v>-0.37125715089559641</v>
      </c>
      <c r="R4" s="10"/>
      <c r="S4" s="16" t="s">
        <v>301</v>
      </c>
      <c r="T4" s="9" t="s">
        <v>195</v>
      </c>
      <c r="U4" s="55">
        <f>'Tab-reporting_shock'!U4/'Tab-reporting_baseline'!U4-1</f>
        <v>0</v>
      </c>
      <c r="V4" s="55">
        <f>'Tab-reporting_shock'!V4/'Tab-reporting_baseline'!V4-1</f>
        <v>-2.2958919512298115E-2</v>
      </c>
      <c r="W4" s="55">
        <f>'Tab-reporting_shock'!W4/'Tab-reporting_baseline'!W4-1</f>
        <v>-9.0303992386478127E-2</v>
      </c>
      <c r="X4" s="55">
        <f>'Tab-reporting_shock'!X4/'Tab-reporting_baseline'!X4-1</f>
        <v>-0.1284584311760848</v>
      </c>
      <c r="Y4" s="55">
        <f>'Tab-reporting_shock'!Y4/'Tab-reporting_baseline'!Y4-1</f>
        <v>-0.25029048937735709</v>
      </c>
      <c r="Z4" s="55">
        <f>'Tab-reporting_shock'!Z4/'Tab-reporting_baseline'!Z4-1</f>
        <v>-0.37125715089559641</v>
      </c>
      <c r="AA4" s="24"/>
      <c r="AB4" s="30" t="s">
        <v>141</v>
      </c>
      <c r="AC4" s="10" t="s">
        <v>104</v>
      </c>
      <c r="AD4" s="43">
        <f>'Tab-reporting_shock'!AD4-'Tab-reporting_baseline'!AD4</f>
        <v>0</v>
      </c>
      <c r="AE4" s="43">
        <f>'Tab-reporting_shock'!AE4-'Tab-reporting_baseline'!AE4</f>
        <v>6.4587000000074113E-2</v>
      </c>
      <c r="AF4" s="43">
        <f>'Tab-reporting_shock'!AF4-'Tab-reporting_baseline'!AF4</f>
        <v>3.1735129999999572</v>
      </c>
      <c r="AG4" s="43">
        <f>'Tab-reporting_shock'!AG4-'Tab-reporting_baseline'!AG4</f>
        <v>19.67014899999981</v>
      </c>
      <c r="AH4" s="43">
        <f>'Tab-reporting_shock'!AH4-'Tab-reporting_baseline'!AH4</f>
        <v>42.109694999999874</v>
      </c>
      <c r="AI4" s="43">
        <f>'Tab-reporting_shock'!AI4-'Tab-reporting_baseline'!AI4</f>
        <v>52.516156999999794</v>
      </c>
      <c r="AJ4" s="10"/>
      <c r="AK4" s="30" t="s">
        <v>141</v>
      </c>
      <c r="AL4" s="10" t="s">
        <v>99</v>
      </c>
      <c r="AM4" s="18">
        <f>'Tab-reporting_shock'!AM4/'Tab-reporting_baseline'!AM4-1</f>
        <v>0</v>
      </c>
      <c r="AN4" s="18">
        <f>'Tab-reporting_shock'!AN4/'Tab-reporting_baseline'!AN4-1</f>
        <v>1.9836093318104098E-4</v>
      </c>
      <c r="AO4" s="18">
        <f>'Tab-reporting_shock'!AO4/'Tab-reporting_baseline'!AO4-1</f>
        <v>2.2205465492544096E-3</v>
      </c>
      <c r="AP4" s="18">
        <f>'Tab-reporting_shock'!AP4/'Tab-reporting_baseline'!AP4-1</f>
        <v>7.7427915933652169E-3</v>
      </c>
      <c r="AQ4" s="18">
        <f>'Tab-reporting_shock'!AQ4/'Tab-reporting_baseline'!AQ4-1</f>
        <v>1.1779894343708852E-2</v>
      </c>
      <c r="AR4" s="18">
        <f>'Tab-reporting_shock'!AR4/'Tab-reporting_baseline'!AR4-1</f>
        <v>8.7977606597655633E-3</v>
      </c>
      <c r="AS4" s="10"/>
      <c r="AT4" s="30" t="s">
        <v>141</v>
      </c>
      <c r="AU4" s="10" t="s">
        <v>206</v>
      </c>
      <c r="AV4" s="18">
        <f>'Tab-reporting_shock'!AV4/'Tab-reporting_baseline'!AV4-1</f>
        <v>0</v>
      </c>
      <c r="AW4" s="18">
        <f>'Tab-reporting_shock'!AW4/'Tab-reporting_baseline'!AW4-1</f>
        <v>1.269316325760439E-4</v>
      </c>
      <c r="AX4" s="18">
        <f>'Tab-reporting_shock'!AX4/'Tab-reporting_baseline'!AX4-1</f>
        <v>2.5881022539500087E-3</v>
      </c>
      <c r="AY4" s="18">
        <f>'Tab-reporting_shock'!AY4/'Tab-reporting_baseline'!AY4-1</f>
        <v>9.3223750679831685E-3</v>
      </c>
      <c r="AZ4" s="18">
        <f>'Tab-reporting_shock'!AZ4/'Tab-reporting_baseline'!AZ4-1</f>
        <v>1.7567724195192147E-2</v>
      </c>
      <c r="BA4" s="18">
        <f>'Tab-reporting_shock'!BA4/'Tab-reporting_baseline'!BA4-1</f>
        <v>2.1422741032165682E-2</v>
      </c>
      <c r="BB4" s="10"/>
      <c r="BC4" s="30" t="s">
        <v>141</v>
      </c>
      <c r="BD4" s="10" t="s">
        <v>212</v>
      </c>
      <c r="BE4" s="18">
        <f>'Tab-reporting_shock'!BE4/'Tab-reporting_baseline'!BE4-1</f>
        <v>0</v>
      </c>
      <c r="BF4" s="18">
        <f>'Tab-reporting_shock'!BF4/'Tab-reporting_baseline'!BF4-1</f>
        <v>5.7375383027302718E-5</v>
      </c>
      <c r="BG4" s="18">
        <f>'Tab-reporting_shock'!BG4/'Tab-reporting_baseline'!BG4-1</f>
        <v>1.8496139668795486E-3</v>
      </c>
      <c r="BH4" s="18">
        <f>'Tab-reporting_shock'!BH4/'Tab-reporting_baseline'!BH4-1</f>
        <v>1.0070952414572121E-2</v>
      </c>
      <c r="BI4" s="18">
        <f>'Tab-reporting_shock'!BI4/'Tab-reporting_baseline'!BI4-1</f>
        <v>1.9841130664318918E-2</v>
      </c>
      <c r="BJ4" s="18">
        <f>'Tab-reporting_shock'!BJ4/'Tab-reporting_baseline'!BJ4-1</f>
        <v>2.5354754127767665E-2</v>
      </c>
    </row>
    <row r="5" spans="1:62">
      <c r="A5" s="29" t="s">
        <v>139</v>
      </c>
      <c r="B5" s="9" t="s">
        <v>134</v>
      </c>
      <c r="C5" s="18">
        <f>'Tab-reporting_shock'!C5/'Tab-reporting_baseline'!C5-1</f>
        <v>0</v>
      </c>
      <c r="D5" s="18">
        <f>'Tab-reporting_shock'!D5/'Tab-reporting_baseline'!D5-1</f>
        <v>2.7537502427454896E-5</v>
      </c>
      <c r="E5" s="18">
        <f>'Tab-reporting_shock'!E5/'Tab-reporting_baseline'!E5-1</f>
        <v>1.034899898175734E-4</v>
      </c>
      <c r="F5" s="18">
        <f>'Tab-reporting_shock'!F5/'Tab-reporting_baseline'!F5-1</f>
        <v>2.7431526485410807E-4</v>
      </c>
      <c r="G5" s="18">
        <f>'Tab-reporting_shock'!G5/'Tab-reporting_baseline'!G5-1</f>
        <v>7.0599230265377955E-4</v>
      </c>
      <c r="H5" s="18">
        <f>'Tab-reporting_shock'!H5/'Tab-reporting_baseline'!H5-1</f>
        <v>1.2352089426073132E-3</v>
      </c>
      <c r="I5" s="10"/>
      <c r="J5" s="30" t="s">
        <v>141</v>
      </c>
      <c r="K5" s="9" t="s">
        <v>196</v>
      </c>
      <c r="L5" s="18">
        <f>'Tab-reporting_shock'!L5/'Tab-reporting_baseline'!L5-1</f>
        <v>0</v>
      </c>
      <c r="M5" s="18">
        <f>'Tab-reporting_shock'!M5/'Tab-reporting_baseline'!M5-1</f>
        <v>2.2597865461218003E-3</v>
      </c>
      <c r="N5" s="18">
        <f>'Tab-reporting_shock'!N5/'Tab-reporting_baseline'!N5-1</f>
        <v>1.3264367963141011E-2</v>
      </c>
      <c r="O5" s="18">
        <f>'Tab-reporting_shock'!O5/'Tab-reporting_baseline'!O5-1</f>
        <v>2.6076238850252897E-2</v>
      </c>
      <c r="P5" s="18">
        <f>'Tab-reporting_shock'!P5/'Tab-reporting_baseline'!P5-1</f>
        <v>4.7229294013351408E-2</v>
      </c>
      <c r="Q5" s="18">
        <f>'Tab-reporting_shock'!Q5/'Tab-reporting_baseline'!Q5-1</f>
        <v>7.3642769165433997E-2</v>
      </c>
      <c r="R5" s="10"/>
      <c r="S5" s="29" t="s">
        <v>300</v>
      </c>
      <c r="T5" s="9" t="s">
        <v>313</v>
      </c>
      <c r="U5" s="18">
        <f>'Tab-reporting_shock'!U5/'Tab-reporting_baseline'!U5-1</f>
        <v>0</v>
      </c>
      <c r="V5" s="18">
        <f>'Tab-reporting_shock'!V5/'Tab-reporting_baseline'!V5-1</f>
        <v>8.8029682185020164E-5</v>
      </c>
      <c r="W5" s="18">
        <f>'Tab-reporting_shock'!W5/'Tab-reporting_baseline'!W5-1</f>
        <v>2.6633155121991159E-3</v>
      </c>
      <c r="X5" s="18">
        <f>'Tab-reporting_shock'!X5/'Tab-reporting_baseline'!X5-1</f>
        <v>1.1176286670948388E-2</v>
      </c>
      <c r="Y5" s="18">
        <f>'Tab-reporting_shock'!Y5/'Tab-reporting_baseline'!Y5-1</f>
        <v>2.138280718032437E-2</v>
      </c>
      <c r="Z5" s="18">
        <f>'Tab-reporting_shock'!Z5/'Tab-reporting_baseline'!Z5-1</f>
        <v>1.7577624504651723E-2</v>
      </c>
      <c r="AA5" s="23"/>
      <c r="AB5" s="30" t="s">
        <v>142</v>
      </c>
      <c r="AC5" s="10" t="s">
        <v>105</v>
      </c>
      <c r="AD5" s="43">
        <f>'Tab-reporting_shock'!AD5-'Tab-reporting_baseline'!AD5</f>
        <v>0</v>
      </c>
      <c r="AE5" s="43">
        <f>'Tab-reporting_shock'!AE5-'Tab-reporting_baseline'!AE5</f>
        <v>-4.6917199999995773E-2</v>
      </c>
      <c r="AF5" s="43">
        <f>'Tab-reporting_shock'!AF5-'Tab-reporting_baseline'!AF5</f>
        <v>-7.2517000000118514E-3</v>
      </c>
      <c r="AG5" s="43">
        <f>'Tab-reporting_shock'!AG5-'Tab-reporting_baseline'!AG5</f>
        <v>1.1058391999999913</v>
      </c>
      <c r="AH5" s="43">
        <f>'Tab-reporting_shock'!AH5-'Tab-reporting_baseline'!AH5</f>
        <v>1.7852391000000125</v>
      </c>
      <c r="AI5" s="43">
        <f>'Tab-reporting_shock'!AI5-'Tab-reporting_baseline'!AI5</f>
        <v>2.1798320000000047</v>
      </c>
      <c r="AJ5" s="10"/>
      <c r="AK5" s="30" t="s">
        <v>142</v>
      </c>
      <c r="AL5" s="10" t="s">
        <v>100</v>
      </c>
      <c r="AM5" s="18">
        <f>'Tab-reporting_shock'!AM5/'Tab-reporting_baseline'!AM5-1</f>
        <v>0</v>
      </c>
      <c r="AN5" s="18">
        <f>'Tab-reporting_shock'!AN5/'Tab-reporting_baseline'!AN5-1</f>
        <v>-3.8454807548971015E-4</v>
      </c>
      <c r="AO5" s="18">
        <f>'Tab-reporting_shock'!AO5/'Tab-reporting_baseline'!AO5-1</f>
        <v>-4.1637997959698136E-4</v>
      </c>
      <c r="AP5" s="18">
        <f>'Tab-reporting_shock'!AP5/'Tab-reporting_baseline'!AP5-1</f>
        <v>5.1289815577233444E-3</v>
      </c>
      <c r="AQ5" s="18">
        <f>'Tab-reporting_shock'!AQ5/'Tab-reporting_baseline'!AQ5-1</f>
        <v>8.3141681334839568E-3</v>
      </c>
      <c r="AR5" s="18">
        <f>'Tab-reporting_shock'!AR5/'Tab-reporting_baseline'!AR5-1</f>
        <v>1.0300578782246994E-2</v>
      </c>
      <c r="AS5" s="10"/>
      <c r="AT5" s="30" t="s">
        <v>142</v>
      </c>
      <c r="AU5" s="10" t="s">
        <v>207</v>
      </c>
      <c r="AV5" s="18">
        <f>'Tab-reporting_shock'!AV5/'Tab-reporting_baseline'!AV5-1</f>
        <v>0</v>
      </c>
      <c r="AW5" s="18">
        <f>'Tab-reporting_shock'!AW5/'Tab-reporting_baseline'!AW5-1</f>
        <v>-3.6382238847831871E-4</v>
      </c>
      <c r="AX5" s="18">
        <f>'Tab-reporting_shock'!AX5/'Tab-reporting_baseline'!AX5-1</f>
        <v>1.8120187588221981E-4</v>
      </c>
      <c r="AY5" s="18">
        <f>'Tab-reporting_shock'!AY5/'Tab-reporting_baseline'!AY5-1</f>
        <v>5.4201489164498184E-3</v>
      </c>
      <c r="AZ5" s="18">
        <f>'Tab-reporting_shock'!AZ5/'Tab-reporting_baseline'!AZ5-1</f>
        <v>7.9559872050816161E-3</v>
      </c>
      <c r="BA5" s="18">
        <f>'Tab-reporting_shock'!BA5/'Tab-reporting_baseline'!BA5-1</f>
        <v>1.0082018838711626E-2</v>
      </c>
      <c r="BB5" s="10"/>
      <c r="BC5" s="30" t="s">
        <v>142</v>
      </c>
      <c r="BD5" s="10" t="s">
        <v>213</v>
      </c>
      <c r="BE5" s="18">
        <f>'Tab-reporting_shock'!BE5/'Tab-reporting_baseline'!BE5-1</f>
        <v>0</v>
      </c>
      <c r="BF5" s="18">
        <f>'Tab-reporting_shock'!BF5/'Tab-reporting_baseline'!BF5-1</f>
        <v>-3.715357358541338E-4</v>
      </c>
      <c r="BG5" s="18">
        <f>'Tab-reporting_shock'!BG5/'Tab-reporting_baseline'!BG5-1</f>
        <v>-4.4702698957843623E-5</v>
      </c>
      <c r="BH5" s="18">
        <f>'Tab-reporting_shock'!BH5/'Tab-reporting_baseline'!BH5-1</f>
        <v>5.9593310810377442E-3</v>
      </c>
      <c r="BI5" s="18">
        <f>'Tab-reporting_shock'!BI5/'Tab-reporting_baseline'!BI5-1</f>
        <v>9.5946617974369541E-3</v>
      </c>
      <c r="BJ5" s="18">
        <f>'Tab-reporting_shock'!BJ5/'Tab-reporting_baseline'!BJ5-1</f>
        <v>1.2937632833080137E-2</v>
      </c>
    </row>
    <row r="6" spans="1:62">
      <c r="A6" s="29" t="s">
        <v>300</v>
      </c>
      <c r="B6" s="9" t="s">
        <v>135</v>
      </c>
      <c r="C6" s="18">
        <f>'Tab-reporting_shock'!C6/'Tab-reporting_baseline'!C6-1</f>
        <v>0</v>
      </c>
      <c r="D6" s="18">
        <f>'Tab-reporting_shock'!D6/'Tab-reporting_baseline'!D6-1</f>
        <v>-9.9442895541512755E-4</v>
      </c>
      <c r="E6" s="18">
        <f>'Tab-reporting_shock'!E6/'Tab-reporting_baseline'!E6-1</f>
        <v>-4.8486209139979586E-3</v>
      </c>
      <c r="F6" s="18">
        <f>'Tab-reporting_shock'!F6/'Tab-reporting_baseline'!F6-1</f>
        <v>-4.3681957232855062E-2</v>
      </c>
      <c r="G6" s="18">
        <f>'Tab-reporting_shock'!G6/'Tab-reporting_baseline'!G6-1</f>
        <v>-0.20900042693034737</v>
      </c>
      <c r="H6" s="18">
        <f>'Tab-reporting_shock'!H6/'Tab-reporting_baseline'!H6-1</f>
        <v>-0.3449937753466763</v>
      </c>
      <c r="I6" s="10"/>
      <c r="J6" s="30" t="s">
        <v>142</v>
      </c>
      <c r="K6" s="9" t="s">
        <v>197</v>
      </c>
      <c r="L6" s="18">
        <f>'Tab-reporting_shock'!L6/'Tab-reporting_baseline'!L6-1</f>
        <v>0</v>
      </c>
      <c r="M6" s="18">
        <f>'Tab-reporting_shock'!M6/'Tab-reporting_baseline'!M6-1</f>
        <v>1.0388578960385253E-4</v>
      </c>
      <c r="N6" s="18">
        <f>'Tab-reporting_shock'!N6/'Tab-reporting_baseline'!N6-1</f>
        <v>2.3289563673640767E-3</v>
      </c>
      <c r="O6" s="18">
        <f>'Tab-reporting_shock'!O6/'Tab-reporting_baseline'!O6-1</f>
        <v>1.0825409139500364E-2</v>
      </c>
      <c r="P6" s="18">
        <f>'Tab-reporting_shock'!P6/'Tab-reporting_baseline'!P6-1</f>
        <v>2.0449789920229611E-2</v>
      </c>
      <c r="Q6" s="18">
        <f>'Tab-reporting_shock'!Q6/'Tab-reporting_baseline'!Q6-1</f>
        <v>2.3150590569474661E-2</v>
      </c>
      <c r="R6" s="10"/>
      <c r="S6" s="29" t="s">
        <v>148</v>
      </c>
      <c r="T6" s="9" t="s">
        <v>314</v>
      </c>
      <c r="U6" s="18">
        <f>'Tab-reporting_shock'!U6/'Tab-reporting_baseline'!U6-1</f>
        <v>0</v>
      </c>
      <c r="V6" s="18">
        <f>'Tab-reporting_shock'!V6/'Tab-reporting_baseline'!V6-1</f>
        <v>5.3693712684976802E-4</v>
      </c>
      <c r="W6" s="18">
        <f>'Tab-reporting_shock'!W6/'Tab-reporting_baseline'!W6-1</f>
        <v>3.1985965160192809E-3</v>
      </c>
      <c r="X6" s="18">
        <f>'Tab-reporting_shock'!X6/'Tab-reporting_baseline'!X6-1</f>
        <v>1.4040103448502927E-2</v>
      </c>
      <c r="Y6" s="18">
        <f>'Tab-reporting_shock'!Y6/'Tab-reporting_baseline'!Y6-1</f>
        <v>2.8745155601919148E-2</v>
      </c>
      <c r="Z6" s="18">
        <f>'Tab-reporting_shock'!Z6/'Tab-reporting_baseline'!Z6-1</f>
        <v>3.602726089444408E-2</v>
      </c>
      <c r="AA6" s="23"/>
      <c r="AB6" s="30" t="s">
        <v>143</v>
      </c>
      <c r="AC6" s="10" t="s">
        <v>106</v>
      </c>
      <c r="AD6" s="43">
        <f>'Tab-reporting_shock'!AD6-'Tab-reporting_baseline'!AD6</f>
        <v>0</v>
      </c>
      <c r="AE6" s="43">
        <f>'Tab-reporting_shock'!AE6-'Tab-reporting_baseline'!AE6</f>
        <v>-3.0002000000195039E-2</v>
      </c>
      <c r="AF6" s="43">
        <f>'Tab-reporting_shock'!AF6-'Tab-reporting_baseline'!AF6</f>
        <v>0.92381500000010419</v>
      </c>
      <c r="AG6" s="43">
        <f>'Tab-reporting_shock'!AG6-'Tab-reporting_baseline'!AG6</f>
        <v>9.2277429999999185</v>
      </c>
      <c r="AH6" s="43">
        <f>'Tab-reporting_shock'!AH6-'Tab-reporting_baseline'!AH6</f>
        <v>18.708746999999903</v>
      </c>
      <c r="AI6" s="43">
        <f>'Tab-reporting_shock'!AI6-'Tab-reporting_baseline'!AI6</f>
        <v>27.257546000000048</v>
      </c>
      <c r="AJ6" s="10"/>
      <c r="AK6" s="30" t="s">
        <v>143</v>
      </c>
      <c r="AL6" s="10" t="s">
        <v>101</v>
      </c>
      <c r="AM6" s="18">
        <f>'Tab-reporting_shock'!AM6/'Tab-reporting_baseline'!AM6-1</f>
        <v>0</v>
      </c>
      <c r="AN6" s="18">
        <f>'Tab-reporting_shock'!AN6/'Tab-reporting_baseline'!AN6-1</f>
        <v>1.3987816420479859E-5</v>
      </c>
      <c r="AO6" s="18">
        <f>'Tab-reporting_shock'!AO6/'Tab-reporting_baseline'!AO6-1</f>
        <v>7.7693653909371996E-4</v>
      </c>
      <c r="AP6" s="18">
        <f>'Tab-reporting_shock'!AP6/'Tab-reporting_baseline'!AP6-1</f>
        <v>5.2500728031037447E-3</v>
      </c>
      <c r="AQ6" s="18">
        <f>'Tab-reporting_shock'!AQ6/'Tab-reporting_baseline'!AQ6-1</f>
        <v>9.1390245875866416E-3</v>
      </c>
      <c r="AR6" s="18">
        <f>'Tab-reporting_shock'!AR6/'Tab-reporting_baseline'!AR6-1</f>
        <v>1.164969378721592E-2</v>
      </c>
      <c r="AS6" s="10"/>
      <c r="AT6" s="30" t="s">
        <v>143</v>
      </c>
      <c r="AU6" s="10" t="s">
        <v>208</v>
      </c>
      <c r="AV6" s="18">
        <f>'Tab-reporting_shock'!AV6/'Tab-reporting_baseline'!AV6-1</f>
        <v>0</v>
      </c>
      <c r="AW6" s="18">
        <f>'Tab-reporting_shock'!AW6/'Tab-reporting_baseline'!AW6-1</f>
        <v>-6.7304249028454777E-6</v>
      </c>
      <c r="AX6" s="18">
        <f>'Tab-reporting_shock'!AX6/'Tab-reporting_baseline'!AX6-1</f>
        <v>9.3529897938071649E-4</v>
      </c>
      <c r="AY6" s="18">
        <f>'Tab-reporting_shock'!AY6/'Tab-reporting_baseline'!AY6-1</f>
        <v>5.2586697089191947E-3</v>
      </c>
      <c r="AZ6" s="18">
        <f>'Tab-reporting_shock'!AZ6/'Tab-reporting_baseline'!AZ6-1</f>
        <v>9.742470969881456E-3</v>
      </c>
      <c r="BA6" s="18">
        <f>'Tab-reporting_shock'!BA6/'Tab-reporting_baseline'!BA6-1</f>
        <v>1.3862795522393778E-2</v>
      </c>
      <c r="BB6" s="10"/>
      <c r="BC6" s="30" t="s">
        <v>143</v>
      </c>
      <c r="BD6" s="10" t="s">
        <v>214</v>
      </c>
      <c r="BE6" s="18">
        <f>'Tab-reporting_shock'!BE6/'Tab-reporting_baseline'!BE6-1</f>
        <v>0</v>
      </c>
      <c r="BF6" s="18">
        <f>'Tab-reporting_shock'!BF6/'Tab-reporting_baseline'!BF6-1</f>
        <v>-4.2743886436769074E-5</v>
      </c>
      <c r="BG6" s="18">
        <f>'Tab-reporting_shock'!BG6/'Tab-reporting_baseline'!BG6-1</f>
        <v>6.6958379321779837E-4</v>
      </c>
      <c r="BH6" s="18">
        <f>'Tab-reporting_shock'!BH6/'Tab-reporting_baseline'!BH6-1</f>
        <v>5.9228186028874585E-3</v>
      </c>
      <c r="BI6" s="18">
        <f>'Tab-reporting_shock'!BI6/'Tab-reporting_baseline'!BI6-1</f>
        <v>1.1342241466121061E-2</v>
      </c>
      <c r="BJ6" s="18">
        <f>'Tab-reporting_shock'!BJ6/'Tab-reporting_baseline'!BJ6-1</f>
        <v>1.6475651353022647E-2</v>
      </c>
    </row>
    <row r="7" spans="1:62">
      <c r="A7" s="29" t="s">
        <v>148</v>
      </c>
      <c r="B7" s="9" t="s">
        <v>136</v>
      </c>
      <c r="C7" s="18">
        <f>'Tab-reporting_shock'!C7/'Tab-reporting_baseline'!C7-1</f>
        <v>0</v>
      </c>
      <c r="D7" s="18">
        <f>'Tab-reporting_shock'!D7/'Tab-reporting_baseline'!D7-1</f>
        <v>2.5073409340659047E-4</v>
      </c>
      <c r="E7" s="18">
        <f>'Tab-reporting_shock'!E7/'Tab-reporting_baseline'!E7-1</f>
        <v>1.4605603991062477E-3</v>
      </c>
      <c r="F7" s="18">
        <f>'Tab-reporting_shock'!F7/'Tab-reporting_baseline'!F7-1</f>
        <v>2.7702399393725319E-3</v>
      </c>
      <c r="G7" s="18">
        <f>'Tab-reporting_shock'!G7/'Tab-reporting_baseline'!G7-1</f>
        <v>5.7209887608036247E-3</v>
      </c>
      <c r="H7" s="18">
        <f>'Tab-reporting_shock'!H7/'Tab-reporting_baseline'!H7-1</f>
        <v>-1.1418558132355927E-2</v>
      </c>
      <c r="I7" s="10"/>
      <c r="J7" s="30" t="s">
        <v>143</v>
      </c>
      <c r="K7" s="9" t="s">
        <v>198</v>
      </c>
      <c r="L7" s="18">
        <f>'Tab-reporting_shock'!L7/'Tab-reporting_baseline'!L7-1</f>
        <v>0</v>
      </c>
      <c r="M7" s="18">
        <f>'Tab-reporting_shock'!M7/'Tab-reporting_baseline'!M7-1</f>
        <v>2.3476386480214551E-3</v>
      </c>
      <c r="N7" s="18">
        <f>'Tab-reporting_shock'!N7/'Tab-reporting_baseline'!N7-1</f>
        <v>1.3110829181551598E-2</v>
      </c>
      <c r="O7" s="18">
        <f>'Tab-reporting_shock'!O7/'Tab-reporting_baseline'!O7-1</f>
        <v>2.6925875414886224E-2</v>
      </c>
      <c r="P7" s="18">
        <f>'Tab-reporting_shock'!P7/'Tab-reporting_baseline'!P7-1</f>
        <v>5.0360345539040452E-2</v>
      </c>
      <c r="Q7" s="18">
        <f>'Tab-reporting_shock'!Q7/'Tab-reporting_baseline'!Q7-1</f>
        <v>9.2840153256375624E-2</v>
      </c>
      <c r="R7" s="10"/>
      <c r="S7" s="29" t="s">
        <v>159</v>
      </c>
      <c r="T7" s="9" t="s">
        <v>315</v>
      </c>
      <c r="U7" s="18">
        <f>'Tab-reporting_shock'!U7/'Tab-reporting_baseline'!U7-1</f>
        <v>0</v>
      </c>
      <c r="V7" s="18">
        <f>'Tab-reporting_shock'!V7/'Tab-reporting_baseline'!V7-1</f>
        <v>-4.1587113515127228E-2</v>
      </c>
      <c r="W7" s="18">
        <f>'Tab-reporting_shock'!W7/'Tab-reporting_baseline'!W7-1</f>
        <v>-0.14382945089899812</v>
      </c>
      <c r="X7" s="18">
        <f>'Tab-reporting_shock'!X7/'Tab-reporting_baseline'!X7-1</f>
        <v>-0.20661680663069715</v>
      </c>
      <c r="Y7" s="18">
        <f>'Tab-reporting_shock'!Y7/'Tab-reporting_baseline'!Y7-1</f>
        <v>-0.40035945248400118</v>
      </c>
      <c r="Z7" s="18">
        <f>'Tab-reporting_shock'!Z7/'Tab-reporting_baseline'!Z7-1</f>
        <v>-0.54950280071157409</v>
      </c>
      <c r="AA7" s="23"/>
      <c r="AB7" s="30" t="s">
        <v>185</v>
      </c>
      <c r="AC7" s="10" t="s">
        <v>107</v>
      </c>
      <c r="AD7" s="43">
        <f>'Tab-reporting_shock'!AD7-'Tab-reporting_baseline'!AD7</f>
        <v>0</v>
      </c>
      <c r="AE7" s="43">
        <f>'Tab-reporting_shock'!AE7-'Tab-reporting_baseline'!AE7</f>
        <v>-0.73333852999999749</v>
      </c>
      <c r="AF7" s="43">
        <f>'Tab-reporting_shock'!AF7-'Tab-reporting_baseline'!AF7</f>
        <v>-3.2759628599999999</v>
      </c>
      <c r="AG7" s="43">
        <f>'Tab-reporting_shock'!AG7-'Tab-reporting_baseline'!AG7</f>
        <v>-5.6892863700000014</v>
      </c>
      <c r="AH7" s="43">
        <f>'Tab-reporting_shock'!AH7-'Tab-reporting_baseline'!AH7</f>
        <v>-8.9920023800000006</v>
      </c>
      <c r="AI7" s="43">
        <f>'Tab-reporting_shock'!AI7-'Tab-reporting_baseline'!AI7</f>
        <v>-9.9406471799999991</v>
      </c>
      <c r="AJ7" s="10"/>
      <c r="AK7" s="30" t="s">
        <v>185</v>
      </c>
      <c r="AL7" s="10" t="s">
        <v>102</v>
      </c>
      <c r="AM7" s="18">
        <f>'Tab-reporting_shock'!AM7/'Tab-reporting_baseline'!AM7-1</f>
        <v>0</v>
      </c>
      <c r="AN7" s="18">
        <f>'Tab-reporting_shock'!AN7/'Tab-reporting_baseline'!AN7-1</f>
        <v>-3.4138728181031697E-2</v>
      </c>
      <c r="AO7" s="18">
        <f>'Tab-reporting_shock'!AO7/'Tab-reporting_baseline'!AO7-1</f>
        <v>-0.13599562611746641</v>
      </c>
      <c r="AP7" s="18">
        <f>'Tab-reporting_shock'!AP7/'Tab-reporting_baseline'!AP7-1</f>
        <v>-0.24200100250185486</v>
      </c>
      <c r="AQ7" s="18">
        <f>'Tab-reporting_shock'!AQ7/'Tab-reporting_baseline'!AQ7-1</f>
        <v>-0.50188480414366454</v>
      </c>
      <c r="AR7" s="18">
        <f>'Tab-reporting_shock'!AR7/'Tab-reporting_baseline'!AR7-1</f>
        <v>-0.73677676090446764</v>
      </c>
      <c r="AS7" s="10"/>
      <c r="AT7" s="30" t="s">
        <v>185</v>
      </c>
      <c r="AU7" s="10" t="s">
        <v>209</v>
      </c>
      <c r="AV7" s="18">
        <f>'Tab-reporting_shock'!AV7/'Tab-reporting_baseline'!AV7-1</f>
        <v>0</v>
      </c>
      <c r="AW7" s="18">
        <f>'Tab-reporting_shock'!AW7/'Tab-reporting_baseline'!AW7-1</f>
        <v>-3.3034231595139962E-2</v>
      </c>
      <c r="AX7" s="18">
        <f>'Tab-reporting_shock'!AX7/'Tab-reporting_baseline'!AX7-1</f>
        <v>-0.12521308394042618</v>
      </c>
      <c r="AY7" s="18">
        <f>'Tab-reporting_shock'!AY7/'Tab-reporting_baseline'!AY7-1</f>
        <v>-0.19193133642865445</v>
      </c>
      <c r="AZ7" s="18">
        <f>'Tab-reporting_shock'!AZ7/'Tab-reporting_baseline'!AZ7-1</f>
        <v>-0.41021771782438021</v>
      </c>
      <c r="BA7" s="18">
        <f>'Tab-reporting_shock'!BA7/'Tab-reporting_baseline'!BA7-1</f>
        <v>-0.61227824380775075</v>
      </c>
      <c r="BB7" s="10"/>
      <c r="BC7" s="30" t="s">
        <v>185</v>
      </c>
      <c r="BD7" s="10" t="s">
        <v>215</v>
      </c>
      <c r="BE7" s="18">
        <f>'Tab-reporting_shock'!BE7/'Tab-reporting_baseline'!BE7-1</f>
        <v>0</v>
      </c>
      <c r="BF7" s="18">
        <f>'Tab-reporting_shock'!BF7/'Tab-reporting_baseline'!BF7-1</f>
        <v>-3.8142236936394847E-2</v>
      </c>
      <c r="BG7" s="18">
        <f>'Tab-reporting_shock'!BG7/'Tab-reporting_baseline'!BG7-1</f>
        <v>-0.14062895812146337</v>
      </c>
      <c r="BH7" s="18">
        <f>'Tab-reporting_shock'!BH7/'Tab-reporting_baseline'!BH7-1</f>
        <v>-0.21559867824834233</v>
      </c>
      <c r="BI7" s="18">
        <f>'Tab-reporting_shock'!BI7/'Tab-reporting_baseline'!BI7-1</f>
        <v>-0.45648125690248098</v>
      </c>
      <c r="BJ7" s="18">
        <f>'Tab-reporting_shock'!BJ7/'Tab-reporting_baseline'!BJ7-1</f>
        <v>-0.67929290499666739</v>
      </c>
    </row>
    <row r="8" spans="1:62">
      <c r="A8" s="29" t="s">
        <v>159</v>
      </c>
      <c r="B8" s="9" t="s">
        <v>137</v>
      </c>
      <c r="C8" s="18">
        <f>'Tab-reporting_shock'!C8/'Tab-reporting_baseline'!C8-1</f>
        <v>0</v>
      </c>
      <c r="D8" s="18">
        <f>'Tab-reporting_shock'!D8/'Tab-reporting_baseline'!D8-1</f>
        <v>-4.598670191146037E-2</v>
      </c>
      <c r="E8" s="18">
        <f>'Tab-reporting_shock'!E8/'Tab-reporting_baseline'!E8-1</f>
        <v>-0.15672539797480456</v>
      </c>
      <c r="F8" s="18">
        <f>'Tab-reporting_shock'!F8/'Tab-reporting_baseline'!F8-1</f>
        <v>-0.22663642460125744</v>
      </c>
      <c r="G8" s="18">
        <f>'Tab-reporting_shock'!G8/'Tab-reporting_baseline'!G8-1</f>
        <v>-0.44255844230153185</v>
      </c>
      <c r="H8" s="18">
        <f>'Tab-reporting_shock'!H8/'Tab-reporting_baseline'!H8-1</f>
        <v>-0.61680274809428504</v>
      </c>
      <c r="I8" s="10"/>
      <c r="J8" s="30" t="s">
        <v>185</v>
      </c>
      <c r="K8" s="9" t="s">
        <v>199</v>
      </c>
      <c r="L8" s="18">
        <f>'Tab-reporting_shock'!L8/'Tab-reporting_baseline'!L8-1</f>
        <v>0</v>
      </c>
      <c r="M8" s="18">
        <f>'Tab-reporting_shock'!M8/'Tab-reporting_baseline'!M8-1</f>
        <v>-2.852516540290484E-2</v>
      </c>
      <c r="N8" s="18">
        <f>'Tab-reporting_shock'!N8/'Tab-reporting_baseline'!N8-1</f>
        <v>-0.10806894284821189</v>
      </c>
      <c r="O8" s="18">
        <f>'Tab-reporting_shock'!O8/'Tab-reporting_baseline'!O8-1</f>
        <v>-0.18148753233814463</v>
      </c>
      <c r="P8" s="18">
        <f>'Tab-reporting_shock'!P8/'Tab-reporting_baseline'!P8-1</f>
        <v>-0.41011279361690189</v>
      </c>
      <c r="Q8" s="18">
        <f>'Tab-reporting_shock'!Q8/'Tab-reporting_baseline'!Q8-1</f>
        <v>-0.62178280641282369</v>
      </c>
      <c r="R8" s="10"/>
      <c r="S8" s="30" t="s">
        <v>302</v>
      </c>
      <c r="T8" s="9" t="s">
        <v>201</v>
      </c>
      <c r="U8" s="55">
        <f>'Tab-reporting_shock'!U8/'Tab-reporting_baseline'!U8-1</f>
        <v>0</v>
      </c>
      <c r="V8" s="55">
        <f>'Tab-reporting_shock'!V8/'Tab-reporting_baseline'!V8-1</f>
        <v>2.3914036454493193E-3</v>
      </c>
      <c r="W8" s="55">
        <f>'Tab-reporting_shock'!W8/'Tab-reporting_baseline'!W8-1</f>
        <v>1.4413043120528268E-2</v>
      </c>
      <c r="X8" s="55">
        <f>'Tab-reporting_shock'!X8/'Tab-reporting_baseline'!X8-1</f>
        <v>3.0476276032723515E-2</v>
      </c>
      <c r="Y8" s="55">
        <f>'Tab-reporting_shock'!Y8/'Tab-reporting_baseline'!Y8-1</f>
        <v>5.983389478228629E-2</v>
      </c>
      <c r="Z8" s="55">
        <f>'Tab-reporting_shock'!Z8/'Tab-reporting_baseline'!Z8-1</f>
        <v>8.3897565634888593E-2</v>
      </c>
      <c r="AA8" s="24"/>
      <c r="AB8" s="30" t="s">
        <v>140</v>
      </c>
      <c r="AC8" s="10" t="s">
        <v>108</v>
      </c>
      <c r="AD8" s="43">
        <f>'Tab-reporting_shock'!AD8-'Tab-reporting_baseline'!AD8</f>
        <v>0</v>
      </c>
      <c r="AE8" s="43">
        <f>'Tab-reporting_shock'!AE8-'Tab-reporting_baseline'!AE8</f>
        <v>1.4296773059999994</v>
      </c>
      <c r="AF8" s="43">
        <f>'Tab-reporting_shock'!AF8-'Tab-reporting_baseline'!AF8</f>
        <v>8.4155657900000005</v>
      </c>
      <c r="AG8" s="43">
        <f>'Tab-reporting_shock'!AG8-'Tab-reporting_baseline'!AG8</f>
        <v>16.575685759999999</v>
      </c>
      <c r="AH8" s="43">
        <f>'Tab-reporting_shock'!AH8-'Tab-reporting_baseline'!AH8</f>
        <v>26.211623150000001</v>
      </c>
      <c r="AI8" s="43">
        <f>'Tab-reporting_shock'!AI8-'Tab-reporting_baseline'!AI8</f>
        <v>31.156658019999995</v>
      </c>
      <c r="AJ8" s="10"/>
      <c r="AK8" s="30" t="s">
        <v>140</v>
      </c>
      <c r="AL8" s="10" t="s">
        <v>103</v>
      </c>
      <c r="AM8" s="18">
        <f>'Tab-reporting_shock'!AM8/'Tab-reporting_baseline'!AM8-1</f>
        <v>0</v>
      </c>
      <c r="AN8" s="18">
        <f>'Tab-reporting_shock'!AN8/'Tab-reporting_baseline'!AN8-1</f>
        <v>0.11868735796110563</v>
      </c>
      <c r="AO8" s="18">
        <f>'Tab-reporting_shock'!AO8/'Tab-reporting_baseline'!AO8-1</f>
        <v>0.49925391063637026</v>
      </c>
      <c r="AP8" s="18">
        <f>'Tab-reporting_shock'!AP8/'Tab-reporting_baseline'!AP8-1</f>
        <v>1.0052442082174418</v>
      </c>
      <c r="AQ8" s="18">
        <f>'Tab-reporting_shock'!AQ8/'Tab-reporting_baseline'!AQ8-1</f>
        <v>2.0473406527717537</v>
      </c>
      <c r="AR8" s="18">
        <f>'Tab-reporting_shock'!AR8/'Tab-reporting_baseline'!AR8-1</f>
        <v>2.4614980551164587</v>
      </c>
      <c r="AS8" s="10"/>
      <c r="AT8" s="30" t="s">
        <v>140</v>
      </c>
      <c r="AU8" s="10" t="s">
        <v>210</v>
      </c>
      <c r="AV8" s="18">
        <f>'Tab-reporting_shock'!AV8/'Tab-reporting_baseline'!AV8-1</f>
        <v>0</v>
      </c>
      <c r="AW8" s="18">
        <f>'Tab-reporting_shock'!AW8/'Tab-reporting_baseline'!AW8-1</f>
        <v>0.87276890752304204</v>
      </c>
      <c r="AX8" s="18">
        <f>'Tab-reporting_shock'!AX8/'Tab-reporting_baseline'!AX8-1</f>
        <v>2.107447891395827</v>
      </c>
      <c r="AY8" s="18">
        <f>'Tab-reporting_shock'!AY8/'Tab-reporting_baseline'!AY8-1</f>
        <v>2.433876865658771</v>
      </c>
      <c r="AZ8" s="18">
        <f>'Tab-reporting_shock'!AZ8/'Tab-reporting_baseline'!AZ8-1</f>
        <v>4.871539604100855</v>
      </c>
      <c r="BA8" s="18">
        <f>'Tab-reporting_shock'!BA8/'Tab-reporting_baseline'!BA8-1</f>
        <v>4.7874214121421064</v>
      </c>
      <c r="BB8" s="10"/>
      <c r="BC8" s="30" t="s">
        <v>140</v>
      </c>
      <c r="BD8" s="10" t="s">
        <v>216</v>
      </c>
      <c r="BE8" s="18">
        <f>'Tab-reporting_shock'!BE8/'Tab-reporting_baseline'!BE8-1</f>
        <v>0</v>
      </c>
      <c r="BF8" s="18">
        <f>'Tab-reporting_shock'!BF8/'Tab-reporting_baseline'!BF8-1</f>
        <v>-4.5786347394464189E-3</v>
      </c>
      <c r="BG8" s="18">
        <f>'Tab-reporting_shock'!BG8/'Tab-reporting_baseline'!BG8-1</f>
        <v>-1.9333689934053377E-2</v>
      </c>
      <c r="BH8" s="18">
        <f>'Tab-reporting_shock'!BH8/'Tab-reporting_baseline'!BH8-1</f>
        <v>1.0209244161992093E-2</v>
      </c>
      <c r="BI8" s="18">
        <f>'Tab-reporting_shock'!BI8/'Tab-reporting_baseline'!BI8-1</f>
        <v>3.9487178419496782E-2</v>
      </c>
      <c r="BJ8" s="18">
        <f>'Tab-reporting_shock'!BJ8/'Tab-reporting_baseline'!BJ8-1</f>
        <v>9.6240460269722217E-2</v>
      </c>
    </row>
    <row r="9" spans="1:62">
      <c r="A9" s="29" t="s">
        <v>140</v>
      </c>
      <c r="B9" s="9" t="s">
        <v>138</v>
      </c>
      <c r="C9" s="18">
        <f>'Tab-reporting_shock'!C9/'Tab-reporting_baseline'!C9-1</f>
        <v>0</v>
      </c>
      <c r="D9" s="18">
        <f>'Tab-reporting_shock'!D9/'Tab-reporting_baseline'!D9-1</f>
        <v>-4.4949670104490469E-3</v>
      </c>
      <c r="E9" s="18">
        <f>'Tab-reporting_shock'!E9/'Tab-reporting_baseline'!E9-1</f>
        <v>-1.9128851309404116E-2</v>
      </c>
      <c r="F9" s="18">
        <f>'Tab-reporting_shock'!F9/'Tab-reporting_baseline'!F9-1</f>
        <v>1.1132668126909495E-2</v>
      </c>
      <c r="G9" s="18">
        <f>'Tab-reporting_shock'!G9/'Tab-reporting_baseline'!G9-1</f>
        <v>4.2388042351981792E-2</v>
      </c>
      <c r="H9" s="18">
        <f>'Tab-reporting_shock'!H9/'Tab-reporting_baseline'!H9-1</f>
        <v>0.10080056565105111</v>
      </c>
      <c r="I9" s="10"/>
      <c r="J9" s="30" t="s">
        <v>140</v>
      </c>
      <c r="K9" s="9" t="s">
        <v>200</v>
      </c>
      <c r="L9" s="18">
        <f>'Tab-reporting_shock'!L9/'Tab-reporting_baseline'!L9-1</f>
        <v>0</v>
      </c>
      <c r="M9" s="18">
        <f>'Tab-reporting_shock'!M9/'Tab-reporting_baseline'!M9-1</f>
        <v>-5.1802597704776909E-2</v>
      </c>
      <c r="N9" s="18">
        <f>'Tab-reporting_shock'!N9/'Tab-reporting_baseline'!N9-1</f>
        <v>-0.17223252117634968</v>
      </c>
      <c r="O9" s="18">
        <f>'Tab-reporting_shock'!O9/'Tab-reporting_baseline'!O9-1</f>
        <v>-0.2438815876138638</v>
      </c>
      <c r="P9" s="18">
        <f>'Tab-reporting_shock'!P9/'Tab-reporting_baseline'!P9-1</f>
        <v>-0.47476425076837647</v>
      </c>
      <c r="Q9" s="18">
        <f>'Tab-reporting_shock'!Q9/'Tab-reporting_baseline'!Q9-1</f>
        <v>-0.68315777360804519</v>
      </c>
      <c r="R9" s="10"/>
      <c r="S9" s="29" t="s">
        <v>300</v>
      </c>
      <c r="T9" s="9" t="s">
        <v>307</v>
      </c>
      <c r="U9" s="18">
        <f>'Tab-reporting_shock'!U9/'Tab-reporting_baseline'!U9-1</f>
        <v>0</v>
      </c>
      <c r="V9" s="18">
        <f>'Tab-reporting_shock'!V9/'Tab-reporting_baseline'!V9-1</f>
        <v>1.7352097395926247E-3</v>
      </c>
      <c r="W9" s="18">
        <f>'Tab-reporting_shock'!W9/'Tab-reporting_baseline'!W9-1</f>
        <v>1.6217925898741381E-2</v>
      </c>
      <c r="X9" s="18">
        <f>'Tab-reporting_shock'!X9/'Tab-reporting_baseline'!X9-1</f>
        <v>3.8195712279322169E-2</v>
      </c>
      <c r="Y9" s="18">
        <f>'Tab-reporting_shock'!Y9/'Tab-reporting_baseline'!Y9-1</f>
        <v>7.927784970931917E-2</v>
      </c>
      <c r="Z9" s="18">
        <f>'Tab-reporting_shock'!Z9/'Tab-reporting_baseline'!Z9-1</f>
        <v>0.12539366396087681</v>
      </c>
      <c r="AA9" s="23"/>
      <c r="AB9" s="33" t="s">
        <v>180</v>
      </c>
      <c r="AC9" s="26" t="s">
        <v>97</v>
      </c>
      <c r="AD9" s="44">
        <f>'Tab-reporting_shock'!AD9-'Tab-reporting_baseline'!AD9</f>
        <v>0</v>
      </c>
      <c r="AE9" s="44">
        <f>'Tab-reporting_shock'!AE9-'Tab-reporting_baseline'!AE9</f>
        <v>0.68400699999983772</v>
      </c>
      <c r="AF9" s="44">
        <f>'Tab-reporting_shock'!AF9-'Tab-reporting_baseline'!AF9</f>
        <v>9.229678000000149</v>
      </c>
      <c r="AG9" s="44">
        <f>'Tab-reporting_shock'!AG9-'Tab-reporting_baseline'!AG9</f>
        <v>40.89013100000011</v>
      </c>
      <c r="AH9" s="44">
        <f>'Tab-reporting_shock'!AH9-'Tab-reporting_baseline'!AH9</f>
        <v>79.823302000000695</v>
      </c>
      <c r="AI9" s="44">
        <f>'Tab-reporting_shock'!AI9-'Tab-reporting_baseline'!AI9</f>
        <v>103.16954600000008</v>
      </c>
      <c r="AJ9" s="10"/>
      <c r="AK9" s="33" t="s">
        <v>180</v>
      </c>
      <c r="AL9" s="26" t="s">
        <v>98</v>
      </c>
      <c r="AM9" s="40">
        <f>'Tab-reporting_shock'!AM9/'Tab-reporting_baseline'!AM9-1</f>
        <v>0</v>
      </c>
      <c r="AN9" s="40">
        <f>'Tab-reporting_shock'!AN9/'Tab-reporting_baseline'!AN9-1</f>
        <v>-1.941460711816223E-4</v>
      </c>
      <c r="AO9" s="40">
        <f>'Tab-reporting_shock'!AO9/'Tab-reporting_baseline'!AO9-1</f>
        <v>3.2176453389487492E-3</v>
      </c>
      <c r="AP9" s="40">
        <f>'Tab-reporting_shock'!AP9/'Tab-reporting_baseline'!AP9-1</f>
        <v>1.9848885905875191E-2</v>
      </c>
      <c r="AQ9" s="40">
        <f>'Tab-reporting_shock'!AQ9/'Tab-reporting_baseline'!AQ9-1</f>
        <v>4.2479851476388664E-2</v>
      </c>
      <c r="AR9" s="40">
        <f>'Tab-reporting_shock'!AR9/'Tab-reporting_baseline'!AR9-1</f>
        <v>4.6405890161505203E-2</v>
      </c>
      <c r="AS9" s="10"/>
      <c r="AT9" s="33" t="s">
        <v>180</v>
      </c>
      <c r="AU9" s="26" t="s">
        <v>211</v>
      </c>
      <c r="AV9" s="40">
        <f>'Tab-reporting_shock'!AV9/'Tab-reporting_baseline'!AV9-1</f>
        <v>0</v>
      </c>
      <c r="AW9" s="40">
        <f>'Tab-reporting_shock'!AW9/'Tab-reporting_baseline'!AW9-1</f>
        <v>6.086181911064692E-4</v>
      </c>
      <c r="AX9" s="40">
        <f>'Tab-reporting_shock'!AX9/'Tab-reporting_baseline'!AX9-1</f>
        <v>3.6621959843898821E-3</v>
      </c>
      <c r="AY9" s="40">
        <f>'Tab-reporting_shock'!AY9/'Tab-reporting_baseline'!AY9-1</f>
        <v>1.138816677864618E-2</v>
      </c>
      <c r="AZ9" s="40">
        <f>'Tab-reporting_shock'!AZ9/'Tab-reporting_baseline'!AZ9-1</f>
        <v>2.0855598309462042E-2</v>
      </c>
      <c r="BA9" s="40">
        <f>'Tab-reporting_shock'!BA9/'Tab-reporting_baseline'!BA9-1</f>
        <v>2.6797733582454297E-2</v>
      </c>
      <c r="BB9" s="10"/>
      <c r="BC9" s="33" t="s">
        <v>180</v>
      </c>
      <c r="BD9" s="26" t="s">
        <v>217</v>
      </c>
      <c r="BE9" s="40">
        <f>'Tab-reporting_shock'!BE9/'Tab-reporting_baseline'!BE9-1</f>
        <v>0</v>
      </c>
      <c r="BF9" s="40">
        <f>'Tab-reporting_shock'!BF9/'Tab-reporting_baseline'!BF9-1</f>
        <v>-1.5383092903972218E-3</v>
      </c>
      <c r="BG9" s="40">
        <f>'Tab-reporting_shock'!BG9/'Tab-reporting_baseline'!BG9-1</f>
        <v>-5.1124414140201191E-3</v>
      </c>
      <c r="BH9" s="40">
        <f>'Tab-reporting_shock'!BH9/'Tab-reporting_baseline'!BH9-1</f>
        <v>-7.4198325934438092E-4</v>
      </c>
      <c r="BI9" s="40">
        <f>'Tab-reporting_shock'!BI9/'Tab-reporting_baseline'!BI9-1</f>
        <v>1.6275191704289149E-3</v>
      </c>
      <c r="BJ9" s="40">
        <f>'Tab-reporting_shock'!BJ9/'Tab-reporting_baseline'!BJ9-1</f>
        <v>6.1395410825049179E-3</v>
      </c>
    </row>
    <row r="10" spans="1:62">
      <c r="A10" s="16" t="s">
        <v>257</v>
      </c>
      <c r="B10" s="9" t="s">
        <v>191</v>
      </c>
      <c r="C10" s="18">
        <f>'Tab-reporting_shock'!C10/'Tab-reporting_baseline'!C10-1</f>
        <v>0</v>
      </c>
      <c r="D10" s="18">
        <f>'Tab-reporting_shock'!D10/'Tab-reporting_baseline'!D10-1</f>
        <v>-2.0203406583434336E-2</v>
      </c>
      <c r="E10" s="18">
        <f>'Tab-reporting_shock'!E10/'Tab-reporting_baseline'!E10-1</f>
        <v>-8.6866303469650186E-2</v>
      </c>
      <c r="F10" s="18">
        <f>'Tab-reporting_shock'!F10/'Tab-reporting_baseline'!F10-1</f>
        <v>-0.11253958252681151</v>
      </c>
      <c r="G10" s="18">
        <f>'Tab-reporting_shock'!G10/'Tab-reporting_baseline'!G10-1</f>
        <v>-0.22885491406168723</v>
      </c>
      <c r="H10" s="18">
        <f>'Tab-reporting_shock'!H10/'Tab-reporting_baseline'!H10-1</f>
        <v>-0.36882373120291656</v>
      </c>
      <c r="I10" s="10"/>
      <c r="J10" s="31" t="s">
        <v>144</v>
      </c>
      <c r="K10" s="9" t="s">
        <v>201</v>
      </c>
      <c r="L10" s="18">
        <f>'Tab-reporting_shock'!L10/'Tab-reporting_baseline'!L10-1</f>
        <v>0</v>
      </c>
      <c r="M10" s="18">
        <f>'Tab-reporting_shock'!M10/'Tab-reporting_baseline'!M10-1</f>
        <v>2.3914036454493193E-3</v>
      </c>
      <c r="N10" s="18">
        <f>'Tab-reporting_shock'!N10/'Tab-reporting_baseline'!N10-1</f>
        <v>1.4413043120528268E-2</v>
      </c>
      <c r="O10" s="18">
        <f>'Tab-reporting_shock'!O10/'Tab-reporting_baseline'!O10-1</f>
        <v>3.0476276032723515E-2</v>
      </c>
      <c r="P10" s="18">
        <f>'Tab-reporting_shock'!P10/'Tab-reporting_baseline'!P10-1</f>
        <v>5.983389478228629E-2</v>
      </c>
      <c r="Q10" s="18">
        <f>'Tab-reporting_shock'!Q10/'Tab-reporting_baseline'!Q10-1</f>
        <v>8.3897565634888593E-2</v>
      </c>
      <c r="R10" s="10"/>
      <c r="S10" s="29" t="s">
        <v>148</v>
      </c>
      <c r="T10" s="9" t="s">
        <v>316</v>
      </c>
      <c r="U10" s="18">
        <f>'Tab-reporting_shock'!U10/'Tab-reporting_baseline'!U10-1</f>
        <v>0</v>
      </c>
      <c r="V10" s="18">
        <f>'Tab-reporting_shock'!V10/'Tab-reporting_baseline'!V10-1</f>
        <v>2.4505592784029862E-3</v>
      </c>
      <c r="W10" s="18">
        <f>'Tab-reporting_shock'!W10/'Tab-reporting_baseline'!W10-1</f>
        <v>1.1554583002973073E-2</v>
      </c>
      <c r="X10" s="18">
        <f>'Tab-reporting_shock'!X10/'Tab-reporting_baseline'!X10-1</f>
        <v>1.9926251082383217E-2</v>
      </c>
      <c r="Y10" s="18">
        <f>'Tab-reporting_shock'!Y10/'Tab-reporting_baseline'!Y10-1</f>
        <v>3.012981524035907E-2</v>
      </c>
      <c r="Z10" s="18">
        <f>'Tab-reporting_shock'!Z10/'Tab-reporting_baseline'!Z10-1</f>
        <v>1.8622700354595123E-2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40">
        <f>'Tab-reporting_shock'!C11/'Tab-reporting_baseline'!C11-1</f>
        <v>0</v>
      </c>
      <c r="D11" s="40">
        <f>'Tab-reporting_shock'!D11/'Tab-reporting_baseline'!D11-1</f>
        <v>-2.5320228433870273E-2</v>
      </c>
      <c r="E11" s="40">
        <f>'Tab-reporting_shock'!E11/'Tab-reporting_baseline'!E11-1</f>
        <v>-9.8939330769256983E-2</v>
      </c>
      <c r="F11" s="40">
        <f>'Tab-reporting_shock'!F11/'Tab-reporting_baseline'!F11-1</f>
        <v>-0.13827295610178147</v>
      </c>
      <c r="G11" s="40">
        <f>'Tab-reporting_shock'!G11/'Tab-reporting_baseline'!G11-1</f>
        <v>-0.28192986893195227</v>
      </c>
      <c r="H11" s="40">
        <f>'Tab-reporting_shock'!H11/'Tab-reporting_baseline'!H11-1</f>
        <v>-0.41490735712461513</v>
      </c>
      <c r="I11" s="10"/>
      <c r="J11" s="21" t="s">
        <v>182</v>
      </c>
      <c r="K11" s="26" t="s">
        <v>202</v>
      </c>
      <c r="L11" s="40">
        <f>'Tab-reporting_shock'!L11/'Tab-reporting_baseline'!L11-1</f>
        <v>0</v>
      </c>
      <c r="M11" s="40">
        <f>'Tab-reporting_shock'!M11/'Tab-reporting_baseline'!M11-1</f>
        <v>-1.7699631096995239E-2</v>
      </c>
      <c r="N11" s="40">
        <f>'Tab-reporting_shock'!N11/'Tab-reporting_baseline'!N11-1</f>
        <v>-7.5641563068522322E-2</v>
      </c>
      <c r="O11" s="40">
        <f>'Tab-reporting_shock'!O11/'Tab-reporting_baseline'!O11-1</f>
        <v>-9.8461686095493328E-2</v>
      </c>
      <c r="P11" s="40">
        <f>'Tab-reporting_shock'!P11/'Tab-reporting_baseline'!P11-1</f>
        <v>-0.19230491400799621</v>
      </c>
      <c r="Q11" s="40">
        <f>'Tab-reporting_shock'!Q11/'Tab-reporting_baseline'!Q11-1</f>
        <v>-0.2923716062500159</v>
      </c>
      <c r="R11" s="10"/>
      <c r="S11" s="52" t="s">
        <v>159</v>
      </c>
      <c r="T11" s="26" t="s">
        <v>317</v>
      </c>
      <c r="U11" s="56">
        <f>'Tab-reporting_shock'!U11/'Tab-reporting_baseline'!U11-1</f>
        <v>0</v>
      </c>
      <c r="V11" s="56">
        <f>'Tab-reporting_shock'!V11/'Tab-reporting_baseline'!V11-1</f>
        <v>5.4166503568844337E-3</v>
      </c>
      <c r="W11" s="56">
        <f>'Tab-reporting_shock'!W11/'Tab-reporting_baseline'!W11-1</f>
        <v>1.6267673596508381E-2</v>
      </c>
      <c r="X11" s="56">
        <f>'Tab-reporting_shock'!X11/'Tab-reporting_baseline'!X11-1</f>
        <v>1.8286191144861741E-2</v>
      </c>
      <c r="Y11" s="56">
        <f>'Tab-reporting_shock'!Y11/'Tab-reporting_baseline'!Y11-1</f>
        <v>3.3323447852718457E-2</v>
      </c>
      <c r="Z11" s="56">
        <f>'Tab-reporting_shock'!Z11/'Tab-reporting_baseline'!Z11-1</f>
        <v>5.1595030387330265E-2</v>
      </c>
      <c r="AA11" s="23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18">
        <f>'Tab-reporting_shock'!C12/'Tab-reporting_baseline'!C12-1</f>
        <v>0</v>
      </c>
      <c r="D12" s="18">
        <f>'Tab-reporting_shock'!D12/'Tab-reporting_baseline'!D12-1</f>
        <v>-3.3533319384134397E-2</v>
      </c>
      <c r="E12" s="18">
        <f>'Tab-reporting_shock'!E12/'Tab-reporting_baseline'!E12-1</f>
        <v>-0.12248591234938022</v>
      </c>
      <c r="F12" s="18">
        <f>'Tab-reporting_shock'!F12/'Tab-reporting_baseline'!F12-1</f>
        <v>-0.17471310061572376</v>
      </c>
      <c r="G12" s="18">
        <f>'Tab-reporting_shock'!G12/'Tab-reporting_baseline'!G12-1</f>
        <v>-0.34772037009211521</v>
      </c>
      <c r="H12" s="18">
        <f>'Tab-reporting_shock'!H12/'Tab-reporting_baseline'!H12-1</f>
        <v>-0.50348974915513844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55">
        <f>'Tab-reporting_shock'!U12/'Tab-reporting_baseline'!U12-1</f>
        <v>0</v>
      </c>
      <c r="V12" s="55">
        <f>'Tab-reporting_shock'!V12/'Tab-reporting_baseline'!V12-1</f>
        <v>-1.7699631096995239E-2</v>
      </c>
      <c r="W12" s="55">
        <f>'Tab-reporting_shock'!W12/'Tab-reporting_baseline'!W12-1</f>
        <v>-7.5641563068522322E-2</v>
      </c>
      <c r="X12" s="55">
        <f>'Tab-reporting_shock'!X12/'Tab-reporting_baseline'!X12-1</f>
        <v>-9.8461686095493328E-2</v>
      </c>
      <c r="Y12" s="55">
        <f>'Tab-reporting_shock'!Y12/'Tab-reporting_baseline'!Y12-1</f>
        <v>-0.19230491400799621</v>
      </c>
      <c r="Z12" s="55">
        <f>'Tab-reporting_shock'!Z12/'Tab-reporting_baseline'!Z12-1</f>
        <v>-0.2923716062500159</v>
      </c>
      <c r="AA12" s="24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18">
        <f>'Tab-reporting_shock'!C13/'Tab-reporting_baseline'!C13-1</f>
        <v>0</v>
      </c>
      <c r="D13" s="18">
        <f>'Tab-reporting_shock'!D13/'Tab-reporting_baseline'!D13-1</f>
        <v>1.4534538588926171E-3</v>
      </c>
      <c r="E13" s="18">
        <f>'Tab-reporting_shock'!E13/'Tab-reporting_baseline'!E13-1</f>
        <v>7.2189515960219275E-3</v>
      </c>
      <c r="F13" s="18">
        <f>'Tab-reporting_shock'!F13/'Tab-reporting_baseline'!F13-1</f>
        <v>2.5230386158830331E-2</v>
      </c>
      <c r="G13" s="18">
        <f>'Tab-reporting_shock'!G13/'Tab-reporting_baseline'!G13-1</f>
        <v>5.3326322166184159E-2</v>
      </c>
      <c r="H13" s="18">
        <f>'Tab-reporting_shock'!H13/'Tab-reporting_baseline'!H13-1</f>
        <v>9.5484324320497027E-2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18">
        <f>'Tab-reporting_shock'!U13/'Tab-reporting_baseline'!U13-1</f>
        <v>0</v>
      </c>
      <c r="V13" s="18">
        <f>'Tab-reporting_shock'!V13/'Tab-reporting_baseline'!V13-1</f>
        <v>7.5768891554184314E-4</v>
      </c>
      <c r="W13" s="18">
        <f>'Tab-reporting_shock'!W13/'Tab-reporting_baseline'!W13-1</f>
        <v>7.1314960634374369E-3</v>
      </c>
      <c r="X13" s="18">
        <f>'Tab-reporting_shock'!X13/'Tab-reporting_baseline'!X13-1</f>
        <v>2.4103541731720801E-2</v>
      </c>
      <c r="Y13" s="18">
        <f>'Tab-reporting_shock'!Y13/'Tab-reporting_baseline'!Y13-1</f>
        <v>5.0133313834852311E-2</v>
      </c>
      <c r="Z13" s="18">
        <f>'Tab-reporting_shock'!Z13/'Tab-reporting_baseline'!Z13-1</f>
        <v>6.8789567716713407E-2</v>
      </c>
      <c r="AA13" s="23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18">
        <f>'Tab-reporting_shock'!C14/'Tab-reporting_baseline'!C14-1</f>
        <v>0</v>
      </c>
      <c r="D14" s="18">
        <f>'Tab-reporting_shock'!D14/'Tab-reporting_baseline'!D14-1</f>
        <v>-2.0201109727235878E-4</v>
      </c>
      <c r="E14" s="18">
        <f>'Tab-reporting_shock'!E14/'Tab-reporting_baseline'!E14-1</f>
        <v>-4.5707311624554325E-4</v>
      </c>
      <c r="F14" s="18">
        <f>'Tab-reporting_shock'!F14/'Tab-reporting_baseline'!F14-1</f>
        <v>1.1974021424214554E-2</v>
      </c>
      <c r="G14" s="18">
        <f>'Tab-reporting_shock'!G14/'Tab-reporting_baseline'!G14-1</f>
        <v>2.8174314109755239E-2</v>
      </c>
      <c r="H14" s="18">
        <f>'Tab-reporting_shock'!H14/'Tab-reporting_baseline'!H14-1</f>
        <v>4.8046946809320534E-2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18">
        <f>'Tab-reporting_shock'!U14/'Tab-reporting_baseline'!U14-1</f>
        <v>0</v>
      </c>
      <c r="V14" s="18">
        <f>'Tab-reporting_shock'!V14/'Tab-reporting_baseline'!V14-1</f>
        <v>1.0891439682183535E-3</v>
      </c>
      <c r="W14" s="18">
        <f>'Tab-reporting_shock'!W14/'Tab-reporting_baseline'!W14-1</f>
        <v>5.1053725063761046E-3</v>
      </c>
      <c r="X14" s="18">
        <f>'Tab-reporting_shock'!X14/'Tab-reporting_baseline'!X14-1</f>
        <v>1.5536209517243993E-2</v>
      </c>
      <c r="Y14" s="18">
        <f>'Tab-reporting_shock'!Y14/'Tab-reporting_baseline'!Y14-1</f>
        <v>2.9070675097704779E-2</v>
      </c>
      <c r="Z14" s="18">
        <f>'Tab-reporting_shock'!Z14/'Tab-reporting_baseline'!Z14-1</f>
        <v>3.1682563941203723E-2</v>
      </c>
      <c r="AA14" s="23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18">
        <f>'Tab-reporting_shock'!C15/'Tab-reporting_baseline'!C15-1</f>
        <v>0</v>
      </c>
      <c r="D15" s="18">
        <f>'Tab-reporting_shock'!D15/'Tab-reporting_baseline'!D15-1</f>
        <v>-3.3978648429466851E-5</v>
      </c>
      <c r="E15" s="18">
        <f>'Tab-reporting_shock'!E15/'Tab-reporting_baseline'!E15-1</f>
        <v>-2.9984420784125998E-3</v>
      </c>
      <c r="F15" s="18">
        <f>'Tab-reporting_shock'!F15/'Tab-reporting_baseline'!F15-1</f>
        <v>2.3375500017286832E-2</v>
      </c>
      <c r="G15" s="18">
        <f>'Tab-reporting_shock'!G15/'Tab-reporting_baseline'!G15-1</f>
        <v>6.2237942556370829E-2</v>
      </c>
      <c r="H15" s="18">
        <f>'Tab-reporting_shock'!H15/'Tab-reporting_baseline'!H15-1</f>
        <v>0.13184743357066586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6">
        <f>'Tab-reporting_shock'!U15/'Tab-reporting_baseline'!U15-1</f>
        <v>0</v>
      </c>
      <c r="V15" s="56">
        <f>'Tab-reporting_shock'!V15/'Tab-reporting_baseline'!V15-1</f>
        <v>-3.9407382343172093E-2</v>
      </c>
      <c r="W15" s="56">
        <f>'Tab-reporting_shock'!W15/'Tab-reporting_baseline'!W15-1</f>
        <v>-0.13765189234037811</v>
      </c>
      <c r="X15" s="56">
        <f>'Tab-reporting_shock'!X15/'Tab-reporting_baseline'!X15-1</f>
        <v>-0.19807948444476919</v>
      </c>
      <c r="Y15" s="56">
        <f>'Tab-reporting_shock'!Y15/'Tab-reporting_baseline'!Y15-1</f>
        <v>-0.38283178405973184</v>
      </c>
      <c r="Z15" s="56">
        <f>'Tab-reporting_shock'!Z15/'Tab-reporting_baseline'!Z15-1</f>
        <v>-0.52270225776585677</v>
      </c>
      <c r="AA15" s="23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18">
        <f>'Tab-reporting_shock'!C16/'Tab-reporting_baseline'!C16-1</f>
        <v>0</v>
      </c>
      <c r="D16" s="18">
        <f>'Tab-reporting_shock'!D16/'Tab-reporting_baseline'!D16-1</f>
        <v>-4.8778761324166697E-2</v>
      </c>
      <c r="E16" s="18">
        <f>'Tab-reporting_shock'!E16/'Tab-reporting_baseline'!E16-1</f>
        <v>-0.1696325823824576</v>
      </c>
      <c r="F16" s="18">
        <f>'Tab-reporting_shock'!F16/'Tab-reporting_baseline'!F16-1</f>
        <v>-0.25489864545282792</v>
      </c>
      <c r="G16" s="18">
        <f>'Tab-reporting_shock'!G16/'Tab-reporting_baseline'!G16-1</f>
        <v>-0.52039306593462131</v>
      </c>
      <c r="H16" s="18">
        <f>'Tab-reporting_shock'!H16/'Tab-reporting_baseline'!H16-1</f>
        <v>-0.76440253019142823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18">
        <f>'Tab-reporting_shock'!C17/'Tab-reporting_baseline'!C17-1</f>
        <v>0</v>
      </c>
      <c r="D17" s="18">
        <f>'Tab-reporting_shock'!D17/'Tab-reporting_baseline'!D17-1</f>
        <v>-5.2545945620400492E-2</v>
      </c>
      <c r="E17" s="18">
        <f>'Tab-reporting_shock'!E17/'Tab-reporting_baseline'!E17-1</f>
        <v>-0.17453126344967229</v>
      </c>
      <c r="F17" s="18">
        <f>'Tab-reporting_shock'!F17/'Tab-reporting_baseline'!F17-1</f>
        <v>-0.24777962847524515</v>
      </c>
      <c r="G17" s="18">
        <f>'Tab-reporting_shock'!G17/'Tab-reporting_baseline'!G17-1</f>
        <v>-0.48333029197219413</v>
      </c>
      <c r="H17" s="18">
        <f>'Tab-reporting_shock'!H17/'Tab-reporting_baseline'!H17-1</f>
        <v>-0.69483748149244817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18">
        <f>'Tab-reporting_shock'!C18/'Tab-reporting_baseline'!C18-1</f>
        <v>0</v>
      </c>
      <c r="D18" s="18">
        <f>'Tab-reporting_shock'!D18/'Tab-reporting_baseline'!D18-1</f>
        <v>1.2954307368533424E-3</v>
      </c>
      <c r="E18" s="18">
        <f>'Tab-reporting_shock'!E18/'Tab-reporting_baseline'!E18-1</f>
        <v>6.4798495906235321E-3</v>
      </c>
      <c r="F18" s="18">
        <f>'Tab-reporting_shock'!F18/'Tab-reporting_baseline'!F18-1</f>
        <v>2.5511823084976237E-2</v>
      </c>
      <c r="G18" s="18">
        <f>'Tab-reporting_shock'!G18/'Tab-reporting_baseline'!G18-1</f>
        <v>4.9885920857346333E-2</v>
      </c>
      <c r="H18" s="18">
        <f>'Tab-reporting_shock'!H18/'Tab-reporting_baseline'!H18-1</f>
        <v>7.1688903867920706E-2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18">
        <f>'Tab-reporting_shock'!C19/'Tab-reporting_baseline'!C19-1</f>
        <v>0</v>
      </c>
      <c r="D19" s="18">
        <f>'Tab-reporting_shock'!D19/'Tab-reporting_baseline'!D19-1</f>
        <v>-4.4440519220700914E-5</v>
      </c>
      <c r="E19" s="18">
        <f>'Tab-reporting_shock'!E19/'Tab-reporting_baseline'!E19-1</f>
        <v>-2.9762095312113601E-4</v>
      </c>
      <c r="F19" s="18">
        <f>'Tab-reporting_shock'!F19/'Tab-reporting_baseline'!F19-1</f>
        <v>1.4628651596493292E-4</v>
      </c>
      <c r="G19" s="18">
        <f>'Tab-reporting_shock'!G19/'Tab-reporting_baseline'!G19-1</f>
        <v>1.3263142816033469E-3</v>
      </c>
      <c r="H19" s="18">
        <f>'Tab-reporting_shock'!H19/'Tab-reporting_baseline'!H19-1</f>
        <v>5.242857536028156E-3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18">
        <f>'Tab-reporting_shock'!C20/'Tab-reporting_baseline'!C20-1</f>
        <v>0</v>
      </c>
      <c r="D20" s="18">
        <f>'Tab-reporting_shock'!D20/'Tab-reporting_baseline'!D20-1</f>
        <v>0</v>
      </c>
      <c r="E20" s="18">
        <f>'Tab-reporting_shock'!E20/'Tab-reporting_baseline'!E20-1</f>
        <v>3.4085253952653716E-7</v>
      </c>
      <c r="F20" s="18">
        <f>'Tab-reporting_shock'!F20/'Tab-reporting_baseline'!F20-1</f>
        <v>4.8732604884804687E-7</v>
      </c>
      <c r="G20" s="18">
        <f>'Tab-reporting_shock'!G20/'Tab-reporting_baseline'!G20-1</f>
        <v>7.3345366224941699E-8</v>
      </c>
      <c r="H20" s="18">
        <f>'Tab-reporting_shock'!H20/'Tab-reporting_baseline'!H20-1</f>
        <v>2.1250028137131949E-7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40">
        <f>'Tab-reporting_shock'!C21/'Tab-reporting_baseline'!C21-1</f>
        <v>0</v>
      </c>
      <c r="D21" s="40">
        <f>'Tab-reporting_shock'!D21/'Tab-reporting_baseline'!D21-1</f>
        <v>-2.5320228433870273E-2</v>
      </c>
      <c r="E21" s="40">
        <f>'Tab-reporting_shock'!E21/'Tab-reporting_baseline'!E21-1</f>
        <v>-9.8939330769256983E-2</v>
      </c>
      <c r="F21" s="40">
        <f>'Tab-reporting_shock'!F21/'Tab-reporting_baseline'!F21-1</f>
        <v>-0.13827295610178147</v>
      </c>
      <c r="G21" s="40">
        <f>'Tab-reporting_shock'!G21/'Tab-reporting_baseline'!G21-1</f>
        <v>-0.28192986893195227</v>
      </c>
      <c r="H21" s="40">
        <f>'Tab-reporting_shock'!H21/'Tab-reporting_baseline'!H21-1</f>
        <v>-0.41490735712461513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288</v>
      </c>
      <c r="B22" s="9"/>
      <c r="C22" s="40">
        <f>'Tab-reporting_shock'!C22/'Tab-reporting_baseline'!C22-1</f>
        <v>0</v>
      </c>
      <c r="D22" s="40">
        <f>'Tab-reporting_shock'!D22/'Tab-reporting_baseline'!D22-1</f>
        <v>1.0998341500734199E-3</v>
      </c>
      <c r="E22" s="40">
        <f>'Tab-reporting_shock'!E22/'Tab-reporting_baseline'!E22-1</f>
        <v>5.0674138944675207E-3</v>
      </c>
      <c r="F22" s="40">
        <f>'Tab-reporting_shock'!F22/'Tab-reporting_baseline'!F22-1</f>
        <v>2.4223504665397799E-2</v>
      </c>
      <c r="G22" s="40">
        <f>'Tab-reporting_shock'!G22/'Tab-reporting_baseline'!G22-1</f>
        <v>5.1685292615940126E-2</v>
      </c>
      <c r="H22" s="40">
        <f>'Tab-reporting_shock'!H22/'Tab-reporting_baseline'!H22-1</f>
        <v>8.942225879122212E-2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3" t="s">
        <v>0</v>
      </c>
      <c r="D24" s="84"/>
      <c r="E24" s="84"/>
      <c r="F24" s="84"/>
      <c r="G24" s="84"/>
      <c r="H24" s="85"/>
      <c r="I24" s="15"/>
      <c r="J24" s="9"/>
      <c r="K24" s="9"/>
      <c r="L24" s="83" t="s">
        <v>0</v>
      </c>
      <c r="M24" s="84"/>
      <c r="N24" s="84"/>
      <c r="O24" s="84"/>
      <c r="P24" s="84"/>
      <c r="Q24" s="85"/>
      <c r="R24" s="10"/>
      <c r="S24" s="9"/>
      <c r="T24" s="9"/>
      <c r="U24" s="83" t="s">
        <v>0</v>
      </c>
      <c r="V24" s="84"/>
      <c r="W24" s="84"/>
      <c r="X24" s="84"/>
      <c r="Y24" s="84"/>
      <c r="Z24" s="85"/>
      <c r="AA24" s="50"/>
      <c r="AB24" s="9"/>
      <c r="AC24" s="9"/>
      <c r="AD24" s="83" t="s">
        <v>0</v>
      </c>
      <c r="AE24" s="84"/>
      <c r="AF24" s="84"/>
      <c r="AG24" s="84"/>
      <c r="AH24" s="84"/>
      <c r="AI24" s="85"/>
      <c r="AJ24" s="10"/>
      <c r="AK24" s="9"/>
      <c r="AL24" s="9"/>
      <c r="AM24" s="83" t="s">
        <v>0</v>
      </c>
      <c r="AN24" s="84"/>
      <c r="AO24" s="84"/>
      <c r="AP24" s="84"/>
      <c r="AQ24" s="84"/>
      <c r="AR24" s="85"/>
      <c r="AS24" s="10"/>
      <c r="AT24" s="9"/>
      <c r="AU24" s="9"/>
      <c r="AV24" s="83" t="s">
        <v>0</v>
      </c>
      <c r="AW24" s="84"/>
      <c r="AX24" s="84"/>
      <c r="AY24" s="84"/>
      <c r="AZ24" s="84"/>
      <c r="BA24" s="85"/>
      <c r="BB24" s="10"/>
      <c r="BC24" s="9"/>
      <c r="BD24" s="9"/>
      <c r="BE24" s="83" t="s">
        <v>0</v>
      </c>
      <c r="BF24" s="84"/>
      <c r="BG24" s="84"/>
      <c r="BH24" s="84"/>
      <c r="BI24" s="84"/>
      <c r="BJ24" s="85"/>
    </row>
    <row r="25" spans="1:62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286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15" customHeight="1">
      <c r="A26" s="20" t="s">
        <v>265</v>
      </c>
      <c r="B26" s="9" t="s">
        <v>134</v>
      </c>
      <c r="C26" s="18">
        <f>'Tab-reporting_shock'!C26/'Tab-reporting_baseline'!C26-1</f>
        <v>0</v>
      </c>
      <c r="D26" s="18">
        <f>'Tab-reporting_shock'!D26/'Tab-reporting_baseline'!D26-1</f>
        <v>2.7537502427454896E-5</v>
      </c>
      <c r="E26" s="18">
        <f>'Tab-reporting_shock'!E26/'Tab-reporting_baseline'!E26-1</f>
        <v>1.034899898175734E-4</v>
      </c>
      <c r="F26" s="18">
        <f>'Tab-reporting_shock'!F26/'Tab-reporting_baseline'!F26-1</f>
        <v>2.7431526485410807E-4</v>
      </c>
      <c r="G26" s="18">
        <f>'Tab-reporting_shock'!G26/'Tab-reporting_baseline'!G26-1</f>
        <v>7.0599230265377955E-4</v>
      </c>
      <c r="H26" s="18">
        <f>'Tab-reporting_shock'!H26/'Tab-reporting_baseline'!H26-1</f>
        <v>1.2352089426073132E-3</v>
      </c>
      <c r="I26" s="23"/>
      <c r="J26" s="16" t="s">
        <v>176</v>
      </c>
      <c r="K26" s="9"/>
      <c r="L26" s="18">
        <f t="shared" ref="L26:Q33" si="0">L4</f>
        <v>0</v>
      </c>
      <c r="M26" s="18">
        <f t="shared" si="0"/>
        <v>-2.2958919512298115E-2</v>
      </c>
      <c r="N26" s="18">
        <f t="shared" si="0"/>
        <v>-9.0303992386478127E-2</v>
      </c>
      <c r="O26" s="18">
        <f t="shared" si="0"/>
        <v>-0.1284584311760848</v>
      </c>
      <c r="P26" s="18">
        <f t="shared" si="0"/>
        <v>-0.25029048937735709</v>
      </c>
      <c r="Q26" s="18">
        <f t="shared" si="0"/>
        <v>-0.37125715089559641</v>
      </c>
      <c r="R26" s="10"/>
      <c r="S26" s="16" t="s">
        <v>312</v>
      </c>
      <c r="T26" s="9" t="s">
        <v>195</v>
      </c>
      <c r="U26" s="55">
        <f>U4</f>
        <v>0</v>
      </c>
      <c r="V26" s="55">
        <f t="shared" ref="V26:Z26" si="1">V4</f>
        <v>-2.2958919512298115E-2</v>
      </c>
      <c r="W26" s="55">
        <f t="shared" si="1"/>
        <v>-9.0303992386478127E-2</v>
      </c>
      <c r="X26" s="55">
        <f t="shared" si="1"/>
        <v>-0.1284584311760848</v>
      </c>
      <c r="Y26" s="55">
        <f t="shared" si="1"/>
        <v>-0.25029048937735709</v>
      </c>
      <c r="Z26" s="55">
        <f t="shared" si="1"/>
        <v>-0.37125715089559641</v>
      </c>
      <c r="AA26" s="24"/>
      <c r="AB26" s="30" t="s">
        <v>164</v>
      </c>
      <c r="AC26" s="9"/>
      <c r="AD26" s="43">
        <f>AD4</f>
        <v>0</v>
      </c>
      <c r="AE26" s="43">
        <f t="shared" ref="AE26:AI26" si="2">AE4</f>
        <v>6.4587000000074113E-2</v>
      </c>
      <c r="AF26" s="43">
        <f t="shared" si="2"/>
        <v>3.1735129999999572</v>
      </c>
      <c r="AG26" s="43">
        <f t="shared" si="2"/>
        <v>19.67014899999981</v>
      </c>
      <c r="AH26" s="43">
        <f t="shared" si="2"/>
        <v>42.109694999999874</v>
      </c>
      <c r="AI26" s="43">
        <f t="shared" si="2"/>
        <v>52.516156999999794</v>
      </c>
      <c r="AJ26" s="10"/>
      <c r="AK26" s="30" t="s">
        <v>164</v>
      </c>
      <c r="AL26" s="9"/>
      <c r="AM26" s="18">
        <f>AM4</f>
        <v>0</v>
      </c>
      <c r="AN26" s="18">
        <f t="shared" ref="AN26:AR26" si="3">AN4</f>
        <v>1.9836093318104098E-4</v>
      </c>
      <c r="AO26" s="18">
        <f t="shared" si="3"/>
        <v>2.2205465492544096E-3</v>
      </c>
      <c r="AP26" s="18">
        <f t="shared" si="3"/>
        <v>7.7427915933652169E-3</v>
      </c>
      <c r="AQ26" s="18">
        <f t="shared" si="3"/>
        <v>1.1779894343708852E-2</v>
      </c>
      <c r="AR26" s="18">
        <f t="shared" si="3"/>
        <v>8.7977606597655633E-3</v>
      </c>
      <c r="AS26" s="10"/>
      <c r="AT26" s="30" t="s">
        <v>164</v>
      </c>
      <c r="AU26" s="9"/>
      <c r="AV26" s="18">
        <f>AV4</f>
        <v>0</v>
      </c>
      <c r="AW26" s="18">
        <f t="shared" ref="AW26:BA26" si="4">AW4</f>
        <v>1.269316325760439E-4</v>
      </c>
      <c r="AX26" s="18">
        <f t="shared" si="4"/>
        <v>2.5881022539500087E-3</v>
      </c>
      <c r="AY26" s="18">
        <f t="shared" si="4"/>
        <v>9.3223750679831685E-3</v>
      </c>
      <c r="AZ26" s="18">
        <f t="shared" si="4"/>
        <v>1.7567724195192147E-2</v>
      </c>
      <c r="BA26" s="18">
        <f t="shared" si="4"/>
        <v>2.1422741032165682E-2</v>
      </c>
      <c r="BB26" s="10"/>
      <c r="BC26" s="30" t="s">
        <v>164</v>
      </c>
      <c r="BD26" s="9"/>
      <c r="BE26" s="18">
        <f>BE4</f>
        <v>0</v>
      </c>
      <c r="BF26" s="18">
        <f t="shared" ref="BF26:BJ26" si="5">BF4</f>
        <v>5.7375383027302718E-5</v>
      </c>
      <c r="BG26" s="18">
        <f t="shared" si="5"/>
        <v>1.8496139668795486E-3</v>
      </c>
      <c r="BH26" s="18">
        <f t="shared" si="5"/>
        <v>1.0070952414572121E-2</v>
      </c>
      <c r="BI26" s="18">
        <f t="shared" si="5"/>
        <v>1.9841130664318918E-2</v>
      </c>
      <c r="BJ26" s="18">
        <f t="shared" si="5"/>
        <v>2.5354754127767665E-2</v>
      </c>
    </row>
    <row r="27" spans="1:62">
      <c r="A27" s="16" t="s">
        <v>257</v>
      </c>
      <c r="B27" s="9" t="s">
        <v>277</v>
      </c>
      <c r="C27" s="18">
        <f>'Tab-reporting_shock'!C27/'Tab-reporting_baseline'!C27-1</f>
        <v>0</v>
      </c>
      <c r="D27" s="18">
        <f>'Tab-reporting_shock'!D27/'Tab-reporting_baseline'!D27-1</f>
        <v>1.0944789756006656E-4</v>
      </c>
      <c r="E27" s="18">
        <f>'Tab-reporting_shock'!E27/'Tab-reporting_baseline'!E27-1</f>
        <v>4.1526877512576554E-4</v>
      </c>
      <c r="F27" s="18">
        <f>'Tab-reporting_shock'!F27/'Tab-reporting_baseline'!F27-1</f>
        <v>1.103541688084686E-3</v>
      </c>
      <c r="G27" s="18">
        <f>'Tab-reporting_shock'!G27/'Tab-reporting_baseline'!G27-1</f>
        <v>2.8038107606382923E-3</v>
      </c>
      <c r="H27" s="18">
        <f>'Tab-reporting_shock'!H27/'Tab-reporting_baseline'!H27-1</f>
        <v>4.839438920309691E-3</v>
      </c>
      <c r="I27" s="9"/>
      <c r="J27" s="30" t="s">
        <v>164</v>
      </c>
      <c r="K27" s="9"/>
      <c r="L27" s="18">
        <f t="shared" si="0"/>
        <v>0</v>
      </c>
      <c r="M27" s="18">
        <f t="shared" si="0"/>
        <v>2.2597865461218003E-3</v>
      </c>
      <c r="N27" s="18">
        <f t="shared" si="0"/>
        <v>1.3264367963141011E-2</v>
      </c>
      <c r="O27" s="18">
        <f t="shared" si="0"/>
        <v>2.6076238850252897E-2</v>
      </c>
      <c r="P27" s="18">
        <f t="shared" si="0"/>
        <v>4.7229294013351408E-2</v>
      </c>
      <c r="Q27" s="18">
        <f t="shared" si="0"/>
        <v>7.3642769165433997E-2</v>
      </c>
      <c r="R27" s="10"/>
      <c r="S27" s="29" t="s">
        <v>156</v>
      </c>
      <c r="T27" s="9" t="s">
        <v>313</v>
      </c>
      <c r="U27" s="18">
        <f t="shared" ref="U27:Z27" si="6">U5</f>
        <v>0</v>
      </c>
      <c r="V27" s="18">
        <f t="shared" si="6"/>
        <v>8.8029682185020164E-5</v>
      </c>
      <c r="W27" s="18">
        <f t="shared" si="6"/>
        <v>2.6633155121991159E-3</v>
      </c>
      <c r="X27" s="18">
        <f t="shared" si="6"/>
        <v>1.1176286670948388E-2</v>
      </c>
      <c r="Y27" s="18">
        <f t="shared" si="6"/>
        <v>2.138280718032437E-2</v>
      </c>
      <c r="Z27" s="18">
        <f t="shared" si="6"/>
        <v>1.7577624504651723E-2</v>
      </c>
      <c r="AA27" s="23"/>
      <c r="AB27" s="30" t="s">
        <v>142</v>
      </c>
      <c r="AC27" s="9"/>
      <c r="AD27" s="43">
        <f t="shared" ref="AD27:AI31" si="7">AD5</f>
        <v>0</v>
      </c>
      <c r="AE27" s="43">
        <f t="shared" si="7"/>
        <v>-4.6917199999995773E-2</v>
      </c>
      <c r="AF27" s="43">
        <f t="shared" si="7"/>
        <v>-7.2517000000118514E-3</v>
      </c>
      <c r="AG27" s="43">
        <f t="shared" si="7"/>
        <v>1.1058391999999913</v>
      </c>
      <c r="AH27" s="43">
        <f t="shared" si="7"/>
        <v>1.7852391000000125</v>
      </c>
      <c r="AI27" s="43">
        <f t="shared" si="7"/>
        <v>2.1798320000000047</v>
      </c>
      <c r="AJ27" s="10"/>
      <c r="AK27" s="30" t="s">
        <v>142</v>
      </c>
      <c r="AL27" s="9"/>
      <c r="AM27" s="18">
        <f t="shared" ref="AM27:AR31" si="8">AM5</f>
        <v>0</v>
      </c>
      <c r="AN27" s="18">
        <f t="shared" si="8"/>
        <v>-3.8454807548971015E-4</v>
      </c>
      <c r="AO27" s="18">
        <f t="shared" si="8"/>
        <v>-4.1637997959698136E-4</v>
      </c>
      <c r="AP27" s="18">
        <f t="shared" si="8"/>
        <v>5.1289815577233444E-3</v>
      </c>
      <c r="AQ27" s="18">
        <f t="shared" si="8"/>
        <v>8.3141681334839568E-3</v>
      </c>
      <c r="AR27" s="18">
        <f t="shared" si="8"/>
        <v>1.0300578782246994E-2</v>
      </c>
      <c r="AS27" s="10"/>
      <c r="AT27" s="30" t="s">
        <v>142</v>
      </c>
      <c r="AU27" s="9"/>
      <c r="AV27" s="18">
        <f t="shared" ref="AV27:BA31" si="9">AV5</f>
        <v>0</v>
      </c>
      <c r="AW27" s="18">
        <f t="shared" si="9"/>
        <v>-3.6382238847831871E-4</v>
      </c>
      <c r="AX27" s="18">
        <f t="shared" si="9"/>
        <v>1.8120187588221981E-4</v>
      </c>
      <c r="AY27" s="18">
        <f t="shared" si="9"/>
        <v>5.4201489164498184E-3</v>
      </c>
      <c r="AZ27" s="18">
        <f t="shared" si="9"/>
        <v>7.9559872050816161E-3</v>
      </c>
      <c r="BA27" s="18">
        <f t="shared" si="9"/>
        <v>1.0082018838711626E-2</v>
      </c>
      <c r="BB27" s="10"/>
      <c r="BC27" s="30" t="s">
        <v>142</v>
      </c>
      <c r="BD27" s="9"/>
      <c r="BE27" s="18">
        <f t="shared" ref="BE27:BJ31" si="10">BE5</f>
        <v>0</v>
      </c>
      <c r="BF27" s="18">
        <f t="shared" si="10"/>
        <v>-3.715357358541338E-4</v>
      </c>
      <c r="BG27" s="18">
        <f t="shared" si="10"/>
        <v>-4.4702698957843623E-5</v>
      </c>
      <c r="BH27" s="18">
        <f t="shared" si="10"/>
        <v>5.9593310810377442E-3</v>
      </c>
      <c r="BI27" s="18">
        <f t="shared" si="10"/>
        <v>9.5946617974369541E-3</v>
      </c>
      <c r="BJ27" s="18">
        <f t="shared" si="10"/>
        <v>1.2937632833080137E-2</v>
      </c>
    </row>
    <row r="28" spans="1:62">
      <c r="A28" s="21" t="s">
        <v>284</v>
      </c>
      <c r="B28" s="21"/>
      <c r="C28" s="40">
        <f>'Tab-reporting_shock'!C28/'Tab-reporting_baseline'!C28-1</f>
        <v>0</v>
      </c>
      <c r="D28" s="40">
        <f>'Tab-reporting_shock'!D28/'Tab-reporting_baseline'!D28-1</f>
        <v>5.0375441954519928E-5</v>
      </c>
      <c r="E28" s="40">
        <f>'Tab-reporting_shock'!E28/'Tab-reporting_baseline'!E28-1</f>
        <v>1.8982104515785636E-4</v>
      </c>
      <c r="F28" s="40">
        <f>'Tab-reporting_shock'!F28/'Tab-reporting_baseline'!F28-1</f>
        <v>5.0350345152128106E-4</v>
      </c>
      <c r="G28" s="40">
        <f>'Tab-reporting_shock'!G28/'Tab-reporting_baseline'!G28-1</f>
        <v>1.2912197668180081E-3</v>
      </c>
      <c r="H28" s="40">
        <f>'Tab-reporting_shock'!H28/'Tab-reporting_baseline'!H28-1</f>
        <v>2.2505482310044567E-3</v>
      </c>
      <c r="I28" s="9"/>
      <c r="J28" s="30" t="s">
        <v>142</v>
      </c>
      <c r="K28" s="9"/>
      <c r="L28" s="18">
        <f t="shared" si="0"/>
        <v>0</v>
      </c>
      <c r="M28" s="18">
        <f t="shared" si="0"/>
        <v>1.0388578960385253E-4</v>
      </c>
      <c r="N28" s="18">
        <f t="shared" si="0"/>
        <v>2.3289563673640767E-3</v>
      </c>
      <c r="O28" s="18">
        <f t="shared" si="0"/>
        <v>1.0825409139500364E-2</v>
      </c>
      <c r="P28" s="18">
        <f t="shared" si="0"/>
        <v>2.0449789920229611E-2</v>
      </c>
      <c r="Q28" s="18">
        <f t="shared" si="0"/>
        <v>2.3150590569474661E-2</v>
      </c>
      <c r="R28" s="10"/>
      <c r="S28" s="29" t="s">
        <v>157</v>
      </c>
      <c r="T28" s="9" t="s">
        <v>314</v>
      </c>
      <c r="U28" s="18">
        <f t="shared" ref="U28:Z28" si="11">U6</f>
        <v>0</v>
      </c>
      <c r="V28" s="18">
        <f t="shared" si="11"/>
        <v>5.3693712684976802E-4</v>
      </c>
      <c r="W28" s="18">
        <f t="shared" si="11"/>
        <v>3.1985965160192809E-3</v>
      </c>
      <c r="X28" s="18">
        <f t="shared" si="11"/>
        <v>1.4040103448502927E-2</v>
      </c>
      <c r="Y28" s="18">
        <f t="shared" si="11"/>
        <v>2.8745155601919148E-2</v>
      </c>
      <c r="Z28" s="18">
        <f t="shared" si="11"/>
        <v>3.602726089444408E-2</v>
      </c>
      <c r="AA28" s="23"/>
      <c r="AB28" s="30" t="s">
        <v>143</v>
      </c>
      <c r="AC28" s="9"/>
      <c r="AD28" s="43">
        <f t="shared" si="7"/>
        <v>0</v>
      </c>
      <c r="AE28" s="43">
        <f t="shared" si="7"/>
        <v>-3.0002000000195039E-2</v>
      </c>
      <c r="AF28" s="43">
        <f t="shared" si="7"/>
        <v>0.92381500000010419</v>
      </c>
      <c r="AG28" s="43">
        <f t="shared" si="7"/>
        <v>9.2277429999999185</v>
      </c>
      <c r="AH28" s="43">
        <f t="shared" si="7"/>
        <v>18.708746999999903</v>
      </c>
      <c r="AI28" s="43">
        <f t="shared" si="7"/>
        <v>27.257546000000048</v>
      </c>
      <c r="AJ28" s="10"/>
      <c r="AK28" s="30" t="s">
        <v>143</v>
      </c>
      <c r="AL28" s="9"/>
      <c r="AM28" s="18">
        <f t="shared" si="8"/>
        <v>0</v>
      </c>
      <c r="AN28" s="18">
        <f t="shared" si="8"/>
        <v>1.3987816420479859E-5</v>
      </c>
      <c r="AO28" s="18">
        <f t="shared" si="8"/>
        <v>7.7693653909371996E-4</v>
      </c>
      <c r="AP28" s="18">
        <f t="shared" si="8"/>
        <v>5.2500728031037447E-3</v>
      </c>
      <c r="AQ28" s="18">
        <f t="shared" si="8"/>
        <v>9.1390245875866416E-3</v>
      </c>
      <c r="AR28" s="18">
        <f t="shared" si="8"/>
        <v>1.164969378721592E-2</v>
      </c>
      <c r="AS28" s="10"/>
      <c r="AT28" s="30" t="s">
        <v>143</v>
      </c>
      <c r="AU28" s="9"/>
      <c r="AV28" s="18">
        <f t="shared" si="9"/>
        <v>0</v>
      </c>
      <c r="AW28" s="18">
        <f t="shared" si="9"/>
        <v>-6.7304249028454777E-6</v>
      </c>
      <c r="AX28" s="18">
        <f t="shared" si="9"/>
        <v>9.3529897938071649E-4</v>
      </c>
      <c r="AY28" s="18">
        <f t="shared" si="9"/>
        <v>5.2586697089191947E-3</v>
      </c>
      <c r="AZ28" s="18">
        <f t="shared" si="9"/>
        <v>9.742470969881456E-3</v>
      </c>
      <c r="BA28" s="18">
        <f t="shared" si="9"/>
        <v>1.3862795522393778E-2</v>
      </c>
      <c r="BB28" s="10"/>
      <c r="BC28" s="30" t="s">
        <v>143</v>
      </c>
      <c r="BD28" s="9"/>
      <c r="BE28" s="18">
        <f t="shared" si="10"/>
        <v>0</v>
      </c>
      <c r="BF28" s="18">
        <f t="shared" si="10"/>
        <v>-4.2743886436769074E-5</v>
      </c>
      <c r="BG28" s="18">
        <f t="shared" si="10"/>
        <v>6.6958379321779837E-4</v>
      </c>
      <c r="BH28" s="18">
        <f t="shared" si="10"/>
        <v>5.9228186028874585E-3</v>
      </c>
      <c r="BI28" s="18">
        <f t="shared" si="10"/>
        <v>1.1342241466121061E-2</v>
      </c>
      <c r="BJ28" s="18">
        <f t="shared" si="10"/>
        <v>1.6475651353022647E-2</v>
      </c>
    </row>
    <row r="29" spans="1:62">
      <c r="A29" s="16" t="s">
        <v>258</v>
      </c>
      <c r="B29" t="s">
        <v>243</v>
      </c>
      <c r="C29" s="18">
        <f>'Tab-reporting_shock'!C29/'Tab-reporting_baseline'!C29-1</f>
        <v>0</v>
      </c>
      <c r="D29" s="18">
        <f>'Tab-reporting_shock'!D29/'Tab-reporting_baseline'!D29-1</f>
        <v>1.1995652114005217E-4</v>
      </c>
      <c r="E29" s="18">
        <f>'Tab-reporting_shock'!E29/'Tab-reporting_baseline'!E29-1</f>
        <v>4.5521052192620814E-4</v>
      </c>
      <c r="F29" s="18">
        <f>'Tab-reporting_shock'!F29/'Tab-reporting_baseline'!F29-1</f>
        <v>1.2093793451251056E-3</v>
      </c>
      <c r="G29" s="18">
        <f>'Tab-reporting_shock'!G29/'Tab-reporting_baseline'!G29-1</f>
        <v>3.0663229190452945E-3</v>
      </c>
      <c r="H29" s="18">
        <f>'Tab-reporting_shock'!H29/'Tab-reporting_baseline'!H29-1</f>
        <v>5.2819456000856579E-3</v>
      </c>
      <c r="I29" s="9"/>
      <c r="J29" s="30" t="s">
        <v>143</v>
      </c>
      <c r="K29" s="9"/>
      <c r="L29" s="18">
        <f t="shared" si="0"/>
        <v>0</v>
      </c>
      <c r="M29" s="18">
        <f t="shared" si="0"/>
        <v>2.3476386480214551E-3</v>
      </c>
      <c r="N29" s="18">
        <f t="shared" si="0"/>
        <v>1.3110829181551598E-2</v>
      </c>
      <c r="O29" s="18">
        <f t="shared" si="0"/>
        <v>2.6925875414886224E-2</v>
      </c>
      <c r="P29" s="18">
        <f t="shared" si="0"/>
        <v>5.0360345539040452E-2</v>
      </c>
      <c r="Q29" s="18">
        <f t="shared" si="0"/>
        <v>9.2840153256375624E-2</v>
      </c>
      <c r="R29" s="10"/>
      <c r="S29" s="29" t="s">
        <v>158</v>
      </c>
      <c r="T29" s="9" t="s">
        <v>315</v>
      </c>
      <c r="U29" s="18">
        <f t="shared" ref="U29:Z29" si="12">U7</f>
        <v>0</v>
      </c>
      <c r="V29" s="18">
        <f t="shared" si="12"/>
        <v>-4.1587113515127228E-2</v>
      </c>
      <c r="W29" s="18">
        <f t="shared" si="12"/>
        <v>-0.14382945089899812</v>
      </c>
      <c r="X29" s="18">
        <f t="shared" si="12"/>
        <v>-0.20661680663069715</v>
      </c>
      <c r="Y29" s="18">
        <f t="shared" si="12"/>
        <v>-0.40035945248400118</v>
      </c>
      <c r="Z29" s="18">
        <f t="shared" si="12"/>
        <v>-0.54950280071157409</v>
      </c>
      <c r="AA29" s="23"/>
      <c r="AB29" s="30" t="s">
        <v>178</v>
      </c>
      <c r="AC29" s="9"/>
      <c r="AD29" s="43">
        <f t="shared" si="7"/>
        <v>0</v>
      </c>
      <c r="AE29" s="43">
        <f t="shared" si="7"/>
        <v>-0.73333852999999749</v>
      </c>
      <c r="AF29" s="43">
        <f t="shared" si="7"/>
        <v>-3.2759628599999999</v>
      </c>
      <c r="AG29" s="43">
        <f t="shared" si="7"/>
        <v>-5.6892863700000014</v>
      </c>
      <c r="AH29" s="43">
        <f t="shared" si="7"/>
        <v>-8.9920023800000006</v>
      </c>
      <c r="AI29" s="43">
        <f t="shared" si="7"/>
        <v>-9.9406471799999991</v>
      </c>
      <c r="AJ29" s="10"/>
      <c r="AK29" s="30" t="s">
        <v>178</v>
      </c>
      <c r="AL29" s="9"/>
      <c r="AM29" s="18">
        <f t="shared" si="8"/>
        <v>0</v>
      </c>
      <c r="AN29" s="18">
        <f t="shared" si="8"/>
        <v>-3.4138728181031697E-2</v>
      </c>
      <c r="AO29" s="18">
        <f t="shared" si="8"/>
        <v>-0.13599562611746641</v>
      </c>
      <c r="AP29" s="18">
        <f t="shared" si="8"/>
        <v>-0.24200100250185486</v>
      </c>
      <c r="AQ29" s="18">
        <f t="shared" si="8"/>
        <v>-0.50188480414366454</v>
      </c>
      <c r="AR29" s="18">
        <f t="shared" si="8"/>
        <v>-0.73677676090446764</v>
      </c>
      <c r="AS29" s="10"/>
      <c r="AT29" s="30" t="s">
        <v>178</v>
      </c>
      <c r="AU29" s="9"/>
      <c r="AV29" s="18">
        <f t="shared" si="9"/>
        <v>0</v>
      </c>
      <c r="AW29" s="18">
        <f t="shared" si="9"/>
        <v>-3.3034231595139962E-2</v>
      </c>
      <c r="AX29" s="18">
        <f t="shared" si="9"/>
        <v>-0.12521308394042618</v>
      </c>
      <c r="AY29" s="18">
        <f t="shared" si="9"/>
        <v>-0.19193133642865445</v>
      </c>
      <c r="AZ29" s="18">
        <f t="shared" si="9"/>
        <v>-0.41021771782438021</v>
      </c>
      <c r="BA29" s="18">
        <f t="shared" si="9"/>
        <v>-0.61227824380775075</v>
      </c>
      <c r="BB29" s="10"/>
      <c r="BC29" s="30" t="s">
        <v>178</v>
      </c>
      <c r="BD29" s="9"/>
      <c r="BE29" s="18">
        <f t="shared" si="10"/>
        <v>0</v>
      </c>
      <c r="BF29" s="18">
        <f t="shared" si="10"/>
        <v>-3.8142236936394847E-2</v>
      </c>
      <c r="BG29" s="18">
        <f t="shared" si="10"/>
        <v>-0.14062895812146337</v>
      </c>
      <c r="BH29" s="18">
        <f t="shared" si="10"/>
        <v>-0.21559867824834233</v>
      </c>
      <c r="BI29" s="18">
        <f t="shared" si="10"/>
        <v>-0.45648125690248098</v>
      </c>
      <c r="BJ29" s="18">
        <f t="shared" si="10"/>
        <v>-0.67929290499666739</v>
      </c>
    </row>
    <row r="30" spans="1:62">
      <c r="A30" s="30" t="s">
        <v>141</v>
      </c>
      <c r="B30" s="9"/>
      <c r="C30" s="35"/>
      <c r="D30" s="35"/>
      <c r="E30" s="35"/>
      <c r="F30" s="35"/>
      <c r="G30" s="35"/>
      <c r="H30" s="35"/>
      <c r="I30" s="9"/>
      <c r="J30" s="30" t="s">
        <v>178</v>
      </c>
      <c r="K30" s="9"/>
      <c r="L30" s="18">
        <f t="shared" si="0"/>
        <v>0</v>
      </c>
      <c r="M30" s="18">
        <f t="shared" si="0"/>
        <v>-2.852516540290484E-2</v>
      </c>
      <c r="N30" s="18">
        <f t="shared" si="0"/>
        <v>-0.10806894284821189</v>
      </c>
      <c r="O30" s="18">
        <f t="shared" si="0"/>
        <v>-0.18148753233814463</v>
      </c>
      <c r="P30" s="18">
        <f t="shared" si="0"/>
        <v>-0.41011279361690189</v>
      </c>
      <c r="Q30" s="18">
        <f t="shared" si="0"/>
        <v>-0.62178280641282369</v>
      </c>
      <c r="R30" s="10"/>
      <c r="S30" s="31" t="s">
        <v>311</v>
      </c>
      <c r="T30" s="9" t="s">
        <v>201</v>
      </c>
      <c r="U30" s="55">
        <f t="shared" ref="U30:Z30" si="13">U8</f>
        <v>0</v>
      </c>
      <c r="V30" s="55">
        <f t="shared" si="13"/>
        <v>2.3914036454493193E-3</v>
      </c>
      <c r="W30" s="55">
        <f t="shared" si="13"/>
        <v>1.4413043120528268E-2</v>
      </c>
      <c r="X30" s="55">
        <f t="shared" si="13"/>
        <v>3.0476276032723515E-2</v>
      </c>
      <c r="Y30" s="55">
        <f t="shared" si="13"/>
        <v>5.983389478228629E-2</v>
      </c>
      <c r="Z30" s="55">
        <f t="shared" si="13"/>
        <v>8.3897565634888593E-2</v>
      </c>
      <c r="AA30" s="24"/>
      <c r="AB30" s="30" t="s">
        <v>160</v>
      </c>
      <c r="AC30" s="9"/>
      <c r="AD30" s="43">
        <f t="shared" si="7"/>
        <v>0</v>
      </c>
      <c r="AE30" s="43">
        <f t="shared" si="7"/>
        <v>1.4296773059999994</v>
      </c>
      <c r="AF30" s="43">
        <f t="shared" si="7"/>
        <v>8.4155657900000005</v>
      </c>
      <c r="AG30" s="43">
        <f t="shared" si="7"/>
        <v>16.575685759999999</v>
      </c>
      <c r="AH30" s="43">
        <f t="shared" si="7"/>
        <v>26.211623150000001</v>
      </c>
      <c r="AI30" s="43">
        <f t="shared" si="7"/>
        <v>31.156658019999995</v>
      </c>
      <c r="AJ30" s="10"/>
      <c r="AK30" s="30" t="s">
        <v>160</v>
      </c>
      <c r="AL30" s="9"/>
      <c r="AM30" s="18">
        <f t="shared" si="8"/>
        <v>0</v>
      </c>
      <c r="AN30" s="18">
        <f t="shared" si="8"/>
        <v>0.11868735796110563</v>
      </c>
      <c r="AO30" s="18">
        <f t="shared" si="8"/>
        <v>0.49925391063637026</v>
      </c>
      <c r="AP30" s="18">
        <f t="shared" si="8"/>
        <v>1.0052442082174418</v>
      </c>
      <c r="AQ30" s="18">
        <f t="shared" si="8"/>
        <v>2.0473406527717537</v>
      </c>
      <c r="AR30" s="18">
        <f t="shared" si="8"/>
        <v>2.4614980551164587</v>
      </c>
      <c r="AS30" s="10"/>
      <c r="AT30" s="30" t="s">
        <v>160</v>
      </c>
      <c r="AU30" s="9"/>
      <c r="AV30" s="18">
        <f t="shared" si="9"/>
        <v>0</v>
      </c>
      <c r="AW30" s="18">
        <f t="shared" si="9"/>
        <v>0.87276890752304204</v>
      </c>
      <c r="AX30" s="18">
        <f t="shared" si="9"/>
        <v>2.107447891395827</v>
      </c>
      <c r="AY30" s="18">
        <f t="shared" si="9"/>
        <v>2.433876865658771</v>
      </c>
      <c r="AZ30" s="18">
        <f t="shared" si="9"/>
        <v>4.871539604100855</v>
      </c>
      <c r="BA30" s="18">
        <f t="shared" si="9"/>
        <v>4.7874214121421064</v>
      </c>
      <c r="BB30" s="10"/>
      <c r="BC30" s="30" t="s">
        <v>160</v>
      </c>
      <c r="BD30" s="9"/>
      <c r="BE30" s="18">
        <f t="shared" si="10"/>
        <v>0</v>
      </c>
      <c r="BF30" s="18">
        <f t="shared" si="10"/>
        <v>-4.5786347394464189E-3</v>
      </c>
      <c r="BG30" s="18">
        <f t="shared" si="10"/>
        <v>-1.9333689934053377E-2</v>
      </c>
      <c r="BH30" s="18">
        <f t="shared" si="10"/>
        <v>1.0209244161992093E-2</v>
      </c>
      <c r="BI30" s="18">
        <f t="shared" si="10"/>
        <v>3.9487178419496782E-2</v>
      </c>
      <c r="BJ30" s="18">
        <f t="shared" si="10"/>
        <v>9.6240460269722217E-2</v>
      </c>
    </row>
    <row r="31" spans="1:62">
      <c r="A31" s="30" t="s">
        <v>142</v>
      </c>
      <c r="B31" s="9"/>
      <c r="C31" s="35"/>
      <c r="D31" s="35"/>
      <c r="E31" s="35"/>
      <c r="F31" s="35"/>
      <c r="G31" s="35"/>
      <c r="H31" s="35"/>
      <c r="I31" s="9"/>
      <c r="J31" s="30" t="s">
        <v>160</v>
      </c>
      <c r="K31" s="9"/>
      <c r="L31" s="18">
        <f t="shared" si="0"/>
        <v>0</v>
      </c>
      <c r="M31" s="18">
        <f t="shared" si="0"/>
        <v>-5.1802597704776909E-2</v>
      </c>
      <c r="N31" s="18">
        <f t="shared" si="0"/>
        <v>-0.17223252117634968</v>
      </c>
      <c r="O31" s="18">
        <f t="shared" si="0"/>
        <v>-0.2438815876138638</v>
      </c>
      <c r="P31" s="18">
        <f t="shared" si="0"/>
        <v>-0.47476425076837647</v>
      </c>
      <c r="Q31" s="18">
        <f t="shared" si="0"/>
        <v>-0.68315777360804519</v>
      </c>
      <c r="R31" s="10"/>
      <c r="S31" s="29" t="s">
        <v>156</v>
      </c>
      <c r="T31" s="9" t="s">
        <v>307</v>
      </c>
      <c r="U31" s="18">
        <f t="shared" ref="U31:Z31" si="14">U9</f>
        <v>0</v>
      </c>
      <c r="V31" s="18">
        <f t="shared" si="14"/>
        <v>1.7352097395926247E-3</v>
      </c>
      <c r="W31" s="18">
        <f t="shared" si="14"/>
        <v>1.6217925898741381E-2</v>
      </c>
      <c r="X31" s="18">
        <f t="shared" si="14"/>
        <v>3.8195712279322169E-2</v>
      </c>
      <c r="Y31" s="18">
        <f t="shared" si="14"/>
        <v>7.927784970931917E-2</v>
      </c>
      <c r="Z31" s="18">
        <f t="shared" si="14"/>
        <v>0.12539366396087681</v>
      </c>
      <c r="AA31" s="23"/>
      <c r="AB31" s="33" t="s">
        <v>180</v>
      </c>
      <c r="AC31" s="26"/>
      <c r="AD31" s="44">
        <f t="shared" si="7"/>
        <v>0</v>
      </c>
      <c r="AE31" s="44">
        <f t="shared" si="7"/>
        <v>0.68400699999983772</v>
      </c>
      <c r="AF31" s="44">
        <f t="shared" si="7"/>
        <v>9.229678000000149</v>
      </c>
      <c r="AG31" s="44">
        <f t="shared" si="7"/>
        <v>40.89013100000011</v>
      </c>
      <c r="AH31" s="44">
        <f t="shared" si="7"/>
        <v>79.823302000000695</v>
      </c>
      <c r="AI31" s="44">
        <f t="shared" si="7"/>
        <v>103.16954600000008</v>
      </c>
      <c r="AJ31" s="10"/>
      <c r="AK31" s="33" t="s">
        <v>180</v>
      </c>
      <c r="AL31" s="26"/>
      <c r="AM31" s="40">
        <f t="shared" si="8"/>
        <v>0</v>
      </c>
      <c r="AN31" s="40">
        <f t="shared" si="8"/>
        <v>-1.941460711816223E-4</v>
      </c>
      <c r="AO31" s="40">
        <f t="shared" si="8"/>
        <v>3.2176453389487492E-3</v>
      </c>
      <c r="AP31" s="40">
        <f t="shared" si="8"/>
        <v>1.9848885905875191E-2</v>
      </c>
      <c r="AQ31" s="40">
        <f t="shared" si="8"/>
        <v>4.2479851476388664E-2</v>
      </c>
      <c r="AR31" s="40">
        <f t="shared" si="8"/>
        <v>4.6405890161505203E-2</v>
      </c>
      <c r="AS31" s="10"/>
      <c r="AT31" s="33" t="s">
        <v>180</v>
      </c>
      <c r="AU31" s="26"/>
      <c r="AV31" s="40">
        <f t="shared" si="9"/>
        <v>0</v>
      </c>
      <c r="AW31" s="40">
        <f t="shared" si="9"/>
        <v>6.086181911064692E-4</v>
      </c>
      <c r="AX31" s="40">
        <f t="shared" si="9"/>
        <v>3.6621959843898821E-3</v>
      </c>
      <c r="AY31" s="40">
        <f t="shared" si="9"/>
        <v>1.138816677864618E-2</v>
      </c>
      <c r="AZ31" s="40">
        <f t="shared" si="9"/>
        <v>2.0855598309462042E-2</v>
      </c>
      <c r="BA31" s="40">
        <f t="shared" si="9"/>
        <v>2.6797733582454297E-2</v>
      </c>
      <c r="BB31" s="10"/>
      <c r="BC31" s="33" t="s">
        <v>180</v>
      </c>
      <c r="BD31" s="26"/>
      <c r="BE31" s="40">
        <f t="shared" si="10"/>
        <v>0</v>
      </c>
      <c r="BF31" s="40">
        <f t="shared" si="10"/>
        <v>-1.5383092903972218E-3</v>
      </c>
      <c r="BG31" s="40">
        <f t="shared" si="10"/>
        <v>-5.1124414140201191E-3</v>
      </c>
      <c r="BH31" s="40">
        <f t="shared" si="10"/>
        <v>-7.4198325934438092E-4</v>
      </c>
      <c r="BI31" s="40">
        <f t="shared" si="10"/>
        <v>1.6275191704289149E-3</v>
      </c>
      <c r="BJ31" s="40">
        <f t="shared" si="10"/>
        <v>6.1395410825049179E-3</v>
      </c>
    </row>
    <row r="32" spans="1:62">
      <c r="A32" s="30" t="s">
        <v>143</v>
      </c>
      <c r="B32" s="9"/>
      <c r="C32" s="35"/>
      <c r="D32" s="35"/>
      <c r="E32" s="35"/>
      <c r="F32" s="35"/>
      <c r="G32" s="35"/>
      <c r="H32" s="35"/>
      <c r="I32" s="9"/>
      <c r="J32" s="31" t="s">
        <v>260</v>
      </c>
      <c r="K32" s="9"/>
      <c r="L32" s="18">
        <f t="shared" si="0"/>
        <v>0</v>
      </c>
      <c r="M32" s="18">
        <f t="shared" si="0"/>
        <v>2.3914036454493193E-3</v>
      </c>
      <c r="N32" s="18">
        <f t="shared" si="0"/>
        <v>1.4413043120528268E-2</v>
      </c>
      <c r="O32" s="18">
        <f t="shared" si="0"/>
        <v>3.0476276032723515E-2</v>
      </c>
      <c r="P32" s="18">
        <f t="shared" si="0"/>
        <v>5.983389478228629E-2</v>
      </c>
      <c r="Q32" s="18">
        <f t="shared" si="0"/>
        <v>8.3897565634888593E-2</v>
      </c>
      <c r="R32" s="10"/>
      <c r="S32" s="29" t="s">
        <v>157</v>
      </c>
      <c r="T32" s="9" t="s">
        <v>316</v>
      </c>
      <c r="U32" s="18">
        <f t="shared" ref="U32:Z32" si="15">U10</f>
        <v>0</v>
      </c>
      <c r="V32" s="18">
        <f t="shared" si="15"/>
        <v>2.4505592784029862E-3</v>
      </c>
      <c r="W32" s="18">
        <f t="shared" si="15"/>
        <v>1.1554583002973073E-2</v>
      </c>
      <c r="X32" s="18">
        <f t="shared" si="15"/>
        <v>1.9926251082383217E-2</v>
      </c>
      <c r="Y32" s="18">
        <f t="shared" si="15"/>
        <v>3.012981524035907E-2</v>
      </c>
      <c r="Z32" s="18">
        <f t="shared" si="15"/>
        <v>1.8622700354595123E-2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18">
        <f>'Tab-reporting_shock'!C33/'Tab-reporting_baseline'!C33-1</f>
        <v>0</v>
      </c>
      <c r="D33" s="18">
        <f>'Tab-reporting_shock'!D33/'Tab-reporting_baseline'!D33-1</f>
        <v>1.1995652114005217E-4</v>
      </c>
      <c r="E33" s="18">
        <f>'Tab-reporting_shock'!E33/'Tab-reporting_baseline'!E33-1</f>
        <v>4.5521052192620814E-4</v>
      </c>
      <c r="F33" s="18">
        <f>'Tab-reporting_shock'!F33/'Tab-reporting_baseline'!F33-1</f>
        <v>1.2093793451251056E-3</v>
      </c>
      <c r="G33" s="18">
        <f>'Tab-reporting_shock'!G33/'Tab-reporting_baseline'!G33-1</f>
        <v>3.0663229190452945E-3</v>
      </c>
      <c r="H33" s="18">
        <f>'Tab-reporting_shock'!H33/'Tab-reporting_baseline'!H33-1</f>
        <v>5.2819456000856579E-3</v>
      </c>
      <c r="I33" s="10"/>
      <c r="J33" s="21" t="s">
        <v>181</v>
      </c>
      <c r="K33" s="26"/>
      <c r="L33" s="40">
        <f t="shared" si="0"/>
        <v>0</v>
      </c>
      <c r="M33" s="40">
        <f t="shared" si="0"/>
        <v>-1.7699631096995239E-2</v>
      </c>
      <c r="N33" s="40">
        <f t="shared" si="0"/>
        <v>-7.5641563068522322E-2</v>
      </c>
      <c r="O33" s="40">
        <f t="shared" si="0"/>
        <v>-9.8461686095493328E-2</v>
      </c>
      <c r="P33" s="40">
        <f t="shared" si="0"/>
        <v>-0.19230491400799621</v>
      </c>
      <c r="Q33" s="40">
        <f t="shared" si="0"/>
        <v>-0.2923716062500159</v>
      </c>
      <c r="R33" s="10"/>
      <c r="S33" s="52" t="s">
        <v>158</v>
      </c>
      <c r="T33" s="26" t="s">
        <v>317</v>
      </c>
      <c r="U33" s="56">
        <f t="shared" ref="U33:Z33" si="16">U11</f>
        <v>0</v>
      </c>
      <c r="V33" s="56">
        <f t="shared" si="16"/>
        <v>5.4166503568844337E-3</v>
      </c>
      <c r="W33" s="56">
        <f t="shared" si="16"/>
        <v>1.6267673596508381E-2</v>
      </c>
      <c r="X33" s="56">
        <f t="shared" si="16"/>
        <v>1.8286191144861741E-2</v>
      </c>
      <c r="Y33" s="56">
        <f t="shared" si="16"/>
        <v>3.3323447852718457E-2</v>
      </c>
      <c r="Z33" s="56">
        <f t="shared" si="16"/>
        <v>5.1595030387330265E-2</v>
      </c>
      <c r="AA33" s="23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35"/>
      <c r="D34" s="35"/>
      <c r="E34" s="35"/>
      <c r="F34" s="35"/>
      <c r="G34" s="35"/>
      <c r="H34" s="35"/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55">
        <f t="shared" ref="U34:Z34" si="17">U12</f>
        <v>0</v>
      </c>
      <c r="V34" s="55">
        <f t="shared" si="17"/>
        <v>-1.7699631096995239E-2</v>
      </c>
      <c r="W34" s="55">
        <f t="shared" si="17"/>
        <v>-7.5641563068522322E-2</v>
      </c>
      <c r="X34" s="55">
        <f t="shared" si="17"/>
        <v>-9.8461686095493328E-2</v>
      </c>
      <c r="Y34" s="55">
        <f t="shared" si="17"/>
        <v>-0.19230491400799621</v>
      </c>
      <c r="Z34" s="55">
        <f t="shared" si="17"/>
        <v>-0.2923716062500159</v>
      </c>
      <c r="AA34" s="24"/>
      <c r="AB34" s="42"/>
      <c r="AC34" s="42"/>
      <c r="AD34" s="42"/>
      <c r="AE34" s="42"/>
      <c r="AF34" s="42"/>
      <c r="AG34" s="42"/>
      <c r="AH34" s="42"/>
      <c r="AI34" s="42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35"/>
      <c r="D35" s="35"/>
      <c r="E35" s="35"/>
      <c r="F35" s="35"/>
      <c r="G35" s="35"/>
      <c r="H35" s="3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18">
        <f t="shared" ref="U35:Z35" si="18">U13</f>
        <v>0</v>
      </c>
      <c r="V35" s="18">
        <f t="shared" si="18"/>
        <v>7.5768891554184314E-4</v>
      </c>
      <c r="W35" s="18">
        <f t="shared" si="18"/>
        <v>7.1314960634374369E-3</v>
      </c>
      <c r="X35" s="18">
        <f t="shared" si="18"/>
        <v>2.4103541731720801E-2</v>
      </c>
      <c r="Y35" s="18">
        <f t="shared" si="18"/>
        <v>5.0133313834852311E-2</v>
      </c>
      <c r="Z35" s="18">
        <f t="shared" si="18"/>
        <v>6.8789567716713407E-2</v>
      </c>
      <c r="AA35" s="23"/>
      <c r="AB35" s="42"/>
      <c r="AC35" s="42"/>
      <c r="AD35" s="42"/>
      <c r="AE35" s="42"/>
      <c r="AF35" s="42"/>
      <c r="AG35" s="42"/>
      <c r="AH35" s="42"/>
      <c r="AI35" s="42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18">
        <f>'Tab-reporting_shock'!C36/'Tab-reporting_baseline'!C36-1</f>
        <v>0</v>
      </c>
      <c r="D36" s="18">
        <f>'Tab-reporting_shock'!D36/'Tab-reporting_baseline'!D36-1</f>
        <v>0</v>
      </c>
      <c r="E36" s="18">
        <f>'Tab-reporting_shock'!E36/'Tab-reporting_baseline'!E36-1</f>
        <v>0</v>
      </c>
      <c r="F36" s="18">
        <f>'Tab-reporting_shock'!F36/'Tab-reporting_baseline'!F36-1</f>
        <v>0</v>
      </c>
      <c r="G36" s="18">
        <f>'Tab-reporting_shock'!G36/'Tab-reporting_baseline'!G36-1</f>
        <v>0</v>
      </c>
      <c r="H36" s="18">
        <f>'Tab-reporting_shock'!H36/'Tab-reporting_baseline'!H36-1</f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18">
        <f t="shared" ref="U36:Z36" si="19">U14</f>
        <v>0</v>
      </c>
      <c r="V36" s="18">
        <f t="shared" si="19"/>
        <v>1.0891439682183535E-3</v>
      </c>
      <c r="W36" s="18">
        <f t="shared" si="19"/>
        <v>5.1053725063761046E-3</v>
      </c>
      <c r="X36" s="18">
        <f t="shared" si="19"/>
        <v>1.5536209517243993E-2</v>
      </c>
      <c r="Y36" s="18">
        <f t="shared" si="19"/>
        <v>2.9070675097704779E-2</v>
      </c>
      <c r="Z36" s="18">
        <f t="shared" si="19"/>
        <v>3.1682563941203723E-2</v>
      </c>
      <c r="AA36" s="23"/>
      <c r="AB36" s="42"/>
      <c r="AC36" s="42"/>
      <c r="AD36" s="42"/>
      <c r="AE36" s="42"/>
      <c r="AF36" s="42"/>
      <c r="AG36" s="42"/>
      <c r="AH36" s="42"/>
      <c r="AI36" s="42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18">
        <f>'Tab-reporting_shock'!C37/'Tab-reporting_baseline'!C37-1</f>
        <v>0</v>
      </c>
      <c r="D37" s="18">
        <f>'Tab-reporting_shock'!D37/'Tab-reporting_baseline'!D37-1</f>
        <v>1.0503420133645136E-8</v>
      </c>
      <c r="E37" s="18">
        <f>'Tab-reporting_shock'!E37/'Tab-reporting_baseline'!E37-1</f>
        <v>4.8692900822544516E-9</v>
      </c>
      <c r="F37" s="18">
        <f>'Tab-reporting_shock'!F37/'Tab-reporting_baseline'!F37-1</f>
        <v>-2.6581415513149409E-8</v>
      </c>
      <c r="G37" s="18">
        <f>'Tab-reporting_shock'!G37/'Tab-reporting_baseline'!G37-1</f>
        <v>0</v>
      </c>
      <c r="H37" s="18">
        <f>'Tab-reporting_shock'!H37/'Tab-reporting_baseline'!H37-1</f>
        <v>-1.5178586498798552E-8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6">
        <f t="shared" ref="U37:Z37" si="20">U15</f>
        <v>0</v>
      </c>
      <c r="V37" s="56">
        <f t="shared" si="20"/>
        <v>-3.9407382343172093E-2</v>
      </c>
      <c r="W37" s="56">
        <f t="shared" si="20"/>
        <v>-0.13765189234037811</v>
      </c>
      <c r="X37" s="56">
        <f t="shared" si="20"/>
        <v>-0.19807948444476919</v>
      </c>
      <c r="Y37" s="56">
        <f t="shared" si="20"/>
        <v>-0.38283178405973184</v>
      </c>
      <c r="Z37" s="56">
        <f t="shared" si="20"/>
        <v>-0.52270225776585677</v>
      </c>
      <c r="AA37" s="23"/>
      <c r="AB37" s="42"/>
      <c r="AC37" s="42"/>
      <c r="AD37" s="42"/>
      <c r="AE37" s="42"/>
      <c r="AF37" s="42"/>
      <c r="AG37" s="42"/>
      <c r="AH37" s="42"/>
      <c r="AI37" s="42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40">
        <f>'Tab-reporting_shock'!C38/'Tab-reporting_baseline'!C38-1</f>
        <v>0</v>
      </c>
      <c r="D38" s="40">
        <f>'Tab-reporting_shock'!D38/'Tab-reporting_baseline'!D38-1</f>
        <v>5.0375441954519928E-5</v>
      </c>
      <c r="E38" s="40">
        <f>'Tab-reporting_shock'!E38/'Tab-reporting_baseline'!E38-1</f>
        <v>1.8982104515785636E-4</v>
      </c>
      <c r="F38" s="40">
        <f>'Tab-reporting_shock'!F38/'Tab-reporting_baseline'!F38-1</f>
        <v>5.0350345152128106E-4</v>
      </c>
      <c r="G38" s="40">
        <f>'Tab-reporting_shock'!G38/'Tab-reporting_baseline'!G38-1</f>
        <v>1.2912197668180081E-3</v>
      </c>
      <c r="H38" s="40">
        <f>'Tab-reporting_shock'!H38/'Tab-reporting_baseline'!H38-1</f>
        <v>2.2505482310044567E-3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42"/>
      <c r="AC38" s="42"/>
      <c r="AD38" s="42"/>
      <c r="AE38" s="42"/>
      <c r="AF38" s="42"/>
      <c r="AG38" s="42"/>
      <c r="AH38" s="42"/>
      <c r="AI38" s="42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288</v>
      </c>
      <c r="B39" s="10"/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42"/>
      <c r="AC39" s="42"/>
      <c r="AD39" s="42"/>
      <c r="AE39" s="42"/>
      <c r="AF39" s="42"/>
      <c r="AG39" s="42"/>
      <c r="AH39" s="42"/>
      <c r="AI39" s="42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3" t="s">
        <v>0</v>
      </c>
      <c r="D41" s="84"/>
      <c r="E41" s="84"/>
      <c r="F41" s="84"/>
      <c r="G41" s="84"/>
      <c r="H41" s="8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18">
        <f>'Tab-reporting_shock'!C43/'Tab-reporting_baseline'!C43-1</f>
        <v>0</v>
      </c>
      <c r="D43" s="18">
        <f>'Tab-reporting_shock'!D43/'Tab-reporting_baseline'!D43-1</f>
        <v>-9.9442895541512755E-4</v>
      </c>
      <c r="E43" s="18">
        <f>'Tab-reporting_shock'!E43/'Tab-reporting_baseline'!E43-1</f>
        <v>-4.8486209139979586E-3</v>
      </c>
      <c r="F43" s="18">
        <f>'Tab-reporting_shock'!F43/'Tab-reporting_baseline'!F43-1</f>
        <v>-4.3681957232855062E-2</v>
      </c>
      <c r="G43" s="18">
        <f>'Tab-reporting_shock'!G43/'Tab-reporting_baseline'!G43-1</f>
        <v>-0.20900042693034737</v>
      </c>
      <c r="H43" s="18">
        <f>'Tab-reporting_shock'!H43/'Tab-reporting_baseline'!H43-1</f>
        <v>-0.3449937753466763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18">
        <f>'Tab-reporting_shock'!C44/'Tab-reporting_baseline'!C44-1</f>
        <v>0</v>
      </c>
      <c r="D44" s="18">
        <f>'Tab-reporting_shock'!D44/'Tab-reporting_baseline'!D44-1</f>
        <v>1.1090264422091156E-3</v>
      </c>
      <c r="E44" s="18">
        <f>'Tab-reporting_shock'!E44/'Tab-reporting_baseline'!E44-1</f>
        <v>1.0722111210908825E-2</v>
      </c>
      <c r="F44" s="18">
        <f>'Tab-reporting_shock'!F44/'Tab-reporting_baseline'!F44-1</f>
        <v>3.0654950652595048E-2</v>
      </c>
      <c r="G44" s="18">
        <f>'Tab-reporting_shock'!G44/'Tab-reporting_baseline'!G44-1</f>
        <v>6.1143897205983455E-2</v>
      </c>
      <c r="H44" s="18">
        <f>'Tab-reporting_shock'!H44/'Tab-reporting_baseline'!H44-1</f>
        <v>8.5849034821829484E-2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40">
        <f>'Tab-reporting_shock'!C45/'Tab-reporting_baseline'!C45-1</f>
        <v>0</v>
      </c>
      <c r="D45" s="40">
        <f>'Tab-reporting_shock'!D45/'Tab-reporting_baseline'!D45-1</f>
        <v>7.4722977373231636E-4</v>
      </c>
      <c r="E45" s="40">
        <f>'Tab-reporting_shock'!E45/'Tab-reporting_baseline'!E45-1</f>
        <v>7.015077283607063E-3</v>
      </c>
      <c r="F45" s="40">
        <f>'Tab-reporting_shock'!F45/'Tab-reporting_baseline'!F45-1</f>
        <v>2.3856564115545487E-2</v>
      </c>
      <c r="G45" s="40">
        <f>'Tab-reporting_shock'!G45/'Tab-reporting_baseline'!G45-1</f>
        <v>4.9757618024591554E-2</v>
      </c>
      <c r="H45" s="40">
        <f>'Tab-reporting_shock'!H45/'Tab-reporting_baseline'!H45-1</f>
        <v>6.8314038880479711E-2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18">
        <f>'Tab-reporting_shock'!C46/'Tab-reporting_baseline'!C46-1</f>
        <v>0</v>
      </c>
      <c r="D46" s="18">
        <f>'Tab-reporting_shock'!D46/'Tab-reporting_baseline'!D46-1</f>
        <v>8.8029602205663693E-5</v>
      </c>
      <c r="E46" s="18">
        <f>'Tab-reporting_shock'!E46/'Tab-reporting_baseline'!E46-1</f>
        <v>2.6633151148809375E-3</v>
      </c>
      <c r="F46" s="18">
        <f>'Tab-reporting_shock'!F46/'Tab-reporting_baseline'!F46-1</f>
        <v>1.1176286481910935E-2</v>
      </c>
      <c r="G46" s="18">
        <f>'Tab-reporting_shock'!G46/'Tab-reporting_baseline'!G46-1</f>
        <v>2.138280729354114E-2</v>
      </c>
      <c r="H46" s="18">
        <f>'Tab-reporting_shock'!H46/'Tab-reporting_baseline'!H46-1</f>
        <v>1.7577624511015966E-2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18">
        <f>'Tab-reporting_shock'!C47/'Tab-reporting_baseline'!C47-1</f>
        <v>0</v>
      </c>
      <c r="D47" s="18">
        <f>'Tab-reporting_shock'!D47/'Tab-reporting_baseline'!D47-1</f>
        <v>6.8582337799538706E-4</v>
      </c>
      <c r="E47" s="18">
        <f>'Tab-reporting_shock'!E47/'Tab-reporting_baseline'!E47-1</f>
        <v>5.4237862119765889E-3</v>
      </c>
      <c r="F47" s="18">
        <f>'Tab-reporting_shock'!F47/'Tab-reporting_baseline'!F47-1</f>
        <v>1.6416023251148326E-2</v>
      </c>
      <c r="G47" s="18">
        <f>'Tab-reporting_shock'!G47/'Tab-reporting_baseline'!G47-1</f>
        <v>3.4155915746214127E-2</v>
      </c>
      <c r="H47" s="18">
        <f>'Tab-reporting_shock'!H47/'Tab-reporting_baseline'!H47-1</f>
        <v>3.420644546374807E-2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18">
        <f>'Tab-reporting_shock'!C48/'Tab-reporting_baseline'!C48-1</f>
        <v>0</v>
      </c>
      <c r="D48" s="18">
        <f>'Tab-reporting_shock'!D48/'Tab-reporting_baseline'!D48-1</f>
        <v>9.6313496632305373E-5</v>
      </c>
      <c r="E48" s="18">
        <f>'Tab-reporting_shock'!E48/'Tab-reporting_baseline'!E48-1</f>
        <v>2.2848449898140721E-3</v>
      </c>
      <c r="F48" s="18">
        <f>'Tab-reporting_shock'!F48/'Tab-reporting_baseline'!F48-1</f>
        <v>1.0724950604190431E-2</v>
      </c>
      <c r="G48" s="18">
        <f>'Tab-reporting_shock'!G48/'Tab-reporting_baseline'!G48-1</f>
        <v>2.0239608945332943E-2</v>
      </c>
      <c r="H48" s="18">
        <f>'Tab-reporting_shock'!H48/'Tab-reporting_baseline'!H48-1</f>
        <v>2.2628430378864195E-2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18">
        <f>'Tab-reporting_shock'!C49/'Tab-reporting_baseline'!C49-1</f>
        <v>0</v>
      </c>
      <c r="D49" s="18">
        <f>'Tab-reporting_shock'!D49/'Tab-reporting_baseline'!D49-1</f>
        <v>1.0371139361229353E-3</v>
      </c>
      <c r="E49" s="18">
        <f>'Tab-reporting_shock'!E49/'Tab-reporting_baseline'!E49-1</f>
        <v>5.6749053504809854E-3</v>
      </c>
      <c r="F49" s="18">
        <f>'Tab-reporting_shock'!F49/'Tab-reporting_baseline'!F49-1</f>
        <v>9.8322240085508827E-3</v>
      </c>
      <c r="G49" s="18">
        <f>'Tab-reporting_shock'!G49/'Tab-reporting_baseline'!G49-1</f>
        <v>1.6734230607276634E-2</v>
      </c>
      <c r="H49" s="18">
        <f>'Tab-reporting_shock'!H49/'Tab-reporting_baseline'!H49-1</f>
        <v>1.2291961251651662E-2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18">
        <f>'Tab-reporting_shock'!C50/'Tab-reporting_baseline'!C50-1</f>
        <v>0</v>
      </c>
      <c r="D50" s="18">
        <f>'Tab-reporting_shock'!D50/'Tab-reporting_baseline'!D50-1</f>
        <v>-2.9147101782579732E-2</v>
      </c>
      <c r="E50" s="18">
        <f>'Tab-reporting_shock'!E50/'Tab-reporting_baseline'!E50-1</f>
        <v>-0.11073270726720896</v>
      </c>
      <c r="F50" s="18">
        <f>'Tab-reporting_shock'!F50/'Tab-reporting_baseline'!F50-1</f>
        <v>-0.18595070915060419</v>
      </c>
      <c r="G50" s="18">
        <f>'Tab-reporting_shock'!G50/'Tab-reporting_baseline'!G50-1</f>
        <v>-0.41619601335514167</v>
      </c>
      <c r="H50" s="18">
        <f>'Tab-reporting_shock'!H50/'Tab-reporting_baseline'!H50-1</f>
        <v>-0.62920470306205689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18">
        <f>'Tab-reporting_shock'!C51/'Tab-reporting_baseline'!C51-1</f>
        <v>0</v>
      </c>
      <c r="D51" s="18">
        <f>'Tab-reporting_shock'!D51/'Tab-reporting_baseline'!D51-1</f>
        <v>-6.8263065688998203E-3</v>
      </c>
      <c r="E51" s="18">
        <f>'Tab-reporting_shock'!E51/'Tab-reporting_baseline'!E51-1</f>
        <v>-1.7575973311409476E-2</v>
      </c>
      <c r="F51" s="18">
        <f>'Tab-reporting_shock'!F51/'Tab-reporting_baseline'!F51-1</f>
        <v>9.4765041537270278E-4</v>
      </c>
      <c r="G51" s="18">
        <f>'Tab-reporting_shock'!G51/'Tab-reporting_baseline'!G51-1</f>
        <v>3.3754173149213251E-2</v>
      </c>
      <c r="H51" s="18">
        <f>'Tab-reporting_shock'!H51/'Tab-reporting_baseline'!H51-1</f>
        <v>1.9892072589820398E-2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18">
        <f>'Tab-reporting_shock'!C52/'Tab-reporting_baseline'!C52-1</f>
        <v>0</v>
      </c>
      <c r="D52" s="18">
        <f>'Tab-reporting_shock'!D52/'Tab-reporting_baseline'!D52-1</f>
        <v>1.7352106478873974E-3</v>
      </c>
      <c r="E52" s="18">
        <f>'Tab-reporting_shock'!E52/'Tab-reporting_baseline'!E52-1</f>
        <v>1.621792569279501E-2</v>
      </c>
      <c r="F52" s="18">
        <f>'Tab-reporting_shock'!F52/'Tab-reporting_baseline'!F52-1</f>
        <v>3.8195712357499412E-2</v>
      </c>
      <c r="G52" s="18">
        <f>'Tab-reporting_shock'!G52/'Tab-reporting_baseline'!G52-1</f>
        <v>7.9277849842395165E-2</v>
      </c>
      <c r="H52" s="18">
        <f>'Tab-reporting_shock'!H52/'Tab-reporting_baseline'!H52-1</f>
        <v>0.12539366386897122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18">
        <f>'Tab-reporting_shock'!C53/'Tab-reporting_baseline'!C53-1</f>
        <v>0</v>
      </c>
      <c r="D53" s="18">
        <f>'Tab-reporting_shock'!D53/'Tab-reporting_baseline'!D53-1</f>
        <v>0</v>
      </c>
      <c r="E53" s="18">
        <f>'Tab-reporting_shock'!E53/'Tab-reporting_baseline'!E53-1</f>
        <v>0</v>
      </c>
      <c r="F53" s="18">
        <f>'Tab-reporting_shock'!F53/'Tab-reporting_baseline'!F53-1</f>
        <v>0</v>
      </c>
      <c r="G53" s="18">
        <f>'Tab-reporting_shock'!G53/'Tab-reporting_baseline'!G53-1</f>
        <v>0</v>
      </c>
      <c r="H53" s="18">
        <f>'Tab-reporting_shock'!H53/'Tab-reporting_baseline'!H53-1</f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5"/>
      <c r="D54" s="35"/>
      <c r="E54" s="35"/>
      <c r="F54" s="35"/>
      <c r="G54" s="35"/>
      <c r="H54" s="3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40">
        <f>'Tab-reporting_shock'!C55/'Tab-reporting_baseline'!C55-1</f>
        <v>0</v>
      </c>
      <c r="D55" s="40">
        <f>'Tab-reporting_shock'!D55/'Tab-reporting_baseline'!D55-1</f>
        <v>7.472300361428541E-4</v>
      </c>
      <c r="E55" s="40">
        <f>'Tab-reporting_shock'!E55/'Tab-reporting_baseline'!E55-1</f>
        <v>7.0150771052619465E-3</v>
      </c>
      <c r="F55" s="40">
        <f>'Tab-reporting_shock'!F55/'Tab-reporting_baseline'!F55-1</f>
        <v>2.3856564059527186E-2</v>
      </c>
      <c r="G55" s="40">
        <f>'Tab-reporting_shock'!G55/'Tab-reporting_baseline'!G55-1</f>
        <v>4.9757618128716929E-2</v>
      </c>
      <c r="H55" s="40">
        <f>'Tab-reporting_shock'!H55/'Tab-reporting_baseline'!H55-1</f>
        <v>6.8314038589307735E-2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288</v>
      </c>
      <c r="B56" s="10"/>
      <c r="C56" s="40">
        <f>'Tab-reporting_shock'!C56/'Tab-reporting_baseline'!C56-1</f>
        <v>0</v>
      </c>
      <c r="D56" s="40">
        <f>'Tab-reporting_shock'!D56/'Tab-reporting_baseline'!D56-1</f>
        <v>1.0442944765320927E-3</v>
      </c>
      <c r="E56" s="40">
        <f>'Tab-reporting_shock'!E56/'Tab-reporting_baseline'!E56-1</f>
        <v>8.3641438023513981E-3</v>
      </c>
      <c r="F56" s="40">
        <f>'Tab-reporting_shock'!F56/'Tab-reporting_baseline'!F56-1</f>
        <v>2.5433109130650777E-2</v>
      </c>
      <c r="G56" s="40">
        <f>'Tab-reporting_shock'!G56/'Tab-reporting_baseline'!G56-1</f>
        <v>5.3133505493502264E-2</v>
      </c>
      <c r="H56" s="40">
        <f>'Tab-reporting_shock'!H56/'Tab-reporting_baseline'!H56-1</f>
        <v>7.4604055783228596E-2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3" t="s">
        <v>0</v>
      </c>
      <c r="D58" s="84"/>
      <c r="E58" s="84"/>
      <c r="F58" s="84"/>
      <c r="G58" s="84"/>
      <c r="H58" s="8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18">
        <f>'Tab-reporting_shock'!C60/'Tab-reporting_baseline'!C60-1</f>
        <v>0</v>
      </c>
      <c r="D60" s="18">
        <f>'Tab-reporting_shock'!D60/'Tab-reporting_baseline'!D60-1</f>
        <v>2.5073409340659047E-4</v>
      </c>
      <c r="E60" s="18">
        <f>'Tab-reporting_shock'!E60/'Tab-reporting_baseline'!E60-1</f>
        <v>1.4605603991062477E-3</v>
      </c>
      <c r="F60" s="18">
        <f>'Tab-reporting_shock'!F60/'Tab-reporting_baseline'!F60-1</f>
        <v>2.7702399393725319E-3</v>
      </c>
      <c r="G60" s="18">
        <f>'Tab-reporting_shock'!G60/'Tab-reporting_baseline'!G60-1</f>
        <v>5.7209887608036247E-3</v>
      </c>
      <c r="H60" s="18">
        <f>'Tab-reporting_shock'!H60/'Tab-reporting_baseline'!H60-1</f>
        <v>-1.1418558132355927E-2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18">
        <f>'Tab-reporting_shock'!C61/'Tab-reporting_baseline'!C61-1</f>
        <v>0</v>
      </c>
      <c r="D61" s="18">
        <f>'Tab-reporting_shock'!D61/'Tab-reporting_baseline'!D61-1</f>
        <v>1.022553022164141E-3</v>
      </c>
      <c r="E61" s="18">
        <f>'Tab-reporting_shock'!E61/'Tab-reporting_baseline'!E61-1</f>
        <v>4.6698109386877906E-3</v>
      </c>
      <c r="F61" s="18">
        <f>'Tab-reporting_shock'!F61/'Tab-reporting_baseline'!F61-1</f>
        <v>1.5154394610164879E-2</v>
      </c>
      <c r="G61" s="18">
        <f>'Tab-reporting_shock'!G61/'Tab-reporting_baseline'!G61-1</f>
        <v>2.815048097365036E-2</v>
      </c>
      <c r="H61" s="18">
        <f>'Tab-reporting_shock'!H61/'Tab-reporting_baseline'!H61-1</f>
        <v>3.3027674085430059E-2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40">
        <f>'Tab-reporting_shock'!C62/'Tab-reporting_baseline'!C62-1</f>
        <v>0</v>
      </c>
      <c r="D62" s="40">
        <f>'Tab-reporting_shock'!D62/'Tab-reporting_baseline'!D62-1</f>
        <v>8.511243485496145E-4</v>
      </c>
      <c r="E62" s="40">
        <f>'Tab-reporting_shock'!E62/'Tab-reporting_baseline'!E62-1</f>
        <v>3.970272308414291E-3</v>
      </c>
      <c r="F62" s="40">
        <f>'Tab-reporting_shock'!F62/'Tab-reporting_baseline'!F62-1</f>
        <v>1.266807120321034E-2</v>
      </c>
      <c r="G62" s="40">
        <f>'Tab-reporting_shock'!G62/'Tab-reporting_baseline'!G62-1</f>
        <v>2.5073889700113483E-2</v>
      </c>
      <c r="H62" s="40">
        <f>'Tab-reporting_shock'!H62/'Tab-reporting_baseline'!H62-1</f>
        <v>2.7419493116839E-2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18">
        <f>'Tab-reporting_shock'!C63/'Tab-reporting_baseline'!C63-1</f>
        <v>0</v>
      </c>
      <c r="D63" s="18">
        <f>'Tab-reporting_shock'!D63/'Tab-reporting_baseline'!D63-1</f>
        <v>5.3693745667415804E-4</v>
      </c>
      <c r="E63" s="18">
        <f>'Tab-reporting_shock'!E63/'Tab-reporting_baseline'!E63-1</f>
        <v>3.1985963157254993E-3</v>
      </c>
      <c r="F63" s="18">
        <f>'Tab-reporting_shock'!F63/'Tab-reporting_baseline'!F63-1</f>
        <v>1.4040103573386142E-2</v>
      </c>
      <c r="G63" s="18">
        <f>'Tab-reporting_shock'!G63/'Tab-reporting_baseline'!G63-1</f>
        <v>2.8745156095706159E-2</v>
      </c>
      <c r="H63" s="18">
        <f>'Tab-reporting_shock'!H63/'Tab-reporting_baseline'!H63-1</f>
        <v>3.6027261574242075E-2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18">
        <f>'Tab-reporting_shock'!C64/'Tab-reporting_baseline'!C64-1</f>
        <v>0</v>
      </c>
      <c r="D64" s="18">
        <f>'Tab-reporting_shock'!D64/'Tab-reporting_baseline'!D64-1</f>
        <v>1.2812241958364279E-3</v>
      </c>
      <c r="E64" s="18">
        <f>'Tab-reporting_shock'!E64/'Tab-reporting_baseline'!E64-1</f>
        <v>7.9605365319466159E-3</v>
      </c>
      <c r="F64" s="18">
        <f>'Tab-reporting_shock'!F64/'Tab-reporting_baseline'!F64-1</f>
        <v>1.4215581883212147E-2</v>
      </c>
      <c r="G64" s="18">
        <f>'Tab-reporting_shock'!G64/'Tab-reporting_baseline'!G64-1</f>
        <v>2.3753937233282674E-2</v>
      </c>
      <c r="H64" s="18">
        <f>'Tab-reporting_shock'!H64/'Tab-reporting_baseline'!H64-1</f>
        <v>1.4181247361001903E-2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18">
        <f>'Tab-reporting_shock'!C65/'Tab-reporting_baseline'!C65-1</f>
        <v>0</v>
      </c>
      <c r="D65" s="18">
        <f>'Tab-reporting_shock'!D65/'Tab-reporting_baseline'!D65-1</f>
        <v>2.1073542199112616E-4</v>
      </c>
      <c r="E65" s="18">
        <f>'Tab-reporting_shock'!E65/'Tab-reporting_baseline'!E65-1</f>
        <v>2.8236870820359528E-3</v>
      </c>
      <c r="F65" s="18">
        <f>'Tab-reporting_shock'!F65/'Tab-reporting_baseline'!F65-1</f>
        <v>1.1706901056784513E-2</v>
      </c>
      <c r="G65" s="18">
        <f>'Tab-reporting_shock'!G65/'Tab-reporting_baseline'!G65-1</f>
        <v>2.1414998140974362E-2</v>
      </c>
      <c r="H65" s="18">
        <f>'Tab-reporting_shock'!H65/'Tab-reporting_baseline'!H65-1</f>
        <v>2.3315118734884122E-2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18">
        <f>'Tab-reporting_shock'!C66/'Tab-reporting_baseline'!C66-1</f>
        <v>0</v>
      </c>
      <c r="D66" s="18">
        <f>'Tab-reporting_shock'!D66/'Tab-reporting_baseline'!D66-1</f>
        <v>1.3347681323705451E-3</v>
      </c>
      <c r="E66" s="18">
        <f>'Tab-reporting_shock'!E66/'Tab-reporting_baseline'!E66-1</f>
        <v>6.7365557253908914E-3</v>
      </c>
      <c r="F66" s="18">
        <f>'Tab-reporting_shock'!F66/'Tab-reporting_baseline'!F66-1</f>
        <v>1.3246104767226097E-2</v>
      </c>
      <c r="G66" s="18">
        <f>'Tab-reporting_shock'!G66/'Tab-reporting_baseline'!G66-1</f>
        <v>2.1758392203107046E-2</v>
      </c>
      <c r="H66" s="18">
        <f>'Tab-reporting_shock'!H66/'Tab-reporting_baseline'!H66-1</f>
        <v>1.813182023041926E-2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18">
        <f>'Tab-reporting_shock'!C67/'Tab-reporting_baseline'!C67-1</f>
        <v>0</v>
      </c>
      <c r="D67" s="18">
        <f>'Tab-reporting_shock'!D67/'Tab-reporting_baseline'!D67-1</f>
        <v>-2.3474332749178428E-2</v>
      </c>
      <c r="E67" s="18">
        <f>'Tab-reporting_shock'!E67/'Tab-reporting_baseline'!E67-1</f>
        <v>-9.0302810613493767E-2</v>
      </c>
      <c r="F67" s="18">
        <f>'Tab-reporting_shock'!F67/'Tab-reporting_baseline'!F67-1</f>
        <v>-0.15844451549879657</v>
      </c>
      <c r="G67" s="18">
        <f>'Tab-reporting_shock'!G67/'Tab-reporting_baseline'!G67-1</f>
        <v>-0.37985658445188919</v>
      </c>
      <c r="H67" s="18">
        <f>'Tab-reporting_shock'!H67/'Tab-reporting_baseline'!H67-1</f>
        <v>-0.5724907065906758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18">
        <f>'Tab-reporting_shock'!C68/'Tab-reporting_baseline'!C68-1</f>
        <v>0</v>
      </c>
      <c r="D68" s="18">
        <f>'Tab-reporting_shock'!D68/'Tab-reporting_baseline'!D68-1</f>
        <v>-4.1708700915977781E-3</v>
      </c>
      <c r="E68" s="18">
        <f>'Tab-reporting_shock'!E68/'Tab-reporting_baseline'!E68-1</f>
        <v>-1.7805065041996304E-2</v>
      </c>
      <c r="F68" s="18">
        <f>'Tab-reporting_shock'!F68/'Tab-reporting_baseline'!F68-1</f>
        <v>1.3754522328224494E-2</v>
      </c>
      <c r="G68" s="18">
        <f>'Tab-reporting_shock'!G68/'Tab-reporting_baseline'!G68-1</f>
        <v>4.9143592052535601E-2</v>
      </c>
      <c r="H68" s="18">
        <f>'Tab-reporting_shock'!H68/'Tab-reporting_baseline'!H68-1</f>
        <v>0.11025544934496811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18">
        <f>'Tab-reporting_shock'!C69/'Tab-reporting_baseline'!C69-1</f>
        <v>0</v>
      </c>
      <c r="D69" s="18">
        <f>'Tab-reporting_shock'!D69/'Tab-reporting_baseline'!D69-1</f>
        <v>2.4505593626622524E-3</v>
      </c>
      <c r="E69" s="18">
        <f>'Tab-reporting_shock'!E69/'Tab-reporting_baseline'!E69-1</f>
        <v>1.1554583086739623E-2</v>
      </c>
      <c r="F69" s="18">
        <f>'Tab-reporting_shock'!F69/'Tab-reporting_baseline'!F69-1</f>
        <v>1.992625110372348E-2</v>
      </c>
      <c r="G69" s="18">
        <f>'Tab-reporting_shock'!G69/'Tab-reporting_baseline'!G69-1</f>
        <v>3.0129815274582805E-2</v>
      </c>
      <c r="H69" s="18">
        <f>'Tab-reporting_shock'!H69/'Tab-reporting_baseline'!H69-1</f>
        <v>1.8622700202491016E-2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18">
        <f>'Tab-reporting_shock'!C70/'Tab-reporting_baseline'!C70-1</f>
        <v>0</v>
      </c>
      <c r="D70" s="18">
        <f>'Tab-reporting_shock'!D70/'Tab-reporting_baseline'!D70-1</f>
        <v>0</v>
      </c>
      <c r="E70" s="18">
        <f>'Tab-reporting_shock'!E70/'Tab-reporting_baseline'!E70-1</f>
        <v>0</v>
      </c>
      <c r="F70" s="18">
        <f>'Tab-reporting_shock'!F70/'Tab-reporting_baseline'!F70-1</f>
        <v>0</v>
      </c>
      <c r="G70" s="18">
        <f>'Tab-reporting_shock'!G70/'Tab-reporting_baseline'!G70-1</f>
        <v>0</v>
      </c>
      <c r="H70" s="18">
        <f>'Tab-reporting_shock'!H70/'Tab-reporting_baseline'!H70-1</f>
        <v>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35"/>
      <c r="D71" s="35"/>
      <c r="E71" s="35"/>
      <c r="F71" s="35"/>
      <c r="G71" s="35"/>
      <c r="H71" s="3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40">
        <f>'Tab-reporting_shock'!C72/'Tab-reporting_baseline'!C72-1</f>
        <v>-1.7088508386109424E-10</v>
      </c>
      <c r="D72" s="40">
        <f>'Tab-reporting_shock'!D72/'Tab-reporting_baseline'!D72-1</f>
        <v>8.511243485496145E-4</v>
      </c>
      <c r="E72" s="40">
        <f>'Tab-reporting_shock'!E72/'Tab-reporting_baseline'!E72-1</f>
        <v>3.9702722219152609E-3</v>
      </c>
      <c r="F72" s="40">
        <f>'Tab-reporting_shock'!F72/'Tab-reporting_baseline'!F72-1</f>
        <v>1.2668071179062323E-2</v>
      </c>
      <c r="G72" s="40">
        <f>'Tab-reporting_shock'!G72/'Tab-reporting_baseline'!G72-1</f>
        <v>2.5073889645500502E-2</v>
      </c>
      <c r="H72" s="40">
        <f>'Tab-reporting_shock'!H72/'Tab-reporting_baseline'!H72-1</f>
        <v>2.74194929025533E-2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288</v>
      </c>
      <c r="B73" s="10"/>
      <c r="C73" s="40">
        <f>'Tab-reporting_shock'!C73/'Tab-reporting_baseline'!C73-1</f>
        <v>0</v>
      </c>
      <c r="D73" s="40">
        <f>'Tab-reporting_shock'!D73/'Tab-reporting_baseline'!D73-1</f>
        <v>1.6517447923143358E-3</v>
      </c>
      <c r="E73" s="40">
        <f>'Tab-reporting_shock'!E73/'Tab-reporting_baseline'!E73-1</f>
        <v>8.8341900389254935E-3</v>
      </c>
      <c r="F73" s="40">
        <f>'Tab-reporting_shock'!F73/'Tab-reporting_baseline'!F73-1</f>
        <v>1.5863075265892146E-2</v>
      </c>
      <c r="G73" s="40">
        <f>'Tab-reporting_shock'!G73/'Tab-reporting_baseline'!G73-1</f>
        <v>2.5437100990293393E-2</v>
      </c>
      <c r="H73" s="40">
        <f>'Tab-reporting_shock'!H73/'Tab-reporting_baseline'!H73-1</f>
        <v>1.5717490368571507E-2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3" t="s">
        <v>0</v>
      </c>
      <c r="D75" s="84"/>
      <c r="E75" s="84"/>
      <c r="F75" s="84"/>
      <c r="G75" s="84"/>
      <c r="H75" s="8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34">
        <f>'Tab-reporting_shock'!C77/'Tab-reporting_baseline'!C77-1</f>
        <v>0</v>
      </c>
      <c r="D77" s="34">
        <f>'Tab-reporting_shock'!D77/'Tab-reporting_baseline'!D77-1</f>
        <v>-4.598670191146037E-2</v>
      </c>
      <c r="E77" s="34">
        <f>'Tab-reporting_shock'!E77/'Tab-reporting_baseline'!E77-1</f>
        <v>-0.15672539797480456</v>
      </c>
      <c r="F77" s="34">
        <f>'Tab-reporting_shock'!F77/'Tab-reporting_baseline'!F77-1</f>
        <v>-0.22663642460125744</v>
      </c>
      <c r="G77" s="34">
        <f>'Tab-reporting_shock'!G77/'Tab-reporting_baseline'!G77-1</f>
        <v>-0.44255844230153185</v>
      </c>
      <c r="H77" s="34">
        <f>'Tab-reporting_shock'!H77/'Tab-reporting_baseline'!H77-1</f>
        <v>-0.61680274809428504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34">
        <f>'Tab-reporting_shock'!C78/'Tab-reporting_baseline'!C78-1</f>
        <v>0</v>
      </c>
      <c r="D78" s="34">
        <f>'Tab-reporting_shock'!D78/'Tab-reporting_baseline'!D78-1</f>
        <v>-6.0721331193903105E-2</v>
      </c>
      <c r="E78" s="34">
        <f>'Tab-reporting_shock'!E78/'Tab-reporting_baseline'!E78-1</f>
        <v>-0.19771400892823565</v>
      </c>
      <c r="F78" s="34">
        <f>'Tab-reporting_shock'!F78/'Tab-reporting_baseline'!F78-1</f>
        <v>-0.28826487798257561</v>
      </c>
      <c r="G78" s="34">
        <f>'Tab-reporting_shock'!G78/'Tab-reporting_baseline'!G78-1</f>
        <v>-0.56806461035292499</v>
      </c>
      <c r="H78" s="34">
        <f>'Tab-reporting_shock'!H78/'Tab-reporting_baseline'!H78-1</f>
        <v>-0.82224983322813261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39">
        <f>'Tab-reporting_shock'!C79/'Tab-reporting_baseline'!C79-1</f>
        <v>0</v>
      </c>
      <c r="D79" s="39">
        <f>'Tab-reporting_shock'!D79/'Tab-reporting_baseline'!D79-1</f>
        <v>-4.9958502568756336E-2</v>
      </c>
      <c r="E79" s="39">
        <f>'Tab-reporting_shock'!E79/'Tab-reporting_baseline'!E79-1</f>
        <v>-0.16800440181450593</v>
      </c>
      <c r="F79" s="39">
        <f>'Tab-reporting_shock'!F79/'Tab-reporting_baseline'!F79-1</f>
        <v>-0.24355949675182698</v>
      </c>
      <c r="G79" s="39">
        <f>'Tab-reporting_shock'!G79/'Tab-reporting_baseline'!G79-1</f>
        <v>-0.4774773891519476</v>
      </c>
      <c r="H79" s="39">
        <f>'Tab-reporting_shock'!H79/'Tab-reporting_baseline'!H79-1</f>
        <v>-0.67289372490166999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34">
        <f>'Tab-reporting_shock'!C80/'Tab-reporting_baseline'!C80-1</f>
        <v>0</v>
      </c>
      <c r="D80" s="34">
        <f>'Tab-reporting_shock'!D80/'Tab-reporting_baseline'!D80-1</f>
        <v>-5.1286320696589227E-2</v>
      </c>
      <c r="E80" s="34">
        <f>'Tab-reporting_shock'!E80/'Tab-reporting_baseline'!E80-1</f>
        <v>-0.17158997420273403</v>
      </c>
      <c r="F80" s="34">
        <f>'Tab-reporting_shock'!F80/'Tab-reporting_baseline'!F80-1</f>
        <v>-0.24858113463154408</v>
      </c>
      <c r="G80" s="34">
        <f>'Tab-reporting_shock'!G80/'Tab-reporting_baseline'!G80-1</f>
        <v>-0.4877770355990273</v>
      </c>
      <c r="H80" s="34">
        <f>'Tab-reporting_shock'!H80/'Tab-reporting_baseline'!H80-1</f>
        <v>-0.68936589903618706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34">
        <f>'Tab-reporting_shock'!C81/'Tab-reporting_baseline'!C81-1</f>
        <v>0</v>
      </c>
      <c r="D81" s="34">
        <f>'Tab-reporting_shock'!D81/'Tab-reporting_baseline'!D81-1</f>
        <v>5.3412322130999002E-3</v>
      </c>
      <c r="E81" s="34">
        <f>'Tab-reporting_shock'!E81/'Tab-reporting_baseline'!E81-1</f>
        <v>2.7027357744862757E-2</v>
      </c>
      <c r="F81" s="34">
        <f>'Tab-reporting_shock'!F81/'Tab-reporting_baseline'!F81-1</f>
        <v>5.1293260206657809E-2</v>
      </c>
      <c r="G81" s="34">
        <f>'Tab-reporting_shock'!G81/'Tab-reporting_baseline'!G81-1</f>
        <v>8.9404367310496058E-2</v>
      </c>
      <c r="H81" s="34">
        <f>'Tab-reporting_shock'!H81/'Tab-reporting_baseline'!H81-1</f>
        <v>0.15165710282682654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34">
        <f>'Tab-reporting_shock'!C82/'Tab-reporting_baseline'!C82-1</f>
        <v>0</v>
      </c>
      <c r="D82" s="34">
        <f>'Tab-reporting_shock'!D82/'Tab-reporting_baseline'!D82-1</f>
        <v>4.3030973291153796E-3</v>
      </c>
      <c r="E82" s="34">
        <f>'Tab-reporting_shock'!E82/'Tab-reporting_baseline'!E82-1</f>
        <v>2.1592453880926898E-2</v>
      </c>
      <c r="F82" s="34">
        <f>'Tab-reporting_shock'!F82/'Tab-reporting_baseline'!F82-1</f>
        <v>5.38020020616643E-2</v>
      </c>
      <c r="G82" s="34">
        <f>'Tab-reporting_shock'!G82/'Tab-reporting_baseline'!G82-1</f>
        <v>9.8453552689535373E-2</v>
      </c>
      <c r="H82" s="34">
        <f>'Tab-reporting_shock'!H82/'Tab-reporting_baseline'!H82-1</f>
        <v>0.18615340815909831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34">
        <f>'Tab-reporting_shock'!C83/'Tab-reporting_baseline'!C83-1</f>
        <v>0</v>
      </c>
      <c r="D83" s="34">
        <f>'Tab-reporting_shock'!D83/'Tab-reporting_baseline'!D83-1</f>
        <v>5.3191181296186052E-3</v>
      </c>
      <c r="E83" s="34">
        <f>'Tab-reporting_shock'!E83/'Tab-reporting_baseline'!E83-1</f>
        <v>2.5829506126943125E-2</v>
      </c>
      <c r="F83" s="34">
        <f>'Tab-reporting_shock'!F83/'Tab-reporting_baseline'!F83-1</f>
        <v>5.3714597695334598E-2</v>
      </c>
      <c r="G83" s="34">
        <f>'Tab-reporting_shock'!G83/'Tab-reporting_baseline'!G83-1</f>
        <v>9.5231203198782977E-2</v>
      </c>
      <c r="H83" s="34">
        <f>'Tab-reporting_shock'!H83/'Tab-reporting_baseline'!H83-1</f>
        <v>0.17272238554256503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34">
        <f>'Tab-reporting_shock'!C84/'Tab-reporting_baseline'!C84-1</f>
        <v>0</v>
      </c>
      <c r="D84" s="34">
        <f>'Tab-reporting_shock'!D84/'Tab-reporting_baseline'!D84-1</f>
        <v>-6.0711661492965141E-2</v>
      </c>
      <c r="E84" s="34">
        <f>'Tab-reporting_shock'!E84/'Tab-reporting_baseline'!E84-1</f>
        <v>-0.1976927963093329</v>
      </c>
      <c r="F84" s="34">
        <f>'Tab-reporting_shock'!F84/'Tab-reporting_baseline'!F84-1</f>
        <v>-0.28824183737107922</v>
      </c>
      <c r="G84" s="34">
        <f>'Tab-reporting_shock'!G84/'Tab-reporting_baseline'!G84-1</f>
        <v>-0.56803105591962355</v>
      </c>
      <c r="H84" s="34">
        <f>'Tab-reporting_shock'!H84/'Tab-reporting_baseline'!H84-1</f>
        <v>-0.82220755330051909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34">
        <f>'Tab-reporting_shock'!C85/'Tab-reporting_baseline'!C85-1</f>
        <v>0</v>
      </c>
      <c r="D85" s="34">
        <f>'Tab-reporting_shock'!D85/'Tab-reporting_baseline'!D85-1</f>
        <v>-5.5893845173485168E-2</v>
      </c>
      <c r="E85" s="34">
        <f>'Tab-reporting_shock'!E85/'Tab-reporting_baseline'!E85-1</f>
        <v>-0.1848367419482404</v>
      </c>
      <c r="F85" s="34">
        <f>'Tab-reporting_shock'!F85/'Tab-reporting_baseline'!F85-1</f>
        <v>-0.26528591766298137</v>
      </c>
      <c r="G85" s="34">
        <f>'Tab-reporting_shock'!G85/'Tab-reporting_baseline'!G85-1</f>
        <v>-0.52205146702621863</v>
      </c>
      <c r="H85" s="34">
        <f>'Tab-reporting_shock'!H85/'Tab-reporting_baseline'!H85-1</f>
        <v>-0.74720632479126015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34">
        <f>'Tab-reporting_shock'!C86/'Tab-reporting_baseline'!C86-1</f>
        <v>0</v>
      </c>
      <c r="D86" s="34">
        <f>'Tab-reporting_shock'!D86/'Tab-reporting_baseline'!D86-1</f>
        <v>5.4166504287054273E-3</v>
      </c>
      <c r="E86" s="34">
        <f>'Tab-reporting_shock'!E86/'Tab-reporting_baseline'!E86-1</f>
        <v>1.6267673813248784E-2</v>
      </c>
      <c r="F86" s="34">
        <f>'Tab-reporting_shock'!F86/'Tab-reporting_baseline'!F86-1</f>
        <v>1.8286191231972948E-2</v>
      </c>
      <c r="G86" s="34">
        <f>'Tab-reporting_shock'!G86/'Tab-reporting_baseline'!G86-1</f>
        <v>3.3323447850303722E-2</v>
      </c>
      <c r="H86" s="34">
        <f>'Tab-reporting_shock'!H86/'Tab-reporting_baseline'!H86-1</f>
        <v>5.1595030204564463E-2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47"/>
      <c r="D87" s="47"/>
      <c r="E87" s="47"/>
      <c r="F87" s="47"/>
      <c r="G87" s="47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47"/>
      <c r="D88" s="47"/>
      <c r="E88" s="47"/>
      <c r="F88" s="47"/>
      <c r="G88" s="47"/>
      <c r="H88" s="4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39">
        <f>'Tab-reporting_shock'!C89/'Tab-reporting_baseline'!C89-1</f>
        <v>0</v>
      </c>
      <c r="D89" s="39">
        <f>'Tab-reporting_shock'!D89/'Tab-reporting_baseline'!D89-1</f>
        <v>-4.9958502510085712E-2</v>
      </c>
      <c r="E89" s="39">
        <f>'Tab-reporting_shock'!E89/'Tab-reporting_baseline'!E89-1</f>
        <v>-0.16800440183666698</v>
      </c>
      <c r="F89" s="39">
        <f>'Tab-reporting_shock'!F89/'Tab-reporting_baseline'!F89-1</f>
        <v>-0.24355949630832707</v>
      </c>
      <c r="G89" s="39">
        <f>'Tab-reporting_shock'!G89/'Tab-reporting_baseline'!G89-1</f>
        <v>-0.4774773892918327</v>
      </c>
      <c r="H89" s="39">
        <f>'Tab-reporting_shock'!H89/'Tab-reporting_baseline'!H89-1</f>
        <v>-0.67289372507938217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288</v>
      </c>
      <c r="B90" s="10"/>
      <c r="C90" s="39">
        <f>'Tab-reporting_shock'!C90/'Tab-reporting_baseline'!C90-1</f>
        <v>0</v>
      </c>
      <c r="D90" s="39">
        <f>'Tab-reporting_shock'!D90/'Tab-reporting_baseline'!D90-1</f>
        <v>5.3506444452471325E-3</v>
      </c>
      <c r="E90" s="39">
        <f>'Tab-reporting_shock'!E90/'Tab-reporting_baseline'!E90-1</f>
        <v>2.5011860781602779E-2</v>
      </c>
      <c r="F90" s="39">
        <f>'Tab-reporting_shock'!F90/'Tab-reporting_baseline'!F90-1</f>
        <v>4.5812301676629863E-2</v>
      </c>
      <c r="G90" s="39">
        <f>'Tab-reporting_shock'!G90/'Tab-reporting_baseline'!G90-1</f>
        <v>8.0364989402261555E-2</v>
      </c>
      <c r="H90" s="39">
        <f>'Tab-reporting_shock'!H90/'Tab-reporting_baseline'!H90-1</f>
        <v>0.13681923272739449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3" t="s">
        <v>0</v>
      </c>
      <c r="D92" s="84"/>
      <c r="E92" s="84"/>
      <c r="F92" s="84"/>
      <c r="G92" s="84"/>
      <c r="H92" s="85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18">
        <f>'Tab-reporting_shock'!C94/'Tab-reporting_baseline'!C94-1</f>
        <v>0</v>
      </c>
      <c r="D94" s="18">
        <f>'Tab-reporting_shock'!D94/'Tab-reporting_baseline'!D94-1</f>
        <v>-4.4949670104490469E-3</v>
      </c>
      <c r="E94" s="18">
        <f>'Tab-reporting_shock'!E94/'Tab-reporting_baseline'!E94-1</f>
        <v>-1.9128851309404116E-2</v>
      </c>
      <c r="F94" s="18">
        <f>'Tab-reporting_shock'!F94/'Tab-reporting_baseline'!F94-1</f>
        <v>1.1132668126909495E-2</v>
      </c>
      <c r="G94" s="18">
        <f>'Tab-reporting_shock'!G94/'Tab-reporting_baseline'!G94-1</f>
        <v>4.2388042351981792E-2</v>
      </c>
      <c r="H94" s="18">
        <f>'Tab-reporting_shock'!H94/'Tab-reporting_baseline'!H94-1</f>
        <v>0.10080056565105111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35"/>
      <c r="D95" s="35"/>
      <c r="E95" s="35"/>
      <c r="F95" s="35"/>
      <c r="G95" s="35"/>
      <c r="H95" s="3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40">
        <f>'Tab-reporting_shock'!C96/'Tab-reporting_baseline'!C96-1</f>
        <v>0</v>
      </c>
      <c r="D96" s="40">
        <f>'Tab-reporting_shock'!D96/'Tab-reporting_baseline'!D96-1</f>
        <v>-4.4949670104490469E-3</v>
      </c>
      <c r="E96" s="40">
        <f>'Tab-reporting_shock'!E96/'Tab-reporting_baseline'!E96-1</f>
        <v>-1.9128851309404116E-2</v>
      </c>
      <c r="F96" s="40">
        <f>'Tab-reporting_shock'!F96/'Tab-reporting_baseline'!F96-1</f>
        <v>1.1132668126909495E-2</v>
      </c>
      <c r="G96" s="40">
        <f>'Tab-reporting_shock'!G96/'Tab-reporting_baseline'!G96-1</f>
        <v>4.2388042351981792E-2</v>
      </c>
      <c r="H96" s="40">
        <f>'Tab-reporting_shock'!H96/'Tab-reporting_baseline'!H96-1</f>
        <v>0.10080056565105111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18">
        <f>'Tab-reporting_shock'!C97/'Tab-reporting_baseline'!C97-1</f>
        <v>0</v>
      </c>
      <c r="D97" s="18">
        <f>'Tab-reporting_shock'!D97/'Tab-reporting_baseline'!D97-1</f>
        <v>-5.1797718840292939E-3</v>
      </c>
      <c r="E97" s="18">
        <f>'Tab-reporting_shock'!E97/'Tab-reporting_baseline'!E97-1</f>
        <v>-2.3684901612240461E-2</v>
      </c>
      <c r="F97" s="18">
        <f>'Tab-reporting_shock'!F97/'Tab-reporting_baseline'!F97-1</f>
        <v>1.1091216607055587E-2</v>
      </c>
      <c r="G97" s="18">
        <f>'Tab-reporting_shock'!G97/'Tab-reporting_baseline'!G97-1</f>
        <v>5.1626955123962537E-2</v>
      </c>
      <c r="H97" s="18">
        <f>'Tab-reporting_shock'!H97/'Tab-reporting_baseline'!H97-1</f>
        <v>0.12699612414056971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18">
        <f>'Tab-reporting_shock'!C98/'Tab-reporting_baseline'!C98-1</f>
        <v>0</v>
      </c>
      <c r="D98" s="18">
        <f>'Tab-reporting_shock'!D98/'Tab-reporting_baseline'!D98-1</f>
        <v>-3.9011893581820667E-3</v>
      </c>
      <c r="E98" s="18">
        <f>'Tab-reporting_shock'!E98/'Tab-reporting_baseline'!E98-1</f>
        <v>-1.8660193800579372E-2</v>
      </c>
      <c r="F98" s="18">
        <f>'Tab-reporting_shock'!F98/'Tab-reporting_baseline'!F98-1</f>
        <v>1.6881635512626225E-2</v>
      </c>
      <c r="G98" s="18">
        <f>'Tab-reporting_shock'!G98/'Tab-reporting_baseline'!G98-1</f>
        <v>6.3376584954350834E-2</v>
      </c>
      <c r="H98" s="18">
        <f>'Tab-reporting_shock'!H98/'Tab-reporting_baseline'!H98-1</f>
        <v>0.13954981947184519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18">
        <f>'Tab-reporting_shock'!C99/'Tab-reporting_baseline'!C99-1</f>
        <v>0</v>
      </c>
      <c r="D99" s="18">
        <f>'Tab-reporting_shock'!D99/'Tab-reporting_baseline'!D99-1</f>
        <v>-4.894699630970778E-3</v>
      </c>
      <c r="E99" s="18">
        <f>'Tab-reporting_shock'!E99/'Tab-reporting_baseline'!E99-1</f>
        <v>-2.326132876633713E-2</v>
      </c>
      <c r="F99" s="18">
        <f>'Tab-reporting_shock'!F99/'Tab-reporting_baseline'!F99-1</f>
        <v>1.9169437757276864E-2</v>
      </c>
      <c r="G99" s="18">
        <f>'Tab-reporting_shock'!G99/'Tab-reporting_baseline'!G99-1</f>
        <v>7.1931942467906795E-2</v>
      </c>
      <c r="H99" s="18">
        <f>'Tab-reporting_shock'!H99/'Tab-reporting_baseline'!H99-1</f>
        <v>0.16722547447361569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18">
        <f>'Tab-reporting_shock'!C100/'Tab-reporting_baseline'!C100-1</f>
        <v>0</v>
      </c>
      <c r="D100" s="18">
        <f>'Tab-reporting_shock'!D100/'Tab-reporting_baseline'!D100-1</f>
        <v>-3.9886207602451984E-3</v>
      </c>
      <c r="E100" s="18">
        <f>'Tab-reporting_shock'!E100/'Tab-reporting_baseline'!E100-1</f>
        <v>-1.9717440949445386E-2</v>
      </c>
      <c r="F100" s="18">
        <f>'Tab-reporting_shock'!F100/'Tab-reporting_baseline'!F100-1</f>
        <v>1.872912576004726E-2</v>
      </c>
      <c r="G100" s="18">
        <f>'Tab-reporting_shock'!G100/'Tab-reporting_baseline'!G100-1</f>
        <v>6.8664463342521076E-2</v>
      </c>
      <c r="H100" s="18">
        <f>'Tab-reporting_shock'!H100/'Tab-reporting_baseline'!H100-1</f>
        <v>0.15507054966862244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18">
        <f>'Tab-reporting_shock'!C101/'Tab-reporting_baseline'!C101-1</f>
        <v>0</v>
      </c>
      <c r="D101" s="18">
        <f>'Tab-reporting_shock'!D101/'Tab-reporting_baseline'!D101-1</f>
        <v>-3.4372924396130267E-2</v>
      </c>
      <c r="E101" s="18">
        <f>'Tab-reporting_shock'!E101/'Tab-reporting_baseline'!E101-1</f>
        <v>-0.13751406772263897</v>
      </c>
      <c r="F101" s="18">
        <f>'Tab-reporting_shock'!F101/'Tab-reporting_baseline'!F101-1</f>
        <v>-0.1884152879651837</v>
      </c>
      <c r="G101" s="18">
        <f>'Tab-reporting_shock'!G101/'Tab-reporting_baseline'!G101-1</f>
        <v>-0.39539241302522432</v>
      </c>
      <c r="H101" s="18">
        <f>'Tab-reporting_shock'!H101/'Tab-reporting_baseline'!H101-1</f>
        <v>-0.58727804957278074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5"/>
      <c r="D102" s="35"/>
      <c r="E102" s="35"/>
      <c r="F102" s="35"/>
      <c r="G102" s="35"/>
      <c r="H102" s="3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18">
        <f>'Tab-reporting_shock'!C103/'Tab-reporting_baseline'!C103-1</f>
        <v>0</v>
      </c>
      <c r="D103" s="18">
        <f>'Tab-reporting_shock'!D103/'Tab-reporting_baseline'!D103-1</f>
        <v>-3.283378037721274E-3</v>
      </c>
      <c r="E103" s="18">
        <f>'Tab-reporting_shock'!E103/'Tab-reporting_baseline'!E103-1</f>
        <v>-1.0028874942981103E-2</v>
      </c>
      <c r="F103" s="18">
        <f>'Tab-reporting_shock'!F103/'Tab-reporting_baseline'!F103-1</f>
        <v>1.1743360049091933E-2</v>
      </c>
      <c r="G103" s="18">
        <f>'Tab-reporting_shock'!G103/'Tab-reporting_baseline'!G103-1</f>
        <v>2.210197968365013E-2</v>
      </c>
      <c r="H103" s="18">
        <f>'Tab-reporting_shock'!H103/'Tab-reporting_baseline'!H103-1</f>
        <v>4.3698193978720656E-2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18">
        <f>'Tab-reporting_shock'!C104/'Tab-reporting_baseline'!C104-1</f>
        <v>0</v>
      </c>
      <c r="D104" s="18">
        <f>'Tab-reporting_shock'!D104/'Tab-reporting_baseline'!D104-1</f>
        <v>-2.4293527500699463E-3</v>
      </c>
      <c r="E104" s="18">
        <f>'Tab-reporting_shock'!E104/'Tab-reporting_baseline'!E104-1</f>
        <v>-1.2688961991780601E-2</v>
      </c>
      <c r="F104" s="18">
        <f>'Tab-reporting_shock'!F104/'Tab-reporting_baseline'!F104-1</f>
        <v>4.8388804642989225E-3</v>
      </c>
      <c r="G104" s="18">
        <f>'Tab-reporting_shock'!G104/'Tab-reporting_baseline'!G104-1</f>
        <v>2.6366454401014705E-2</v>
      </c>
      <c r="H104" s="18">
        <f>'Tab-reporting_shock'!H104/'Tab-reporting_baseline'!H104-1</f>
        <v>7.1037386521703993E-2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41"/>
      <c r="D105" s="41"/>
      <c r="E105" s="41"/>
      <c r="F105" s="41"/>
      <c r="G105" s="41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40">
        <f>'Tab-reporting_shock'!C106/'Tab-reporting_baseline'!C106-1</f>
        <v>0</v>
      </c>
      <c r="D106" s="40">
        <f>'Tab-reporting_shock'!D106/'Tab-reporting_baseline'!D106-1</f>
        <v>-4.4949669245301083E-3</v>
      </c>
      <c r="E106" s="40">
        <f>'Tab-reporting_shock'!E106/'Tab-reporting_baseline'!E106-1</f>
        <v>-1.9128851173129124E-2</v>
      </c>
      <c r="F106" s="40">
        <f>'Tab-reporting_shock'!F106/'Tab-reporting_baseline'!F106-1</f>
        <v>1.1132667978912547E-2</v>
      </c>
      <c r="G106" s="40">
        <f>'Tab-reporting_shock'!G106/'Tab-reporting_baseline'!G106-1</f>
        <v>4.2388042394915226E-2</v>
      </c>
      <c r="H106" s="40">
        <f>'Tab-reporting_shock'!H106/'Tab-reporting_baseline'!H106-1</f>
        <v>0.10080056538427162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288</v>
      </c>
      <c r="B107" s="10"/>
      <c r="C107" s="40">
        <f>'Tab-reporting_shock'!C107/'Tab-reporting_baseline'!C107-1</f>
        <v>0</v>
      </c>
      <c r="D107" s="40">
        <f>'Tab-reporting_shock'!D107/'Tab-reporting_baseline'!D107-1</f>
        <v>-3.7363906800960134E-3</v>
      </c>
      <c r="E107" s="40">
        <f>'Tab-reporting_shock'!E107/'Tab-reporting_baseline'!E107-1</f>
        <v>-1.6199643039038758E-2</v>
      </c>
      <c r="F107" s="40">
        <f>'Tab-reporting_shock'!F107/'Tab-reporting_baseline'!F107-1</f>
        <v>1.5842791822963331E-2</v>
      </c>
      <c r="G107" s="40">
        <f>'Tab-reporting_shock'!G107/'Tab-reporting_baseline'!G107-1</f>
        <v>5.2502214696816152E-2</v>
      </c>
      <c r="H107" s="40">
        <f>'Tab-reporting_shock'!H107/'Tab-reporting_baseline'!H107-1</f>
        <v>0.11489582910553398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3" t="s">
        <v>0</v>
      </c>
      <c r="D109" s="84"/>
      <c r="E109" s="84"/>
      <c r="F109" s="84"/>
      <c r="G109" s="84"/>
      <c r="H109" s="85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18">
        <f t="shared" ref="C111:H126" si="21">C4</f>
        <v>0</v>
      </c>
      <c r="D111" s="18">
        <f t="shared" si="21"/>
        <v>-2.8688786359184149E-2</v>
      </c>
      <c r="E111" s="18">
        <f t="shared" si="21"/>
        <v>-0.10553249474557924</v>
      </c>
      <c r="F111" s="18">
        <f t="shared" si="21"/>
        <v>-0.15374934125974182</v>
      </c>
      <c r="G111" s="18">
        <f t="shared" si="21"/>
        <v>-0.31544770257099708</v>
      </c>
      <c r="H111" s="18">
        <f t="shared" si="21"/>
        <v>-0.44141873072718674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18">
        <f t="shared" si="21"/>
        <v>0</v>
      </c>
      <c r="D112" s="18">
        <f t="shared" si="21"/>
        <v>2.7537502427454896E-5</v>
      </c>
      <c r="E112" s="18">
        <f t="shared" si="21"/>
        <v>1.034899898175734E-4</v>
      </c>
      <c r="F112" s="18">
        <f t="shared" si="21"/>
        <v>2.7431526485410807E-4</v>
      </c>
      <c r="G112" s="18">
        <f t="shared" si="21"/>
        <v>7.0599230265377955E-4</v>
      </c>
      <c r="H112" s="18">
        <f t="shared" si="21"/>
        <v>1.2352089426073132E-3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18">
        <f t="shared" si="21"/>
        <v>0</v>
      </c>
      <c r="D113" s="18">
        <f t="shared" si="21"/>
        <v>-9.9442895541512755E-4</v>
      </c>
      <c r="E113" s="18">
        <f t="shared" si="21"/>
        <v>-4.8486209139979586E-3</v>
      </c>
      <c r="F113" s="18">
        <f t="shared" si="21"/>
        <v>-4.3681957232855062E-2</v>
      </c>
      <c r="G113" s="18">
        <f t="shared" si="21"/>
        <v>-0.20900042693034737</v>
      </c>
      <c r="H113" s="18">
        <f t="shared" si="21"/>
        <v>-0.3449937753466763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18">
        <f t="shared" si="21"/>
        <v>0</v>
      </c>
      <c r="D114" s="18">
        <f t="shared" si="21"/>
        <v>2.5073409340659047E-4</v>
      </c>
      <c r="E114" s="18">
        <f t="shared" si="21"/>
        <v>1.4605603991062477E-3</v>
      </c>
      <c r="F114" s="18">
        <f t="shared" si="21"/>
        <v>2.7702399393725319E-3</v>
      </c>
      <c r="G114" s="18">
        <f t="shared" si="21"/>
        <v>5.7209887608036247E-3</v>
      </c>
      <c r="H114" s="18">
        <f t="shared" si="21"/>
        <v>-1.1418558132355927E-2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18">
        <f t="shared" si="21"/>
        <v>0</v>
      </c>
      <c r="D115" s="18">
        <f t="shared" si="21"/>
        <v>-4.598670191146037E-2</v>
      </c>
      <c r="E115" s="18">
        <f t="shared" si="21"/>
        <v>-0.15672539797480456</v>
      </c>
      <c r="F115" s="18">
        <f t="shared" si="21"/>
        <v>-0.22663642460125744</v>
      </c>
      <c r="G115" s="18">
        <f t="shared" si="21"/>
        <v>-0.44255844230153185</v>
      </c>
      <c r="H115" s="18">
        <f t="shared" si="21"/>
        <v>-0.61680274809428504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18">
        <f t="shared" si="21"/>
        <v>0</v>
      </c>
      <c r="D116" s="18">
        <f t="shared" si="21"/>
        <v>-4.4949670104490469E-3</v>
      </c>
      <c r="E116" s="18">
        <f t="shared" si="21"/>
        <v>-1.9128851309404116E-2</v>
      </c>
      <c r="F116" s="18">
        <f t="shared" si="21"/>
        <v>1.1132668126909495E-2</v>
      </c>
      <c r="G116" s="18">
        <f t="shared" si="21"/>
        <v>4.2388042351981792E-2</v>
      </c>
      <c r="H116" s="18">
        <f t="shared" si="21"/>
        <v>0.10080056565105111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18">
        <f t="shared" si="21"/>
        <v>0</v>
      </c>
      <c r="D117" s="18">
        <f t="shared" si="21"/>
        <v>-2.0203406583434336E-2</v>
      </c>
      <c r="E117" s="18">
        <f t="shared" si="21"/>
        <v>-8.6866303469650186E-2</v>
      </c>
      <c r="F117" s="18">
        <f t="shared" si="21"/>
        <v>-0.11253958252681151</v>
      </c>
      <c r="G117" s="18">
        <f t="shared" si="21"/>
        <v>-0.22885491406168723</v>
      </c>
      <c r="H117" s="18">
        <f t="shared" si="21"/>
        <v>-0.36882373120291656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40">
        <f t="shared" si="21"/>
        <v>0</v>
      </c>
      <c r="D118" s="40">
        <f t="shared" si="21"/>
        <v>-2.5320228433870273E-2</v>
      </c>
      <c r="E118" s="40">
        <f t="shared" si="21"/>
        <v>-9.8939330769256983E-2</v>
      </c>
      <c r="F118" s="40">
        <f t="shared" si="21"/>
        <v>-0.13827295610178147</v>
      </c>
      <c r="G118" s="40">
        <f t="shared" si="21"/>
        <v>-0.28192986893195227</v>
      </c>
      <c r="H118" s="40">
        <f t="shared" si="21"/>
        <v>-0.41490735712461513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18">
        <f t="shared" si="21"/>
        <v>0</v>
      </c>
      <c r="D119" s="18">
        <f t="shared" si="21"/>
        <v>-3.3533319384134397E-2</v>
      </c>
      <c r="E119" s="18">
        <f t="shared" si="21"/>
        <v>-0.12248591234938022</v>
      </c>
      <c r="F119" s="18">
        <f t="shared" si="21"/>
        <v>-0.17471310061572376</v>
      </c>
      <c r="G119" s="18">
        <f t="shared" si="21"/>
        <v>-0.34772037009211521</v>
      </c>
      <c r="H119" s="18">
        <f t="shared" si="21"/>
        <v>-0.50348974915513844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18">
        <f t="shared" si="21"/>
        <v>0</v>
      </c>
      <c r="D120" s="18">
        <f t="shared" si="21"/>
        <v>1.4534538588926171E-3</v>
      </c>
      <c r="E120" s="18">
        <f t="shared" si="21"/>
        <v>7.2189515960219275E-3</v>
      </c>
      <c r="F120" s="18">
        <f t="shared" si="21"/>
        <v>2.5230386158830331E-2</v>
      </c>
      <c r="G120" s="18">
        <f t="shared" si="21"/>
        <v>5.3326322166184159E-2</v>
      </c>
      <c r="H120" s="18">
        <f t="shared" si="21"/>
        <v>9.5484324320497027E-2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18">
        <f t="shared" si="21"/>
        <v>0</v>
      </c>
      <c r="D121" s="18">
        <f t="shared" si="21"/>
        <v>-2.0201109727235878E-4</v>
      </c>
      <c r="E121" s="18">
        <f t="shared" si="21"/>
        <v>-4.5707311624554325E-4</v>
      </c>
      <c r="F121" s="18">
        <f t="shared" si="21"/>
        <v>1.1974021424214554E-2</v>
      </c>
      <c r="G121" s="18">
        <f t="shared" si="21"/>
        <v>2.8174314109755239E-2</v>
      </c>
      <c r="H121" s="18">
        <f t="shared" si="21"/>
        <v>4.8046946809320534E-2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18">
        <f t="shared" si="21"/>
        <v>0</v>
      </c>
      <c r="D122" s="18">
        <f t="shared" si="21"/>
        <v>-3.3978648429466851E-5</v>
      </c>
      <c r="E122" s="18">
        <f t="shared" si="21"/>
        <v>-2.9984420784125998E-3</v>
      </c>
      <c r="F122" s="18">
        <f t="shared" si="21"/>
        <v>2.3375500017286832E-2</v>
      </c>
      <c r="G122" s="18">
        <f t="shared" si="21"/>
        <v>6.2237942556370829E-2</v>
      </c>
      <c r="H122" s="18">
        <f t="shared" si="21"/>
        <v>0.13184743357066586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18">
        <f t="shared" si="21"/>
        <v>0</v>
      </c>
      <c r="D123" s="18">
        <f t="shared" si="21"/>
        <v>-4.8778761324166697E-2</v>
      </c>
      <c r="E123" s="18">
        <f t="shared" si="21"/>
        <v>-0.1696325823824576</v>
      </c>
      <c r="F123" s="18">
        <f t="shared" si="21"/>
        <v>-0.25489864545282792</v>
      </c>
      <c r="G123" s="18">
        <f t="shared" si="21"/>
        <v>-0.52039306593462131</v>
      </c>
      <c r="H123" s="18">
        <f t="shared" si="21"/>
        <v>-0.76440253019142823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18">
        <f t="shared" si="21"/>
        <v>0</v>
      </c>
      <c r="D124" s="18">
        <f t="shared" si="21"/>
        <v>-5.2545945620400492E-2</v>
      </c>
      <c r="E124" s="18">
        <f t="shared" si="21"/>
        <v>-0.17453126344967229</v>
      </c>
      <c r="F124" s="18">
        <f t="shared" si="21"/>
        <v>-0.24777962847524515</v>
      </c>
      <c r="G124" s="18">
        <f t="shared" si="21"/>
        <v>-0.48333029197219413</v>
      </c>
      <c r="H124" s="18">
        <f t="shared" si="21"/>
        <v>-0.69483748149244817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18">
        <f t="shared" si="21"/>
        <v>0</v>
      </c>
      <c r="D125" s="18">
        <f t="shared" si="21"/>
        <v>1.2954307368533424E-3</v>
      </c>
      <c r="E125" s="18">
        <f t="shared" si="21"/>
        <v>6.4798495906235321E-3</v>
      </c>
      <c r="F125" s="18">
        <f t="shared" si="21"/>
        <v>2.5511823084976237E-2</v>
      </c>
      <c r="G125" s="18">
        <f t="shared" si="21"/>
        <v>4.9885920857346333E-2</v>
      </c>
      <c r="H125" s="18">
        <f t="shared" si="21"/>
        <v>7.1688903867920706E-2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18">
        <f t="shared" si="21"/>
        <v>0</v>
      </c>
      <c r="D126" s="18">
        <f t="shared" si="21"/>
        <v>-4.4440519220700914E-5</v>
      </c>
      <c r="E126" s="18">
        <f t="shared" si="21"/>
        <v>-2.9762095312113601E-4</v>
      </c>
      <c r="F126" s="18">
        <f t="shared" si="21"/>
        <v>1.4628651596493292E-4</v>
      </c>
      <c r="G126" s="18">
        <f t="shared" si="21"/>
        <v>1.3263142816033469E-3</v>
      </c>
      <c r="H126" s="18">
        <f t="shared" si="21"/>
        <v>5.242857536028156E-3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18">
        <f t="shared" ref="C127:H128" si="22">C20</f>
        <v>0</v>
      </c>
      <c r="D127" s="18">
        <f t="shared" si="22"/>
        <v>0</v>
      </c>
      <c r="E127" s="18">
        <f t="shared" si="22"/>
        <v>3.4085253952653716E-7</v>
      </c>
      <c r="F127" s="18">
        <f t="shared" si="22"/>
        <v>4.8732604884804687E-7</v>
      </c>
      <c r="G127" s="18">
        <f t="shared" si="22"/>
        <v>7.3345366224941699E-8</v>
      </c>
      <c r="H127" s="18">
        <f t="shared" si="22"/>
        <v>2.1250028137131949E-7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40">
        <f t="shared" si="22"/>
        <v>0</v>
      </c>
      <c r="D128" s="40">
        <f t="shared" si="22"/>
        <v>-2.5320228433870273E-2</v>
      </c>
      <c r="E128" s="40">
        <f t="shared" si="22"/>
        <v>-9.8939330769256983E-2</v>
      </c>
      <c r="F128" s="40">
        <f t="shared" si="22"/>
        <v>-0.13827295610178147</v>
      </c>
      <c r="G128" s="40">
        <f t="shared" si="22"/>
        <v>-0.28192986893195227</v>
      </c>
      <c r="H128" s="40">
        <f t="shared" si="22"/>
        <v>-0.41490735712461513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31" t="s">
        <v>289</v>
      </c>
      <c r="C129" s="40">
        <f>C22</f>
        <v>0</v>
      </c>
      <c r="D129" s="40">
        <f t="shared" ref="D129:H129" si="23">D22</f>
        <v>1.0998341500734199E-3</v>
      </c>
      <c r="E129" s="40">
        <f t="shared" si="23"/>
        <v>5.0674138944675207E-3</v>
      </c>
      <c r="F129" s="40">
        <f t="shared" si="23"/>
        <v>2.4223504665397799E-2</v>
      </c>
      <c r="G129" s="40">
        <f t="shared" si="23"/>
        <v>5.1685292615940126E-2</v>
      </c>
      <c r="H129" s="40">
        <f t="shared" si="23"/>
        <v>8.942225879122212E-2</v>
      </c>
    </row>
  </sheetData>
  <mergeCells count="21">
    <mergeCell ref="BE2:BJ2"/>
    <mergeCell ref="C2:H2"/>
    <mergeCell ref="L2:Q2"/>
    <mergeCell ref="AD2:AI2"/>
    <mergeCell ref="AM2:AR2"/>
    <mergeCell ref="AV2:BA2"/>
    <mergeCell ref="U2:Z2"/>
    <mergeCell ref="C23:H23"/>
    <mergeCell ref="L23:Q23"/>
    <mergeCell ref="C24:H24"/>
    <mergeCell ref="L24:Q24"/>
    <mergeCell ref="AD24:AI24"/>
    <mergeCell ref="C109:H109"/>
    <mergeCell ref="AV24:BA24"/>
    <mergeCell ref="BE24:BJ24"/>
    <mergeCell ref="C41:H41"/>
    <mergeCell ref="C58:H58"/>
    <mergeCell ref="C75:H75"/>
    <mergeCell ref="C92:H92"/>
    <mergeCell ref="AM24:AR24"/>
    <mergeCell ref="U24:Z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5"/>
  <sheetViews>
    <sheetView zoomScale="99" workbookViewId="0">
      <pane xSplit="3" ySplit="2" topLeftCell="E6" activePane="bottomRight" state="frozen"/>
      <selection pane="topRight" activeCell="D1" sqref="D1"/>
      <selection pane="bottomLeft" activeCell="A3" sqref="A3"/>
      <selection pane="bottomRight" activeCell="I64" sqref="I64"/>
    </sheetView>
  </sheetViews>
  <sheetFormatPr baseColWidth="10" defaultColWidth="11.453125" defaultRowHeight="14.5"/>
  <cols>
    <col min="2" max="2" width="46.453125" customWidth="1"/>
    <col min="3" max="3" width="13.81640625" customWidth="1"/>
  </cols>
  <sheetData>
    <row r="1" spans="2:39"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2:39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2:39">
      <c r="B3" s="10" t="s">
        <v>396</v>
      </c>
      <c r="C3" t="s">
        <v>386</v>
      </c>
      <c r="D3" s="69">
        <f>VLOOKUP($C3,Baseline_SUB!$A$1:$AT$50,D$1,FALSE)</f>
        <v>1</v>
      </c>
      <c r="E3" s="69">
        <f>VLOOKUP($C3,Baseline_SUB!$A$1:$AT$50,E$1,FALSE)</f>
        <v>1.041916844</v>
      </c>
      <c r="F3" s="69">
        <f>VLOOKUP($C3,Baseline_SUB!$A$1:$AT$50,F$1,FALSE)</f>
        <v>1.0863394319999999</v>
      </c>
      <c r="G3" s="69">
        <f>VLOOKUP($C3,Baseline_SUB!$A$1:$AT$50,G$1,FALSE)</f>
        <v>1.131508556</v>
      </c>
      <c r="H3" s="69">
        <f>VLOOKUP($C3,Baseline_SUB!$A$1:$AT$50,H$1,FALSE)</f>
        <v>1.1784385740000001</v>
      </c>
      <c r="I3" s="69">
        <f>VLOOKUP($C3,Baseline_SUB!$A$1:$AT$50,I$1,FALSE)</f>
        <v>1.22839717</v>
      </c>
      <c r="J3" s="69">
        <f>VLOOKUP($C3,Baseline_SUB!$A$1:$AT$50,J$1,FALSE)</f>
        <v>1.2790074600000001</v>
      </c>
      <c r="K3" s="69">
        <f>VLOOKUP($C3,Baseline_SUB!$A$1:$AT$50,K$1,FALSE)</f>
        <v>1.332096344</v>
      </c>
      <c r="L3" s="69">
        <f>VLOOKUP($C3,Baseline_SUB!$A$1:$AT$50,L$1,FALSE)</f>
        <v>1.388064441</v>
      </c>
      <c r="M3" s="69">
        <f>VLOOKUP($C3,Baseline_SUB!$A$1:$AT$50,M$1,FALSE)</f>
        <v>1.453032554</v>
      </c>
      <c r="N3" s="69">
        <f>VLOOKUP($C3,Baseline_SUB!$A$1:$AT$50,N$1,FALSE)</f>
        <v>1.52690653</v>
      </c>
      <c r="O3" s="69">
        <f>VLOOKUP($C3,Baseline_SUB!$A$1:$AT$50,O$1,FALSE)</f>
        <v>1.6060244159999999</v>
      </c>
      <c r="P3" s="69">
        <f>VLOOKUP($C3,Baseline_SUB!$A$1:$AT$50,P$1,FALSE)</f>
        <v>1.6887764569999999</v>
      </c>
      <c r="Q3" s="69">
        <f>VLOOKUP($C3,Baseline_SUB!$A$1:$AT$50,Q$1,FALSE)</f>
        <v>1.7741215290000001</v>
      </c>
      <c r="R3" s="69">
        <f>VLOOKUP($C3,Baseline_SUB!$A$1:$AT$50,R$1,FALSE)</f>
        <v>1.861538436</v>
      </c>
      <c r="S3" s="69">
        <f>VLOOKUP($C3,Baseline_SUB!$A$1:$AT$50,S$1,FALSE)</f>
        <v>1.9521776829999999</v>
      </c>
      <c r="T3" s="69">
        <f>VLOOKUP($C3,Baseline_SUB!$A$1:$AT$50,T$1,FALSE)</f>
        <v>2.0416100199999998</v>
      </c>
      <c r="U3" s="69">
        <f>VLOOKUP($C3,Baseline_SUB!$A$1:$AT$50,U$1,FALSE)</f>
        <v>2.1311561870000002</v>
      </c>
      <c r="V3" s="69">
        <f>VLOOKUP($C3,Baseline_SUB!$A$1:$AT$50,V$1,FALSE)</f>
        <v>2.2229871839999999</v>
      </c>
      <c r="W3" s="69">
        <f>VLOOKUP($C3,Baseline_SUB!$A$1:$AT$50,W$1,FALSE)</f>
        <v>2.3183162049999999</v>
      </c>
      <c r="X3" s="69">
        <f>VLOOKUP($C3,Baseline_SUB!$A$1:$AT$50,X$1,FALSE)</f>
        <v>2.417867991</v>
      </c>
      <c r="Y3" s="69">
        <f>VLOOKUP($C3,Baseline_SUB!$A$1:$AT$50,Y$1,FALSE)</f>
        <v>2.52216525</v>
      </c>
      <c r="Z3" s="69">
        <f>VLOOKUP($C3,Baseline_SUB!$A$1:$AT$50,Z$1,FALSE)</f>
        <v>2.6316016169999998</v>
      </c>
      <c r="AA3" s="69">
        <f>VLOOKUP($C3,Baseline_SUB!$A$1:$AT$50,AA$1,FALSE)</f>
        <v>2.74651048</v>
      </c>
      <c r="AB3" s="69">
        <f>VLOOKUP($C3,Baseline_SUB!$A$1:$AT$50,AB$1,FALSE)</f>
        <v>2.867185782</v>
      </c>
      <c r="AC3" s="69">
        <f>VLOOKUP($C3,Baseline_SUB!$A$1:$AT$50,AC$1,FALSE)</f>
        <v>2.9938817559999999</v>
      </c>
      <c r="AD3" s="69">
        <f>VLOOKUP($C3,Baseline_SUB!$A$1:$AT$50,AD$1,FALSE)</f>
        <v>3.1263946069999999</v>
      </c>
      <c r="AE3" s="69">
        <f>VLOOKUP($C3,Baseline_SUB!$A$1:$AT$50,AE$1,FALSE)</f>
        <v>3.2641732330000002</v>
      </c>
      <c r="AF3" s="69">
        <f>VLOOKUP($C3,Baseline_SUB!$A$1:$AT$50,AF$1,FALSE)</f>
        <v>3.406960754</v>
      </c>
      <c r="AG3" s="69">
        <f>VLOOKUP($C3,Baseline_SUB!$A$1:$AT$50,AG$1,FALSE)</f>
        <v>3.5546670250000001</v>
      </c>
      <c r="AH3" s="69">
        <f>VLOOKUP($C3,Baseline_SUB!$A$1:$AT$50,AH$1,FALSE)</f>
        <v>3.7072950439999999</v>
      </c>
      <c r="AI3" s="69">
        <f>VLOOKUP($C3,Baseline_SUB!$A$1:$AT$50,AI$1,FALSE)</f>
        <v>3.8648141740000002</v>
      </c>
      <c r="AJ3" s="69">
        <f>VLOOKUP($C3,Baseline_SUB!$A$1:$AT$50,AJ$1,FALSE)</f>
        <v>4.0271580440000001</v>
      </c>
      <c r="AK3" s="69">
        <f>VLOOKUP($C3,Baseline_SUB!$A$1:$AT$50,AK$1,FALSE)</f>
        <v>4.1943339240000004</v>
      </c>
      <c r="AL3" s="69">
        <f>VLOOKUP($C3,Baseline_SUB!$A$1:$AT$50,AL$1,FALSE)</f>
        <v>4.3664057610000002</v>
      </c>
      <c r="AM3" s="69">
        <f>VLOOKUP($C3,Baseline_SUB!$A$1:$AT$50,AM$1,FALSE)</f>
        <v>4.5434813580000002</v>
      </c>
    </row>
    <row r="4" spans="2:39">
      <c r="B4" s="10" t="s">
        <v>385</v>
      </c>
      <c r="C4" t="s">
        <v>394</v>
      </c>
      <c r="D4" s="69">
        <f>VLOOKUP($C4,Baseline_SUB!$A$1:$AT$50,D$1,FALSE)</f>
        <v>1</v>
      </c>
      <c r="E4" s="69">
        <f>VLOOKUP($C4,Baseline_SUB!$A$1:$AT$50,E$1,FALSE)</f>
        <v>1.04</v>
      </c>
      <c r="F4" s="69">
        <f>VLOOKUP($C4,Baseline_SUB!$A$1:$AT$50,F$1,FALSE)</f>
        <v>1.0815999999999999</v>
      </c>
      <c r="G4" s="69">
        <f>VLOOKUP($C4,Baseline_SUB!$A$1:$AT$50,G$1,FALSE)</f>
        <v>1.1248640000000001</v>
      </c>
      <c r="H4" s="69">
        <f>VLOOKUP($C4,Baseline_SUB!$A$1:$AT$50,H$1,FALSE)</f>
        <v>1.16985856</v>
      </c>
      <c r="I4" s="69">
        <f>VLOOKUP($C4,Baseline_SUB!$A$1:$AT$50,I$1,FALSE)</f>
        <v>1.2166529023999999</v>
      </c>
      <c r="J4" s="69">
        <f>VLOOKUP($C4,Baseline_SUB!$A$1:$AT$50,J$1,FALSE)</f>
        <v>1.4366383693596434</v>
      </c>
      <c r="K4" s="69">
        <f>VLOOKUP($C4,Baseline_SUB!$A$1:$AT$50,K$1,FALSE)</f>
        <v>1.7377832507485611</v>
      </c>
      <c r="L4" s="69">
        <f>VLOOKUP($C4,Baseline_SUB!$A$1:$AT$50,L$1,FALSE)</f>
        <v>2.103754548139571</v>
      </c>
      <c r="M4" s="69">
        <f>VLOOKUP($C4,Baseline_SUB!$A$1:$AT$50,M$1,FALSE)</f>
        <v>2.4901744789838207</v>
      </c>
      <c r="N4" s="69">
        <f>VLOOKUP($C4,Baseline_SUB!$A$1:$AT$50,N$1,FALSE)</f>
        <v>2.8156824312685713</v>
      </c>
      <c r="O4" s="69">
        <f>VLOOKUP($C4,Baseline_SUB!$A$1:$AT$50,O$1,FALSE)</f>
        <v>3.004975067264045</v>
      </c>
      <c r="P4" s="69">
        <f>VLOOKUP($C4,Baseline_SUB!$A$1:$AT$50,P$1,FALSE)</f>
        <v>3.0742942131730908</v>
      </c>
      <c r="Q4" s="69">
        <f>VLOOKUP($C4,Baseline_SUB!$A$1:$AT$50,Q$1,FALSE)</f>
        <v>3.0698782125598711</v>
      </c>
      <c r="R4" s="69">
        <f>VLOOKUP($C4,Baseline_SUB!$A$1:$AT$50,R$1,FALSE)</f>
        <v>3.0464344763136451</v>
      </c>
      <c r="S4" s="69">
        <f>VLOOKUP($C4,Baseline_SUB!$A$1:$AT$50,S$1,FALSE)</f>
        <v>3.0590130117485712</v>
      </c>
      <c r="T4" s="69">
        <f>VLOOKUP($C4,Baseline_SUB!$A$1:$AT$50,T$1,FALSE)</f>
        <v>3.1049611826911367</v>
      </c>
      <c r="U4" s="69">
        <f>VLOOKUP($C4,Baseline_SUB!$A$1:$AT$50,U$1,FALSE)</f>
        <v>3.1461245539738414</v>
      </c>
      <c r="V4" s="69">
        <f>VLOOKUP($C4,Baseline_SUB!$A$1:$AT$50,V$1,FALSE)</f>
        <v>3.1845916608729961</v>
      </c>
      <c r="W4" s="69">
        <f>VLOOKUP($C4,Baseline_SUB!$A$1:$AT$50,W$1,FALSE)</f>
        <v>3.2225741359229412</v>
      </c>
      <c r="X4" s="69">
        <f>VLOOKUP($C4,Baseline_SUB!$A$1:$AT$50,X$1,FALSE)</f>
        <v>3.2623955881801696</v>
      </c>
      <c r="Y4" s="69">
        <f>VLOOKUP($C4,Baseline_SUB!$A$1:$AT$50,Y$1,FALSE)</f>
        <v>3.3064966226789436</v>
      </c>
      <c r="Z4" s="69">
        <f>VLOOKUP($C4,Baseline_SUB!$A$1:$AT$50,Z$1,FALSE)</f>
        <v>3.3574574863688529</v>
      </c>
      <c r="AA4" s="69">
        <f>VLOOKUP($C4,Baseline_SUB!$A$1:$AT$50,AA$1,FALSE)</f>
        <v>3.4180401138404664</v>
      </c>
      <c r="AB4" s="69">
        <f>VLOOKUP($C4,Baseline_SUB!$A$1:$AT$50,AB$1,FALSE)</f>
        <v>3.4912520266770435</v>
      </c>
      <c r="AC4" s="69">
        <f>VLOOKUP($C4,Baseline_SUB!$A$1:$AT$50,AC$1,FALSE)</f>
        <v>3.5804356842057139</v>
      </c>
      <c r="AD4" s="69">
        <f>VLOOKUP($C4,Baseline_SUB!$A$1:$AT$50,AD$1,FALSE)</f>
        <v>3.6864608044821043</v>
      </c>
      <c r="AE4" s="69">
        <f>VLOOKUP($C4,Baseline_SUB!$A$1:$AT$50,AE$1,FALSE)</f>
        <v>3.807676809425486</v>
      </c>
      <c r="AF4" s="69">
        <f>VLOOKUP($C4,Baseline_SUB!$A$1:$AT$50,AF$1,FALSE)</f>
        <v>3.9439761792746468</v>
      </c>
      <c r="AG4" s="69">
        <f>VLOOKUP($C4,Baseline_SUB!$A$1:$AT$50,AG$1,FALSE)</f>
        <v>4.0952391216795787</v>
      </c>
      <c r="AH4" s="69">
        <f>VLOOKUP($C4,Baseline_SUB!$A$1:$AT$50,AH$1,FALSE)</f>
        <v>4.2612994798387493</v>
      </c>
      <c r="AI4" s="69">
        <f>VLOOKUP($C4,Baseline_SUB!$A$1:$AT$50,AI$1,FALSE)</f>
        <v>4.4419093374862113</v>
      </c>
      <c r="AJ4" s="69">
        <f>VLOOKUP($C4,Baseline_SUB!$A$1:$AT$50,AJ$1,FALSE)</f>
        <v>4.6367021208131929</v>
      </c>
      <c r="AK4" s="69">
        <f>VLOOKUP($C4,Baseline_SUB!$A$1:$AT$50,AK$1,FALSE)</f>
        <v>4.8451542402036978</v>
      </c>
      <c r="AL4" s="69">
        <f>VLOOKUP($C4,Baseline_SUB!$A$1:$AT$50,AL$1,FALSE)</f>
        <v>5.0665455823647543</v>
      </c>
      <c r="AM4" s="69">
        <f>VLOOKUP($C4,Baseline_SUB!$A$1:$AT$50,AM$1,FALSE)</f>
        <v>5.2999194590632115</v>
      </c>
    </row>
    <row r="5" spans="2:39">
      <c r="B5" s="10" t="s">
        <v>302</v>
      </c>
      <c r="C5" t="s">
        <v>383</v>
      </c>
      <c r="D5" s="23">
        <f>VLOOKUP($C5,Baseline_SUB!$A$1:$AT$50,D$1,FALSE)</f>
        <v>5285.7500440000003</v>
      </c>
      <c r="E5" s="23">
        <f>VLOOKUP($C5,Baseline_SUB!$A$1:$AT$50,E$1,FALSE)</f>
        <v>5293.4853899999998</v>
      </c>
      <c r="F5" s="23">
        <f>VLOOKUP($C5,Baseline_SUB!$A$1:$AT$50,F$1,FALSE)</f>
        <v>5277.6542060000002</v>
      </c>
      <c r="G5" s="23">
        <f>VLOOKUP($C5,Baseline_SUB!$A$1:$AT$50,G$1,FALSE)</f>
        <v>5299.6476629999997</v>
      </c>
      <c r="H5" s="23">
        <f>VLOOKUP($C5,Baseline_SUB!$A$1:$AT$50,H$1,FALSE)</f>
        <v>5405.3688700000002</v>
      </c>
      <c r="I5" s="23">
        <f>VLOOKUP($C5,Baseline_SUB!$A$1:$AT$50,I$1,FALSE)</f>
        <v>5595.4104799999996</v>
      </c>
      <c r="J5" s="23">
        <f>VLOOKUP($C5,Baseline_SUB!$A$1:$AT$50,J$1,FALSE)</f>
        <v>6038.6313399999999</v>
      </c>
      <c r="K5" s="23">
        <f>VLOOKUP($C5,Baseline_SUB!$A$1:$AT$50,K$1,FALSE)</f>
        <v>5840.8544220000003</v>
      </c>
      <c r="L5" s="23">
        <f>VLOOKUP($C5,Baseline_SUB!$A$1:$AT$50,L$1,FALSE)</f>
        <v>5348.8339690000003</v>
      </c>
      <c r="M5" s="23">
        <f>VLOOKUP($C5,Baseline_SUB!$A$1:$AT$50,M$1,FALSE)</f>
        <v>4887.9579270000004</v>
      </c>
      <c r="N5" s="23">
        <f>VLOOKUP($C5,Baseline_SUB!$A$1:$AT$50,N$1,FALSE)</f>
        <v>4638.9369989999996</v>
      </c>
      <c r="O5" s="23">
        <f>VLOOKUP($C5,Baseline_SUB!$A$1:$AT$50,O$1,FALSE)</f>
        <v>4687.8364359999996</v>
      </c>
      <c r="P5" s="23">
        <f>VLOOKUP($C5,Baseline_SUB!$A$1:$AT$50,P$1,FALSE)</f>
        <v>5094.8725359999999</v>
      </c>
      <c r="Q5" s="23">
        <f>VLOOKUP($C5,Baseline_SUB!$A$1:$AT$50,Q$1,FALSE)</f>
        <v>5865.14095</v>
      </c>
      <c r="R5" s="23">
        <f>VLOOKUP($C5,Baseline_SUB!$A$1:$AT$50,R$1,FALSE)</f>
        <v>6996.2681899999998</v>
      </c>
      <c r="S5" s="23">
        <f>VLOOKUP($C5,Baseline_SUB!$A$1:$AT$50,S$1,FALSE)</f>
        <v>8355.9787529999994</v>
      </c>
      <c r="T5" s="23">
        <f>VLOOKUP($C5,Baseline_SUB!$A$1:$AT$50,T$1,FALSE)</f>
        <v>8973.3184330000004</v>
      </c>
      <c r="U5" s="23">
        <f>VLOOKUP($C5,Baseline_SUB!$A$1:$AT$50,U$1,FALSE)</f>
        <v>9254.301082</v>
      </c>
      <c r="V5" s="23">
        <f>VLOOKUP($C5,Baseline_SUB!$A$1:$AT$50,V$1,FALSE)</f>
        <v>9445.0524119999991</v>
      </c>
      <c r="W5" s="23">
        <f>VLOOKUP($C5,Baseline_SUB!$A$1:$AT$50,W$1,FALSE)</f>
        <v>9654.9840800000002</v>
      </c>
      <c r="X5" s="23">
        <f>VLOOKUP($C5,Baseline_SUB!$A$1:$AT$50,X$1,FALSE)</f>
        <v>9920.8496930000001</v>
      </c>
      <c r="Y5" s="23">
        <f>VLOOKUP($C5,Baseline_SUB!$A$1:$AT$50,Y$1,FALSE)</f>
        <v>10244.94837</v>
      </c>
      <c r="Z5" s="23">
        <f>VLOOKUP($C5,Baseline_SUB!$A$1:$AT$50,Z$1,FALSE)</f>
        <v>10612.477559999999</v>
      </c>
      <c r="AA5" s="23">
        <f>VLOOKUP($C5,Baseline_SUB!$A$1:$AT$50,AA$1,FALSE)</f>
        <v>10999.209070000001</v>
      </c>
      <c r="AB5" s="23">
        <f>VLOOKUP($C5,Baseline_SUB!$A$1:$AT$50,AB$1,FALSE)</f>
        <v>11374.75777</v>
      </c>
      <c r="AC5" s="23">
        <f>VLOOKUP($C5,Baseline_SUB!$A$1:$AT$50,AC$1,FALSE)</f>
        <v>11704.388499999999</v>
      </c>
      <c r="AD5" s="23">
        <f>VLOOKUP($C5,Baseline_SUB!$A$1:$AT$50,AD$1,FALSE)</f>
        <v>11968.79953</v>
      </c>
      <c r="AE5" s="23">
        <f>VLOOKUP($C5,Baseline_SUB!$A$1:$AT$50,AE$1,FALSE)</f>
        <v>12173.823990000001</v>
      </c>
      <c r="AF5" s="23">
        <f>VLOOKUP($C5,Baseline_SUB!$A$1:$AT$50,AF$1,FALSE)</f>
        <v>12328.7968</v>
      </c>
      <c r="AG5" s="23">
        <f>VLOOKUP($C5,Baseline_SUB!$A$1:$AT$50,AG$1,FALSE)</f>
        <v>12443.47579</v>
      </c>
      <c r="AH5" s="23">
        <f>VLOOKUP($C5,Baseline_SUB!$A$1:$AT$50,AH$1,FALSE)</f>
        <v>12527.59317</v>
      </c>
      <c r="AI5" s="23">
        <f>VLOOKUP($C5,Baseline_SUB!$A$1:$AT$50,AI$1,FALSE)</f>
        <v>12590.72515</v>
      </c>
      <c r="AJ5" s="23">
        <f>VLOOKUP($C5,Baseline_SUB!$A$1:$AT$50,AJ$1,FALSE)</f>
        <v>12642.811540000001</v>
      </c>
      <c r="AK5" s="23">
        <f>VLOOKUP($C5,Baseline_SUB!$A$1:$AT$50,AK$1,FALSE)</f>
        <v>12695.00095</v>
      </c>
      <c r="AL5" s="23">
        <f>VLOOKUP($C5,Baseline_SUB!$A$1:$AT$50,AL$1,FALSE)</f>
        <v>12759.71883</v>
      </c>
      <c r="AM5" s="23">
        <f>VLOOKUP($C5,Baseline_SUB!$A$1:$AT$50,AM$1,FALSE)</f>
        <v>12850.884550000001</v>
      </c>
    </row>
    <row r="6" spans="2:39">
      <c r="B6" s="10" t="s">
        <v>397</v>
      </c>
      <c r="C6" t="s">
        <v>382</v>
      </c>
      <c r="D6" s="23">
        <f>VLOOKUP($C6,Baseline_SUB!$A$1:$AT$50,D$1,FALSE)</f>
        <v>18609.931690000001</v>
      </c>
      <c r="E6" s="23">
        <f>VLOOKUP($C6,Baseline_SUB!$A$1:$AT$50,E$1,FALSE)</f>
        <v>19045.121760000002</v>
      </c>
      <c r="F6" s="23">
        <f>VLOOKUP($C6,Baseline_SUB!$A$1:$AT$50,F$1,FALSE)</f>
        <v>19463.32287</v>
      </c>
      <c r="G6" s="23">
        <f>VLOOKUP($C6,Baseline_SUB!$A$1:$AT$50,G$1,FALSE)</f>
        <v>20035.802220000001</v>
      </c>
      <c r="H6" s="23">
        <f>VLOOKUP($C6,Baseline_SUB!$A$1:$AT$50,H$1,FALSE)</f>
        <v>20824.456450000001</v>
      </c>
      <c r="I6" s="23">
        <f>VLOOKUP($C6,Baseline_SUB!$A$1:$AT$50,I$1,FALSE)</f>
        <v>21721.19729</v>
      </c>
      <c r="J6" s="23">
        <f>VLOOKUP($C6,Baseline_SUB!$A$1:$AT$50,J$1,FALSE)</f>
        <v>23068.20666</v>
      </c>
      <c r="K6" s="23">
        <f>VLOOKUP($C6,Baseline_SUB!$A$1:$AT$50,K$1,FALSE)</f>
        <v>24525.407009999999</v>
      </c>
      <c r="L6" s="23">
        <f>VLOOKUP($C6,Baseline_SUB!$A$1:$AT$50,L$1,FALSE)</f>
        <v>26100.998579999999</v>
      </c>
      <c r="M6" s="23">
        <f>VLOOKUP($C6,Baseline_SUB!$A$1:$AT$50,M$1,FALSE)</f>
        <v>27478.301800000001</v>
      </c>
      <c r="N6" s="23">
        <f>VLOOKUP($C6,Baseline_SUB!$A$1:$AT$50,N$1,FALSE)</f>
        <v>28491.707310000002</v>
      </c>
      <c r="O6" s="23">
        <f>VLOOKUP($C6,Baseline_SUB!$A$1:$AT$50,O$1,FALSE)</f>
        <v>29391.552</v>
      </c>
      <c r="P6" s="23">
        <f>VLOOKUP($C6,Baseline_SUB!$A$1:$AT$50,P$1,FALSE)</f>
        <v>30461.682629999999</v>
      </c>
      <c r="Q6" s="23">
        <f>VLOOKUP($C6,Baseline_SUB!$A$1:$AT$50,Q$1,FALSE)</f>
        <v>31875.537120000001</v>
      </c>
      <c r="R6" s="23">
        <f>VLOOKUP($C6,Baseline_SUB!$A$1:$AT$50,R$1,FALSE)</f>
        <v>33714.519990000001</v>
      </c>
      <c r="S6" s="23">
        <f>VLOOKUP($C6,Baseline_SUB!$A$1:$AT$50,S$1,FALSE)</f>
        <v>35917.326000000001</v>
      </c>
      <c r="T6" s="23">
        <f>VLOOKUP($C6,Baseline_SUB!$A$1:$AT$50,T$1,FALSE)</f>
        <v>37011.469620000003</v>
      </c>
      <c r="U6" s="23">
        <f>VLOOKUP($C6,Baseline_SUB!$A$1:$AT$50,U$1,FALSE)</f>
        <v>38137.095099999999</v>
      </c>
      <c r="V6" s="23">
        <f>VLOOKUP($C6,Baseline_SUB!$A$1:$AT$50,V$1,FALSE)</f>
        <v>39436.852639999997</v>
      </c>
      <c r="W6" s="23">
        <f>VLOOKUP($C6,Baseline_SUB!$A$1:$AT$50,W$1,FALSE)</f>
        <v>40903.117460000001</v>
      </c>
      <c r="X6" s="23">
        <f>VLOOKUP($C6,Baseline_SUB!$A$1:$AT$50,X$1,FALSE)</f>
        <v>42500.634539999999</v>
      </c>
      <c r="Y6" s="23">
        <f>VLOOKUP($C6,Baseline_SUB!$A$1:$AT$50,Y$1,FALSE)</f>
        <v>44187.640579999999</v>
      </c>
      <c r="Z6" s="23">
        <f>VLOOKUP($C6,Baseline_SUB!$A$1:$AT$50,Z$1,FALSE)</f>
        <v>45919.349450000002</v>
      </c>
      <c r="AA6" s="23">
        <f>VLOOKUP($C6,Baseline_SUB!$A$1:$AT$50,AA$1,FALSE)</f>
        <v>47648.371590000002</v>
      </c>
      <c r="AB6" s="23">
        <f>VLOOKUP($C6,Baseline_SUB!$A$1:$AT$50,AB$1,FALSE)</f>
        <v>49324.412100000001</v>
      </c>
      <c r="AC6" s="23">
        <f>VLOOKUP($C6,Baseline_SUB!$A$1:$AT$50,AC$1,FALSE)</f>
        <v>50894.219040000004</v>
      </c>
      <c r="AD6" s="23">
        <f>VLOOKUP($C6,Baseline_SUB!$A$1:$AT$50,AD$1,FALSE)</f>
        <v>52335.637320000002</v>
      </c>
      <c r="AE6" s="23">
        <f>VLOOKUP($C6,Baseline_SUB!$A$1:$AT$50,AE$1,FALSE)</f>
        <v>53661.010329999997</v>
      </c>
      <c r="AF6" s="23">
        <f>VLOOKUP($C6,Baseline_SUB!$A$1:$AT$50,AF$1,FALSE)</f>
        <v>54877.681649999999</v>
      </c>
      <c r="AG6" s="23">
        <f>VLOOKUP($C6,Baseline_SUB!$A$1:$AT$50,AG$1,FALSE)</f>
        <v>55994.757299999997</v>
      </c>
      <c r="AH6" s="23">
        <f>VLOOKUP($C6,Baseline_SUB!$A$1:$AT$50,AH$1,FALSE)</f>
        <v>57023.664490000003</v>
      </c>
      <c r="AI6" s="23">
        <f>VLOOKUP($C6,Baseline_SUB!$A$1:$AT$50,AI$1,FALSE)</f>
        <v>57976.925190000002</v>
      </c>
      <c r="AJ6" s="23">
        <f>VLOOKUP($C6,Baseline_SUB!$A$1:$AT$50,AJ$1,FALSE)</f>
        <v>58867.494550000003</v>
      </c>
      <c r="AK6" s="23">
        <f>VLOOKUP($C6,Baseline_SUB!$A$1:$AT$50,AK$1,FALSE)</f>
        <v>59708.725400000003</v>
      </c>
      <c r="AL6" s="23">
        <f>VLOOKUP($C6,Baseline_SUB!$A$1:$AT$50,AL$1,FALSE)</f>
        <v>60513.953419999998</v>
      </c>
      <c r="AM6" s="23">
        <f>VLOOKUP($C6,Baseline_SUB!$A$1:$AT$50,AM$1,FALSE)</f>
        <v>61296.295910000001</v>
      </c>
    </row>
    <row r="7" spans="2:39">
      <c r="B7" s="10" t="s">
        <v>388</v>
      </c>
      <c r="C7" t="s">
        <v>387</v>
      </c>
      <c r="D7" s="23">
        <f>VLOOKUP($C7,Baseline_SUB!$A$1:$AT$50,D$1,FALSE)</f>
        <v>11162.7</v>
      </c>
      <c r="E7" s="23">
        <f>VLOOKUP($C7,Baseline_SUB!$A$1:$AT$50,E$1,FALSE)</f>
        <v>11285.479928985218</v>
      </c>
      <c r="F7" s="23">
        <f>VLOOKUP($C7,Baseline_SUB!$A$1:$AT$50,F$1,FALSE)</f>
        <v>11407.308789944855</v>
      </c>
      <c r="G7" s="23">
        <f>VLOOKUP($C7,Baseline_SUB!$A$1:$AT$50,G$1,FALSE)</f>
        <v>11551.400000000005</v>
      </c>
      <c r="H7" s="23">
        <f>VLOOKUP($C7,Baseline_SUB!$A$1:$AT$50,H$1,FALSE)</f>
        <v>11770.879048631108</v>
      </c>
      <c r="I7" s="23">
        <f>VLOOKUP($C7,Baseline_SUB!$A$1:$AT$50,I$1,FALSE)</f>
        <v>11980.000000000002</v>
      </c>
      <c r="J7" s="23">
        <f>VLOOKUP($C7,Baseline_SUB!$A$1:$AT$50,J$1,FALSE)</f>
        <v>12112.666077942677</v>
      </c>
      <c r="K7" s="23">
        <f>VLOOKUP($C7,Baseline_SUB!$A$1:$AT$50,K$1,FALSE)</f>
        <v>12231.921597460443</v>
      </c>
      <c r="L7" s="23">
        <f>VLOOKUP($C7,Baseline_SUB!$A$1:$AT$50,L$1,FALSE)</f>
        <v>12340.572678531133</v>
      </c>
      <c r="M7" s="23">
        <f>VLOOKUP($C7,Baseline_SUB!$A$1:$AT$50,M$1,FALSE)</f>
        <v>12441.572796400471</v>
      </c>
      <c r="N7" s="23">
        <f>VLOOKUP($C7,Baseline_SUB!$A$1:$AT$50,N$1,FALSE)</f>
        <v>12538.000000000002</v>
      </c>
      <c r="O7" s="23">
        <f>VLOOKUP($C7,Baseline_SUB!$A$1:$AT$50,O$1,FALSE)</f>
        <v>12628.644100495194</v>
      </c>
      <c r="P7" s="23">
        <f>VLOOKUP($C7,Baseline_SUB!$A$1:$AT$50,P$1,FALSE)</f>
        <v>12711.15120546712</v>
      </c>
      <c r="Q7" s="23">
        <f>VLOOKUP($C7,Baseline_SUB!$A$1:$AT$50,Q$1,FALSE)</f>
        <v>12787.011181071741</v>
      </c>
      <c r="R7" s="23">
        <f>VLOOKUP($C7,Baseline_SUB!$A$1:$AT$50,R$1,FALSE)</f>
        <v>12857.76551901148</v>
      </c>
      <c r="S7" s="23">
        <f>VLOOKUP($C7,Baseline_SUB!$A$1:$AT$50,S$1,FALSE)</f>
        <v>12924.999999999991</v>
      </c>
      <c r="T7" s="23">
        <f>VLOOKUP($C7,Baseline_SUB!$A$1:$AT$50,T$1,FALSE)</f>
        <v>12987.339807683369</v>
      </c>
      <c r="U7" s="23">
        <f>VLOOKUP($C7,Baseline_SUB!$A$1:$AT$50,U$1,FALSE)</f>
        <v>13043.583600741978</v>
      </c>
      <c r="V7" s="23">
        <f>VLOOKUP($C7,Baseline_SUB!$A$1:$AT$50,V$1,FALSE)</f>
        <v>13095.639361843481</v>
      </c>
      <c r="W7" s="23">
        <f>VLOOKUP($C7,Baseline_SUB!$A$1:$AT$50,W$1,FALSE)</f>
        <v>13145.452294799103</v>
      </c>
      <c r="X7" s="23">
        <f>VLOOKUP($C7,Baseline_SUB!$A$1:$AT$50,X$1,FALSE)</f>
        <v>13194.999999999993</v>
      </c>
      <c r="Y7" s="23">
        <f>VLOOKUP($C7,Baseline_SUB!$A$1:$AT$50,Y$1,FALSE)</f>
        <v>13245.256873359665</v>
      </c>
      <c r="Z7" s="23">
        <f>VLOOKUP($C7,Baseline_SUB!$A$1:$AT$50,Z$1,FALSE)</f>
        <v>13294.882810161</v>
      </c>
      <c r="AA7" s="23">
        <f>VLOOKUP($C7,Baseline_SUB!$A$1:$AT$50,AA$1,FALSE)</f>
        <v>13342.390167174399</v>
      </c>
      <c r="AB7" s="23">
        <f>VLOOKUP($C7,Baseline_SUB!$A$1:$AT$50,AB$1,FALSE)</f>
        <v>13386.270942865531</v>
      </c>
      <c r="AC7" s="23">
        <f>VLOOKUP($C7,Baseline_SUB!$A$1:$AT$50,AC$1,FALSE)</f>
        <v>13424.999999999995</v>
      </c>
      <c r="AD7" s="23">
        <f>VLOOKUP($C7,Baseline_SUB!$A$1:$AT$50,AD$1,FALSE)</f>
        <v>13457.692573482454</v>
      </c>
      <c r="AE7" s="23">
        <f>VLOOKUP($C7,Baseline_SUB!$A$1:$AT$50,AE$1,FALSE)</f>
        <v>13485.300623348387</v>
      </c>
      <c r="AF7" s="23">
        <f>VLOOKUP($C7,Baseline_SUB!$A$1:$AT$50,AF$1,FALSE)</f>
        <v>13509.056174170144</v>
      </c>
      <c r="AG7" s="23">
        <f>VLOOKUP($C7,Baseline_SUB!$A$1:$AT$50,AG$1,FALSE)</f>
        <v>13530.204274765883</v>
      </c>
      <c r="AH7" s="23">
        <f>VLOOKUP($C7,Baseline_SUB!$A$1:$AT$50,AH$1,FALSE)</f>
        <v>13550.000000000007</v>
      </c>
      <c r="AI7" s="23">
        <f>VLOOKUP($C7,Baseline_SUB!$A$1:$AT$50,AI$1,FALSE)</f>
        <v>13567.99063821655</v>
      </c>
      <c r="AJ7" s="23">
        <f>VLOOKUP($C7,Baseline_SUB!$A$1:$AT$50,AJ$1,FALSE)</f>
        <v>13583.321820167159</v>
      </c>
      <c r="AK7" s="23">
        <f>VLOOKUP($C7,Baseline_SUB!$A$1:$AT$50,AK$1,FALSE)</f>
        <v>13596.655892654555</v>
      </c>
      <c r="AL7" s="23">
        <f>VLOOKUP($C7,Baseline_SUB!$A$1:$AT$50,AL$1,FALSE)</f>
        <v>13608.658946862013</v>
      </c>
      <c r="AM7" s="23">
        <f>VLOOKUP($C7,Baseline_SUB!$A$1:$AT$50,AM$1,FALSE)</f>
        <v>13620</v>
      </c>
    </row>
    <row r="8" spans="2:39">
      <c r="B8" s="10" t="s">
        <v>395</v>
      </c>
      <c r="D8" s="18">
        <f>0.0190800100009541-D9</f>
        <v>1.2780010000954099E-2</v>
      </c>
      <c r="E8" s="18">
        <f>E7/D7-1</f>
        <v>1.0999124672813609E-2</v>
      </c>
      <c r="F8" s="18">
        <f t="shared" ref="F8:S8" si="0">F7/E7-1</f>
        <v>1.0795186534046763E-2</v>
      </c>
      <c r="G8" s="18">
        <f t="shared" si="0"/>
        <v>1.2631481509658204E-2</v>
      </c>
      <c r="H8" s="18">
        <f t="shared" si="0"/>
        <v>1.9000211976998749E-2</v>
      </c>
      <c r="I8" s="18">
        <f t="shared" si="0"/>
        <v>1.7765958727884001E-2</v>
      </c>
      <c r="J8" s="18">
        <f t="shared" si="0"/>
        <v>1.1073963100390216E-2</v>
      </c>
      <c r="K8" s="18">
        <f t="shared" si="0"/>
        <v>9.8455219313717812E-3</v>
      </c>
      <c r="L8" s="18">
        <f t="shared" si="0"/>
        <v>8.8825848175193567E-3</v>
      </c>
      <c r="M8" s="18">
        <f t="shared" si="0"/>
        <v>8.1843947197886013E-3</v>
      </c>
      <c r="N8" s="18">
        <f t="shared" si="0"/>
        <v>7.7504030380650679E-3</v>
      </c>
      <c r="O8" s="18">
        <f t="shared" si="0"/>
        <v>7.2295502069861239E-3</v>
      </c>
      <c r="P8" s="18">
        <f t="shared" si="0"/>
        <v>6.5333304442944939E-3</v>
      </c>
      <c r="Q8" s="18">
        <f t="shared" si="0"/>
        <v>5.9679862491126556E-3</v>
      </c>
      <c r="R8" s="18">
        <f t="shared" si="0"/>
        <v>5.5332975734372347E-3</v>
      </c>
      <c r="S8" s="18">
        <f t="shared" si="0"/>
        <v>5.2290952801323787E-3</v>
      </c>
      <c r="T8" s="18">
        <f t="shared" ref="T8" si="1">T7/S7-1</f>
        <v>4.8231959522924139E-3</v>
      </c>
      <c r="U8" s="18">
        <f t="shared" ref="U8" si="2">U7/T7-1</f>
        <v>4.3306630835466819E-3</v>
      </c>
      <c r="V8" s="18">
        <f t="shared" ref="V8" si="3">V7/U7-1</f>
        <v>3.9909094536367817E-3</v>
      </c>
      <c r="W8" s="18">
        <f t="shared" ref="W8" si="4">W7/V7-1</f>
        <v>3.8037801423242978E-3</v>
      </c>
      <c r="X8" s="18">
        <f t="shared" ref="X8" si="5">X7/W7-1</f>
        <v>3.7691898376515098E-3</v>
      </c>
      <c r="Y8" s="18">
        <f t="shared" ref="Y8" si="6">Y7/X7-1</f>
        <v>3.8087816111915807E-3</v>
      </c>
      <c r="Z8" s="18">
        <f t="shared" ref="Z8" si="7">Z7/Y7-1</f>
        <v>3.7466949320663634E-3</v>
      </c>
      <c r="AA8" s="18">
        <f t="shared" ref="AA8" si="8">AA7/Z7-1</f>
        <v>3.5733565832629655E-3</v>
      </c>
      <c r="AB8" s="18">
        <f t="shared" ref="AB8" si="9">AB7/AA7-1</f>
        <v>3.2888242017603542E-3</v>
      </c>
      <c r="AC8" s="18">
        <f t="shared" ref="AC8" si="10">AC7/AB7-1</f>
        <v>2.8931923834325524E-3</v>
      </c>
      <c r="AD8" s="18">
        <f t="shared" ref="AD8" si="11">AD7/AC7-1</f>
        <v>2.4352010042800742E-3</v>
      </c>
      <c r="AE8" s="18">
        <f t="shared" ref="AE8" si="12">AE7/AD7-1</f>
        <v>2.0514697980493768E-3</v>
      </c>
      <c r="AF8" s="18">
        <f t="shared" ref="AF8" si="13">AF7/AE7-1</f>
        <v>1.7615885240724882E-3</v>
      </c>
      <c r="AG8" s="18">
        <f t="shared" ref="AG8" si="14">AG7/AF7-1</f>
        <v>1.5654758054952644E-3</v>
      </c>
      <c r="AH8" s="18">
        <f t="shared" ref="AH8" si="15">AH7/AG7-1</f>
        <v>1.4630765975236493E-3</v>
      </c>
      <c r="AI8" s="18">
        <f t="shared" ref="AI8" si="16">AI7/AH7-1</f>
        <v>1.3277223776047009E-3</v>
      </c>
      <c r="AJ8" s="18">
        <f t="shared" ref="AJ8" si="17">AJ7/AI7-1</f>
        <v>1.129952279553148E-3</v>
      </c>
      <c r="AK8" s="18">
        <f t="shared" ref="AK8" si="18">AK7/AJ7-1</f>
        <v>9.816503403166088E-4</v>
      </c>
      <c r="AL8" s="18">
        <f t="shared" ref="AL8" si="19">AL7/AK7-1</f>
        <v>8.827945858320696E-4</v>
      </c>
      <c r="AM8" s="18">
        <f>AM7/AL7-1</f>
        <v>8.3337036972341849E-4</v>
      </c>
    </row>
    <row r="9" spans="2:39">
      <c r="B9" s="10" t="s">
        <v>389</v>
      </c>
      <c r="C9" t="s">
        <v>384</v>
      </c>
      <c r="D9" s="18">
        <f>VLOOKUP($C9,Baseline_SUB!$A$1:$AT$50,D$1,FALSE)</f>
        <v>6.3E-3</v>
      </c>
      <c r="E9" s="18">
        <f>VLOOKUP($C9,Baseline_SUB!$A$1:$AT$50,E$1,FALSE)</f>
        <v>3.1358993400000001E-3</v>
      </c>
      <c r="F9" s="18">
        <f>VLOOKUP($C9,Baseline_SUB!$A$1:$AT$50,F$1,FALSE)</f>
        <v>3.2642909899999999E-3</v>
      </c>
      <c r="G9" s="18">
        <f>VLOOKUP($C9,Baseline_SUB!$A$1:$AT$50,G$1,FALSE)</f>
        <v>1.4863808100000001E-2</v>
      </c>
      <c r="H9" s="18">
        <f>VLOOKUP($C9,Baseline_SUB!$A$1:$AT$50,H$1,FALSE)</f>
        <v>2.0186653200000002E-2</v>
      </c>
      <c r="I9" s="18">
        <f>VLOOKUP($C9,Baseline_SUB!$A$1:$AT$50,I$1,FALSE)</f>
        <v>2.2220667199999999E-2</v>
      </c>
      <c r="J9" s="18">
        <f>VLOOKUP($C9,Baseline_SUB!$A$1:$AT$50,J$1,FALSE)</f>
        <v>2.9807047499999999E-2</v>
      </c>
      <c r="K9" s="18">
        <f>VLOOKUP($C9,Baseline_SUB!$A$1:$AT$50,K$1,FALSE)</f>
        <v>3.1899952199999998E-2</v>
      </c>
      <c r="L9" s="18">
        <f>VLOOKUP($C9,Baseline_SUB!$A$1:$AT$50,L$1,FALSE)</f>
        <v>3.37444784E-2</v>
      </c>
      <c r="M9" s="18">
        <f>VLOOKUP($C9,Baseline_SUB!$A$1:$AT$50,M$1,FALSE)</f>
        <v>3.5339279899999999E-2</v>
      </c>
      <c r="N9" s="18">
        <f>VLOOKUP($C9,Baseline_SUB!$A$1:$AT$50,N$1,FALSE)</f>
        <v>3.6683191400000002E-2</v>
      </c>
      <c r="O9" s="18">
        <f>VLOOKUP($C9,Baseline_SUB!$A$1:$AT$50,O$1,FALSE)</f>
        <v>3.8136585100000002E-2</v>
      </c>
      <c r="P9" s="18">
        <f>VLOOKUP($C9,Baseline_SUB!$A$1:$AT$50,P$1,FALSE)</f>
        <v>3.9791477800000002E-2</v>
      </c>
      <c r="Q9" s="18">
        <f>VLOOKUP($C9,Baseline_SUB!$A$1:$AT$50,Q$1,FALSE)</f>
        <v>4.1332098400000003E-2</v>
      </c>
      <c r="R9" s="18">
        <f>VLOOKUP($C9,Baseline_SUB!$A$1:$AT$50,R$1,FALSE)</f>
        <v>4.2757931700000001E-2</v>
      </c>
      <c r="S9" s="18">
        <f>VLOOKUP($C9,Baseline_SUB!$A$1:$AT$50,S$1,FALSE)</f>
        <v>4.4068499999999997E-2</v>
      </c>
      <c r="T9" s="18">
        <f>VLOOKUP($C9,Baseline_SUB!$A$1:$AT$50,T$1,FALSE)</f>
        <v>4.6539746399999998E-2</v>
      </c>
      <c r="U9" s="18">
        <f>VLOOKUP($C9,Baseline_SUB!$A$1:$AT$50,U$1,FALSE)</f>
        <v>4.9765381999999997E-2</v>
      </c>
      <c r="V9" s="18">
        <f>VLOOKUP($C9,Baseline_SUB!$A$1:$AT$50,V$1,FALSE)</f>
        <v>5.2259430400000001E-2</v>
      </c>
      <c r="W9" s="18">
        <f>VLOOKUP($C9,Baseline_SUB!$A$1:$AT$50,W$1,FALSE)</f>
        <v>5.4016636700000002E-2</v>
      </c>
      <c r="X9" s="18">
        <f>VLOOKUP($C9,Baseline_SUB!$A$1:$AT$50,X$1,FALSE)</f>
        <v>5.5033293400000002E-2</v>
      </c>
      <c r="Y9" s="18">
        <f>VLOOKUP($C9,Baseline_SUB!$A$1:$AT$50,Y$1,FALSE)</f>
        <v>5.5389613900000002E-2</v>
      </c>
      <c r="Z9" s="18">
        <f>VLOOKUP($C9,Baseline_SUB!$A$1:$AT$50,Z$1,FALSE)</f>
        <v>5.5269793499999997E-2</v>
      </c>
      <c r="AA9" s="18">
        <f>VLOOKUP($C9,Baseline_SUB!$A$1:$AT$50,AA$1,FALSE)</f>
        <v>5.46840746E-2</v>
      </c>
      <c r="AB9" s="18">
        <f>VLOOKUP($C9,Baseline_SUB!$A$1:$AT$50,AB$1,FALSE)</f>
        <v>5.3633233099999997E-2</v>
      </c>
      <c r="AC9" s="18">
        <f>VLOOKUP($C9,Baseline_SUB!$A$1:$AT$50,AC$1,FALSE)</f>
        <v>5.2118659900000003E-2</v>
      </c>
      <c r="AD9" s="18">
        <f>VLOOKUP($C9,Baseline_SUB!$A$1:$AT$50,AD$1,FALSE)</f>
        <v>5.1027060899999997E-2</v>
      </c>
      <c r="AE9" s="18">
        <f>VLOOKUP($C9,Baseline_SUB!$A$1:$AT$50,AE$1,FALSE)</f>
        <v>5.0658041000000001E-2</v>
      </c>
      <c r="AF9" s="18">
        <f>VLOOKUP($C9,Baseline_SUB!$A$1:$AT$50,AF$1,FALSE)</f>
        <v>5.0276565299999999E-2</v>
      </c>
      <c r="AG9" s="18">
        <f>VLOOKUP($C9,Baseline_SUB!$A$1:$AT$50,AG$1,FALSE)</f>
        <v>4.9882647400000001E-2</v>
      </c>
      <c r="AH9" s="18">
        <f>VLOOKUP($C9,Baseline_SUB!$A$1:$AT$50,AH$1,FALSE)</f>
        <v>4.9476301399999999E-2</v>
      </c>
      <c r="AI9" s="18">
        <f>VLOOKUP($C9,Baseline_SUB!$A$1:$AT$50,AI$1,FALSE)</f>
        <v>4.9190218199999997E-2</v>
      </c>
      <c r="AJ9" s="18">
        <f>VLOOKUP($C9,Baseline_SUB!$A$1:$AT$50,AJ$1,FALSE)</f>
        <v>4.9055183799999999E-2</v>
      </c>
      <c r="AK9" s="18">
        <f>VLOOKUP($C9,Baseline_SUB!$A$1:$AT$50,AK$1,FALSE)</f>
        <v>4.8953919399999997E-2</v>
      </c>
      <c r="AL9" s="18">
        <f>VLOOKUP($C9,Baseline_SUB!$A$1:$AT$50,AL$1,FALSE)</f>
        <v>4.8886415199999998E-2</v>
      </c>
      <c r="AM9" s="18">
        <f>VLOOKUP($C9,Baseline_SUB!$A$1:$AT$50,AM$1,FALSE)</f>
        <v>4.8852664699999999E-2</v>
      </c>
    </row>
    <row r="10" spans="2:39">
      <c r="B10" s="10" t="s">
        <v>390</v>
      </c>
      <c r="C10" t="s">
        <v>391</v>
      </c>
      <c r="D10" s="23">
        <f>VLOOKUP($C10,Baseline_SUB!$A$1:$AT$50,D$1,FALSE)</f>
        <v>84688.900009999998</v>
      </c>
      <c r="E10" s="23">
        <f>VLOOKUP($C10,Baseline_SUB!$A$1:$AT$50,E$1,FALSE)</f>
        <v>85888.328720000005</v>
      </c>
      <c r="F10" s="23">
        <f>VLOOKUP($C10,Baseline_SUB!$A$1:$AT$50,F$1,FALSE)</f>
        <v>87096.993780000004</v>
      </c>
      <c r="G10" s="23">
        <f>VLOOKUP($C10,Baseline_SUB!$A$1:$AT$50,G$1,FALSE)</f>
        <v>89503.250079999998</v>
      </c>
      <c r="H10" s="23">
        <f>VLOOKUP($C10,Baseline_SUB!$A$1:$AT$50,H$1,FALSE)</f>
        <v>93034.496639999998</v>
      </c>
      <c r="I10" s="23">
        <f>VLOOKUP($C10,Baseline_SUB!$A$1:$AT$50,I$1,FALSE)</f>
        <v>96773.007419999994</v>
      </c>
      <c r="J10" s="23">
        <f>VLOOKUP($C10,Baseline_SUB!$A$1:$AT$50,J$1,FALSE)</f>
        <v>100744.6914</v>
      </c>
      <c r="K10" s="23">
        <f>VLOOKUP($C10,Baseline_SUB!$A$1:$AT$50,K$1,FALSE)</f>
        <v>104963.45170000001</v>
      </c>
      <c r="L10" s="23">
        <f>VLOOKUP($C10,Baseline_SUB!$A$1:$AT$50,L$1,FALSE)</f>
        <v>109445.3349</v>
      </c>
      <c r="M10" s="23">
        <f>VLOOKUP($C10,Baseline_SUB!$A$1:$AT$50,M$1,FALSE)</f>
        <v>114206.2886</v>
      </c>
      <c r="N10" s="23">
        <f>VLOOKUP($C10,Baseline_SUB!$A$1:$AT$50,N$1,FALSE)</f>
        <v>119261.60950000001</v>
      </c>
      <c r="O10" s="23">
        <f>VLOOKUP($C10,Baseline_SUB!$A$1:$AT$50,O$1,FALSE)</f>
        <v>124627.9549</v>
      </c>
      <c r="P10" s="23">
        <f>VLOOKUP($C10,Baseline_SUB!$A$1:$AT$50,P$1,FALSE)</f>
        <v>130327.0857</v>
      </c>
      <c r="Q10" s="23">
        <f>VLOOKUP($C10,Baseline_SUB!$A$1:$AT$50,Q$1,FALSE)</f>
        <v>136383.70809999999</v>
      </c>
      <c r="R10" s="23">
        <f>VLOOKUP($C10,Baseline_SUB!$A$1:$AT$50,R$1,FALSE)</f>
        <v>142827.68650000001</v>
      </c>
      <c r="S10" s="23">
        <f>VLOOKUP($C10,Baseline_SUB!$A$1:$AT$50,S$1,FALSE)</f>
        <v>149696.68059999999</v>
      </c>
      <c r="T10" s="23">
        <f>VLOOKUP($C10,Baseline_SUB!$A$1:$AT$50,T$1,FALSE)</f>
        <v>157341.34899999999</v>
      </c>
      <c r="U10" s="23">
        <f>VLOOKUP($C10,Baseline_SUB!$A$1:$AT$50,U$1,FALSE)</f>
        <v>165855.4541</v>
      </c>
      <c r="V10" s="23">
        <f>VLOOKUP($C10,Baseline_SUB!$A$1:$AT$50,V$1,FALSE)</f>
        <v>175212.12590000001</v>
      </c>
      <c r="W10" s="23">
        <f>VLOOKUP($C10,Baseline_SUB!$A$1:$AT$50,W$1,FALSE)</f>
        <v>185383.7292</v>
      </c>
      <c r="X10" s="23">
        <f>VLOOKUP($C10,Baseline_SUB!$A$1:$AT$50,X$1,FALSE)</f>
        <v>196333.3854</v>
      </c>
      <c r="Y10" s="23">
        <f>VLOOKUP($C10,Baseline_SUB!$A$1:$AT$50,Y$1,FALSE)</f>
        <v>208009.8964</v>
      </c>
      <c r="Z10" s="23">
        <f>VLOOKUP($C10,Baseline_SUB!$A$1:$AT$50,Z$1,FALSE)</f>
        <v>220342.47099999999</v>
      </c>
      <c r="AA10" s="23">
        <f>VLOOKUP($C10,Baseline_SUB!$A$1:$AT$50,AA$1,FALSE)</f>
        <v>233236.01439999999</v>
      </c>
      <c r="AB10" s="23">
        <f>VLOOKUP($C10,Baseline_SUB!$A$1:$AT$50,AB$1,FALSE)</f>
        <v>246567.37289999999</v>
      </c>
      <c r="AC10" s="23">
        <f>VLOOKUP($C10,Baseline_SUB!$A$1:$AT$50,AC$1,FALSE)</f>
        <v>260182.53899999999</v>
      </c>
      <c r="AD10" s="23">
        <f>VLOOKUP($C10,Baseline_SUB!$A$1:$AT$50,AD$1,FALSE)</f>
        <v>274139.26779999997</v>
      </c>
      <c r="AE10" s="23">
        <f>VLOOKUP($C10,Baseline_SUB!$A$1:$AT$50,AE$1,FALSE)</f>
        <v>288632.54029999999</v>
      </c>
      <c r="AF10" s="23">
        <f>VLOOKUP($C10,Baseline_SUB!$A$1:$AT$50,AF$1,FALSE)</f>
        <v>303692.24699999997</v>
      </c>
      <c r="AG10" s="23">
        <f>VLOOKUP($C10,Baseline_SUB!$A$1:$AT$50,AG$1,FALSE)</f>
        <v>319352.96610000002</v>
      </c>
      <c r="AH10" s="23">
        <f>VLOOKUP($C10,Baseline_SUB!$A$1:$AT$50,AH$1,FALSE)</f>
        <v>335654.31569999998</v>
      </c>
      <c r="AI10" s="23">
        <f>VLOOKUP($C10,Baseline_SUB!$A$1:$AT$50,AI$1,FALSE)</f>
        <v>352641.17379999999</v>
      </c>
      <c r="AJ10" s="23">
        <f>VLOOKUP($C10,Baseline_SUB!$A$1:$AT$50,AJ$1,FALSE)</f>
        <v>370363.9681</v>
      </c>
      <c r="AK10" s="23">
        <f>VLOOKUP($C10,Baseline_SUB!$A$1:$AT$50,AK$1,FALSE)</f>
        <v>388879.1347</v>
      </c>
      <c r="AL10" s="23">
        <f>VLOOKUP($C10,Baseline_SUB!$A$1:$AT$50,AL$1,FALSE)</f>
        <v>408249.6802</v>
      </c>
      <c r="AM10" s="23">
        <f>VLOOKUP($C10,Baseline_SUB!$A$1:$AT$50,AM$1,FALSE)</f>
        <v>428545.7941</v>
      </c>
    </row>
    <row r="11" spans="2:39">
      <c r="B11" s="10" t="s">
        <v>392</v>
      </c>
      <c r="D11" s="18">
        <f>SUM(D12:D15)</f>
        <v>-1.0839673203E-2</v>
      </c>
      <c r="E11" s="18">
        <f t="shared" ref="E11:S11" si="20">SUM(E12:E15)</f>
        <v>-9.7261503199999998E-3</v>
      </c>
      <c r="F11" s="18">
        <f t="shared" si="20"/>
        <v>-8.5565545499999996E-3</v>
      </c>
      <c r="G11" s="18">
        <f t="shared" si="20"/>
        <v>-7.3696443800000001E-3</v>
      </c>
      <c r="H11" s="18">
        <f t="shared" si="20"/>
        <v>-6.2180499640000003E-3</v>
      </c>
      <c r="I11" s="18">
        <f t="shared" si="20"/>
        <v>-5.1410245228059991E-3</v>
      </c>
      <c r="J11" s="18">
        <f t="shared" si="20"/>
        <v>-1.5497808553879E-2</v>
      </c>
      <c r="K11" s="18">
        <f t="shared" si="20"/>
        <v>-2.5409813598999999E-2</v>
      </c>
      <c r="L11" s="18">
        <f t="shared" si="20"/>
        <v>-3.6223519326999999E-2</v>
      </c>
      <c r="M11" s="18">
        <f t="shared" si="20"/>
        <v>-4.1943611338000002E-2</v>
      </c>
      <c r="N11" s="18">
        <f t="shared" si="20"/>
        <v>-4.2977510859999998E-2</v>
      </c>
      <c r="O11" s="18">
        <f t="shared" si="20"/>
        <v>-4.3028803282000004E-2</v>
      </c>
      <c r="P11" s="18">
        <f t="shared" si="20"/>
        <v>-4.2899346353000002E-2</v>
      </c>
      <c r="Q11" s="18">
        <f t="shared" si="20"/>
        <v>-4.2673666760000006E-2</v>
      </c>
      <c r="R11" s="18">
        <f t="shared" si="20"/>
        <v>-4.2675192157999996E-2</v>
      </c>
      <c r="S11" s="18">
        <f t="shared" si="20"/>
        <v>-4.2670274488000003E-2</v>
      </c>
      <c r="T11" s="18">
        <f t="shared" ref="T11:AM11" si="21">SUM(T12:T15)</f>
        <v>-3.9861662521999998E-2</v>
      </c>
      <c r="U11" s="18">
        <f t="shared" si="21"/>
        <v>-3.7127470233999996E-2</v>
      </c>
      <c r="V11" s="18">
        <f t="shared" si="21"/>
        <v>-3.4613365436E-2</v>
      </c>
      <c r="W11" s="18">
        <f t="shared" si="21"/>
        <v>-3.2305749640999998E-2</v>
      </c>
      <c r="X11" s="18">
        <f t="shared" si="21"/>
        <v>-3.0170529744000002E-2</v>
      </c>
      <c r="Y11" s="18">
        <f t="shared" si="21"/>
        <v>-2.8176862822E-2</v>
      </c>
      <c r="Z11" s="18">
        <f t="shared" si="21"/>
        <v>-2.6301418503000003E-2</v>
      </c>
      <c r="AA11" s="18">
        <f t="shared" si="21"/>
        <v>-2.4527225850999999E-2</v>
      </c>
      <c r="AB11" s="18">
        <f t="shared" si="21"/>
        <v>-2.2842389035999999E-2</v>
      </c>
      <c r="AC11" s="18">
        <f t="shared" si="21"/>
        <v>-2.1239097567000001E-2</v>
      </c>
      <c r="AD11" s="18">
        <f t="shared" si="21"/>
        <v>-1.9712080862999998E-2</v>
      </c>
      <c r="AE11" s="18">
        <f t="shared" si="21"/>
        <v>-1.8264642117000001E-2</v>
      </c>
      <c r="AF11" s="18">
        <f t="shared" si="21"/>
        <v>-1.6905147251000001E-2</v>
      </c>
      <c r="AG11" s="18">
        <f t="shared" si="21"/>
        <v>-1.563700229E-2</v>
      </c>
      <c r="AH11" s="18">
        <f t="shared" si="21"/>
        <v>-1.4460514705999999E-2</v>
      </c>
      <c r="AI11" s="18">
        <f t="shared" si="21"/>
        <v>-1.3374227780000001E-2</v>
      </c>
      <c r="AJ11" s="18">
        <f t="shared" si="21"/>
        <v>-1.2375287875E-2</v>
      </c>
      <c r="AK11" s="18">
        <f t="shared" si="21"/>
        <v>-1.1459442174E-2</v>
      </c>
      <c r="AL11" s="18">
        <f t="shared" si="21"/>
        <v>-1.0621692286999999E-2</v>
      </c>
      <c r="AM11" s="18">
        <f t="shared" si="21"/>
        <v>-9.8567477130000001E-3</v>
      </c>
    </row>
    <row r="12" spans="2:39">
      <c r="B12" s="29" t="s">
        <v>300</v>
      </c>
      <c r="C12" t="s">
        <v>331</v>
      </c>
      <c r="D12" s="18">
        <f>VLOOKUP($C12,Baseline_SUB!$A$1:$AT$50,D$1,FALSE)</f>
        <v>0</v>
      </c>
      <c r="E12" s="18">
        <f>VLOOKUP($C12,Baseline_SUB!$A$1:$AT$50,E$1,FALSE)</f>
        <v>0</v>
      </c>
      <c r="F12" s="18">
        <f>VLOOKUP($C12,Baseline_SUB!$A$1:$AT$50,F$1,FALSE)</f>
        <v>0</v>
      </c>
      <c r="G12" s="18">
        <f>VLOOKUP($C12,Baseline_SUB!$A$1:$AT$50,G$1,FALSE)</f>
        <v>0</v>
      </c>
      <c r="H12" s="18">
        <f>VLOOKUP($C12,Baseline_SUB!$A$1:$AT$50,H$1,FALSE)</f>
        <v>0</v>
      </c>
      <c r="I12" s="18">
        <f>VLOOKUP($C12,Baseline_SUB!$A$1:$AT$50,I$1,FALSE)</f>
        <v>0</v>
      </c>
      <c r="J12" s="18">
        <f>VLOOKUP($C12,Baseline_SUB!$A$1:$AT$50,J$1,FALSE)</f>
        <v>-1.6964841499999999E-4</v>
      </c>
      <c r="K12" s="18">
        <f>VLOOKUP($C12,Baseline_SUB!$A$1:$AT$50,K$1,FALSE)</f>
        <v>-4.19108709E-4</v>
      </c>
      <c r="L12" s="18">
        <f>VLOOKUP($C12,Baseline_SUB!$A$1:$AT$50,L$1,FALSE)</f>
        <v>-6.3535519699999996E-4</v>
      </c>
      <c r="M12" s="18">
        <f>VLOOKUP($C12,Baseline_SUB!$A$1:$AT$50,M$1,FALSE)</f>
        <v>-7.8911720800000002E-4</v>
      </c>
      <c r="N12" s="18">
        <f>VLOOKUP($C12,Baseline_SUB!$A$1:$AT$50,N$1,FALSE)</f>
        <v>-8.5121625999999995E-4</v>
      </c>
      <c r="O12" s="18">
        <f>VLOOKUP($C12,Baseline_SUB!$A$1:$AT$50,O$1,FALSE)</f>
        <v>-8.0170346199999996E-4</v>
      </c>
      <c r="P12" s="18">
        <f>VLOOKUP($C12,Baseline_SUB!$A$1:$AT$50,P$1,FALSE)</f>
        <v>-7.4854400299999996E-4</v>
      </c>
      <c r="Q12" s="18">
        <f>VLOOKUP($C12,Baseline_SUB!$A$1:$AT$50,Q$1,FALSE)</f>
        <v>-6.9372637000000002E-4</v>
      </c>
      <c r="R12" s="18">
        <f>VLOOKUP($C12,Baseline_SUB!$A$1:$AT$50,R$1,FALSE)</f>
        <v>-6.6337723799999996E-4</v>
      </c>
      <c r="S12" s="18">
        <f>VLOOKUP($C12,Baseline_SUB!$A$1:$AT$50,S$1,FALSE)</f>
        <v>-6.3162079800000001E-4</v>
      </c>
      <c r="T12" s="18">
        <f>VLOOKUP($C12,Baseline_SUB!$A$1:$AT$50,T$1,FALSE)</f>
        <v>-6.0303177200000003E-4</v>
      </c>
      <c r="U12" s="18">
        <f>VLOOKUP($C12,Baseline_SUB!$A$1:$AT$50,U$1,FALSE)</f>
        <v>-5.5750867399999998E-4</v>
      </c>
      <c r="V12" s="18">
        <f>VLOOKUP($C12,Baseline_SUB!$A$1:$AT$50,V$1,FALSE)</f>
        <v>-5.1187095599999996E-4</v>
      </c>
      <c r="W12" s="18">
        <f>VLOOKUP($C12,Baseline_SUB!$A$1:$AT$50,W$1,FALSE)</f>
        <v>-4.7137124100000001E-4</v>
      </c>
      <c r="X12" s="18">
        <f>VLOOKUP($C12,Baseline_SUB!$A$1:$AT$50,X$1,FALSE)</f>
        <v>-4.3663412400000003E-4</v>
      </c>
      <c r="Y12" s="18">
        <f>VLOOKUP($C12,Baseline_SUB!$A$1:$AT$50,Y$1,FALSE)</f>
        <v>-4.0675356200000002E-4</v>
      </c>
      <c r="Z12" s="18">
        <f>VLOOKUP($C12,Baseline_SUB!$A$1:$AT$50,Z$1,FALSE)</f>
        <v>-3.8048702300000001E-4</v>
      </c>
      <c r="AA12" s="18">
        <f>VLOOKUP($C12,Baseline_SUB!$A$1:$AT$50,AA$1,FALSE)</f>
        <v>-3.56659271E-4</v>
      </c>
      <c r="AB12" s="18">
        <f>VLOOKUP($C12,Baseline_SUB!$A$1:$AT$50,AB$1,FALSE)</f>
        <v>-3.34275836E-4</v>
      </c>
      <c r="AC12" s="18">
        <f>VLOOKUP($C12,Baseline_SUB!$A$1:$AT$50,AC$1,FALSE)</f>
        <v>-3.12540567E-4</v>
      </c>
      <c r="AD12" s="18">
        <f>VLOOKUP($C12,Baseline_SUB!$A$1:$AT$50,AD$1,FALSE)</f>
        <v>-2.9103631299999999E-4</v>
      </c>
      <c r="AE12" s="18">
        <f>VLOOKUP($C12,Baseline_SUB!$A$1:$AT$50,AE$1,FALSE)</f>
        <v>-2.6986899700000001E-4</v>
      </c>
      <c r="AF12" s="18">
        <f>VLOOKUP($C12,Baseline_SUB!$A$1:$AT$50,AF$1,FALSE)</f>
        <v>-2.4930250100000002E-4</v>
      </c>
      <c r="AG12" s="18">
        <f>VLOOKUP($C12,Baseline_SUB!$A$1:$AT$50,AG$1,FALSE)</f>
        <v>-2.2952969E-4</v>
      </c>
      <c r="AH12" s="18">
        <f>VLOOKUP($C12,Baseline_SUB!$A$1:$AT$50,AH$1,FALSE)</f>
        <v>-2.1069092599999999E-4</v>
      </c>
      <c r="AI12" s="18">
        <f>VLOOKUP($C12,Baseline_SUB!$A$1:$AT$50,AI$1,FALSE)</f>
        <v>-1.9288958E-4</v>
      </c>
      <c r="AJ12" s="18">
        <f>VLOOKUP($C12,Baseline_SUB!$A$1:$AT$50,AJ$1,FALSE)</f>
        <v>-1.7619907500000001E-4</v>
      </c>
      <c r="AK12" s="18">
        <f>VLOOKUP($C12,Baseline_SUB!$A$1:$AT$50,AK$1,FALSE)</f>
        <v>-1.60666024E-4</v>
      </c>
      <c r="AL12" s="18">
        <f>VLOOKUP($C12,Baseline_SUB!$A$1:$AT$50,AL$1,FALSE)</f>
        <v>-1.4631397699999999E-4</v>
      </c>
      <c r="AM12" s="18">
        <f>VLOOKUP($C12,Baseline_SUB!$A$1:$AT$50,AM$1,FALSE)</f>
        <v>-1.3314748300000001E-4</v>
      </c>
    </row>
    <row r="13" spans="2:39">
      <c r="B13" s="29" t="s">
        <v>148</v>
      </c>
      <c r="C13" t="s">
        <v>332</v>
      </c>
      <c r="D13" s="18">
        <f>VLOOKUP($C13,Baseline_SUB!$A$1:$AT$50,D$1,FALSE)</f>
        <v>-7.08475373E-4</v>
      </c>
      <c r="E13" s="18">
        <f>VLOOKUP($C13,Baseline_SUB!$A$1:$AT$50,E$1,FALSE)</f>
        <v>-1.78429923E-3</v>
      </c>
      <c r="F13" s="18">
        <f>VLOOKUP($C13,Baseline_SUB!$A$1:$AT$50,F$1,FALSE)</f>
        <v>-2.7580525599999999E-3</v>
      </c>
      <c r="G13" s="18">
        <f>VLOOKUP($C13,Baseline_SUB!$A$1:$AT$50,G$1,FALSE)</f>
        <v>-3.6217141199999998E-3</v>
      </c>
      <c r="H13" s="18">
        <f>VLOOKUP($C13,Baseline_SUB!$A$1:$AT$50,H$1,FALSE)</f>
        <v>-4.3788477700000003E-3</v>
      </c>
      <c r="I13" s="18">
        <f>VLOOKUP($C13,Baseline_SUB!$A$1:$AT$50,I$1,FALSE)</f>
        <v>-5.0556162099999998E-3</v>
      </c>
      <c r="J13" s="18">
        <f>VLOOKUP($C13,Baseline_SUB!$A$1:$AT$50,J$1,FALSE)</f>
        <v>-1.27496899E-2</v>
      </c>
      <c r="K13" s="18">
        <f>VLOOKUP($C13,Baseline_SUB!$A$1:$AT$50,K$1,FALSE)</f>
        <v>-1.5309989600000001E-2</v>
      </c>
      <c r="L13" s="18">
        <f>VLOOKUP($C13,Baseline_SUB!$A$1:$AT$50,L$1,FALSE)</f>
        <v>-1.7576613200000001E-2</v>
      </c>
      <c r="M13" s="18">
        <f>VLOOKUP($C13,Baseline_SUB!$A$1:$AT$50,M$1,FALSE)</f>
        <v>-1.92528912E-2</v>
      </c>
      <c r="N13" s="18">
        <f>VLOOKUP($C13,Baseline_SUB!$A$1:$AT$50,N$1,FALSE)</f>
        <v>-2.0027306200000001E-2</v>
      </c>
      <c r="O13" s="18">
        <f>VLOOKUP($C13,Baseline_SUB!$A$1:$AT$50,O$1,FALSE)</f>
        <v>-1.98002244E-2</v>
      </c>
      <c r="P13" s="18">
        <f>VLOOKUP($C13,Baseline_SUB!$A$1:$AT$50,P$1,FALSE)</f>
        <v>-1.94784112E-2</v>
      </c>
      <c r="Q13" s="18">
        <f>VLOOKUP($C13,Baseline_SUB!$A$1:$AT$50,Q$1,FALSE)</f>
        <v>-1.9101681400000001E-2</v>
      </c>
      <c r="R13" s="18">
        <f>VLOOKUP($C13,Baseline_SUB!$A$1:$AT$50,R$1,FALSE)</f>
        <v>-1.8936543199999999E-2</v>
      </c>
      <c r="S13" s="18">
        <f>VLOOKUP($C13,Baseline_SUB!$A$1:$AT$50,S$1,FALSE)</f>
        <v>-1.8753988900000001E-2</v>
      </c>
      <c r="T13" s="18">
        <f>VLOOKUP($C13,Baseline_SUB!$A$1:$AT$50,T$1,FALSE)</f>
        <v>-1.7662303300000001E-2</v>
      </c>
      <c r="U13" s="18">
        <f>VLOOKUP($C13,Baseline_SUB!$A$1:$AT$50,U$1,FALSE)</f>
        <v>-1.6507329899999999E-2</v>
      </c>
      <c r="V13" s="18">
        <f>VLOOKUP($C13,Baseline_SUB!$A$1:$AT$50,V$1,FALSE)</f>
        <v>-1.5390042499999999E-2</v>
      </c>
      <c r="W13" s="18">
        <f>VLOOKUP($C13,Baseline_SUB!$A$1:$AT$50,W$1,FALSE)</f>
        <v>-1.4333521300000001E-2</v>
      </c>
      <c r="X13" s="18">
        <f>VLOOKUP($C13,Baseline_SUB!$A$1:$AT$50,X$1,FALSE)</f>
        <v>-1.33406631E-2</v>
      </c>
      <c r="Y13" s="18">
        <f>VLOOKUP($C13,Baseline_SUB!$A$1:$AT$50,Y$1,FALSE)</f>
        <v>-1.24067117E-2</v>
      </c>
      <c r="Z13" s="18">
        <f>VLOOKUP($C13,Baseline_SUB!$A$1:$AT$50,Z$1,FALSE)</f>
        <v>-1.15242339E-2</v>
      </c>
      <c r="AA13" s="18">
        <f>VLOOKUP($C13,Baseline_SUB!$A$1:$AT$50,AA$1,FALSE)</f>
        <v>-1.0685396600000001E-2</v>
      </c>
      <c r="AB13" s="18">
        <f>VLOOKUP($C13,Baseline_SUB!$A$1:$AT$50,AB$1,FALSE)</f>
        <v>-9.8834390699999997E-3</v>
      </c>
      <c r="AC13" s="18">
        <f>VLOOKUP($C13,Baseline_SUB!$A$1:$AT$50,AC$1,FALSE)</f>
        <v>-9.1135345199999992E-3</v>
      </c>
      <c r="AD13" s="18">
        <f>VLOOKUP($C13,Baseline_SUB!$A$1:$AT$50,AD$1,FALSE)</f>
        <v>-8.3744293999999993E-3</v>
      </c>
      <c r="AE13" s="18">
        <f>VLOOKUP($C13,Baseline_SUB!$A$1:$AT$50,AE$1,FALSE)</f>
        <v>-7.6712744700000004E-3</v>
      </c>
      <c r="AF13" s="18">
        <f>VLOOKUP($C13,Baseline_SUB!$A$1:$AT$50,AF$1,FALSE)</f>
        <v>-7.0111005900000004E-3</v>
      </c>
      <c r="AG13" s="18">
        <f>VLOOKUP($C13,Baseline_SUB!$A$1:$AT$50,AG$1,FALSE)</f>
        <v>-6.3978830899999997E-3</v>
      </c>
      <c r="AH13" s="18">
        <f>VLOOKUP($C13,Baseline_SUB!$A$1:$AT$50,AH$1,FALSE)</f>
        <v>-5.8333601400000004E-3</v>
      </c>
      <c r="AI13" s="18">
        <f>VLOOKUP($C13,Baseline_SUB!$A$1:$AT$50,AI$1,FALSE)</f>
        <v>-5.3177225000000002E-3</v>
      </c>
      <c r="AJ13" s="18">
        <f>VLOOKUP($C13,Baseline_SUB!$A$1:$AT$50,AJ$1,FALSE)</f>
        <v>-4.84995162E-3</v>
      </c>
      <c r="AK13" s="18">
        <f>VLOOKUP($C13,Baseline_SUB!$A$1:$AT$50,AK$1,FALSE)</f>
        <v>-4.4280279999999997E-3</v>
      </c>
      <c r="AL13" s="18">
        <f>VLOOKUP($C13,Baseline_SUB!$A$1:$AT$50,AL$1,FALSE)</f>
        <v>-4.0493495900000001E-3</v>
      </c>
      <c r="AM13" s="18">
        <f>VLOOKUP($C13,Baseline_SUB!$A$1:$AT$50,AM$1,FALSE)</f>
        <v>-3.7110341100000002E-3</v>
      </c>
    </row>
    <row r="14" spans="2:39">
      <c r="B14" s="29" t="s">
        <v>159</v>
      </c>
      <c r="C14" t="s">
        <v>333</v>
      </c>
      <c r="D14" s="18">
        <f>VLOOKUP($C14,Baseline_SUB!$A$1:$AT$50,D$1,FALSE)</f>
        <v>-3.88126425E-3</v>
      </c>
      <c r="E14" s="18">
        <f>VLOOKUP($C14,Baseline_SUB!$A$1:$AT$50,E$1,FALSE)</f>
        <v>-3.0559331400000001E-3</v>
      </c>
      <c r="F14" s="18">
        <f>VLOOKUP($C14,Baseline_SUB!$A$1:$AT$50,F$1,FALSE)</f>
        <v>-2.24569136E-3</v>
      </c>
      <c r="G14" s="18">
        <f>VLOOKUP($C14,Baseline_SUB!$A$1:$AT$50,G$1,FALSE)</f>
        <v>-1.46698611E-3</v>
      </c>
      <c r="H14" s="18">
        <f>VLOOKUP($C14,Baseline_SUB!$A$1:$AT$50,H$1,FALSE)</f>
        <v>-7.4437159399999998E-4</v>
      </c>
      <c r="I14" s="18">
        <f>VLOOKUP($C14,Baseline_SUB!$A$1:$AT$50,I$1,FALSE)</f>
        <v>-8.5247228300000004E-5</v>
      </c>
      <c r="J14" s="18">
        <f>VLOOKUP($C14,Baseline_SUB!$A$1:$AT$50,J$1,FALSE)</f>
        <v>-2.5784243500000001E-3</v>
      </c>
      <c r="K14" s="18">
        <f>VLOOKUP($C14,Baseline_SUB!$A$1:$AT$50,K$1,FALSE)</f>
        <v>-4.9319340099999998E-3</v>
      </c>
      <c r="L14" s="18">
        <f>VLOOKUP($C14,Baseline_SUB!$A$1:$AT$50,L$1,FALSE)</f>
        <v>-6.98341863E-3</v>
      </c>
      <c r="M14" s="18">
        <f>VLOOKUP($C14,Baseline_SUB!$A$1:$AT$50,M$1,FALSE)</f>
        <v>-8.2129327300000006E-3</v>
      </c>
      <c r="N14" s="18">
        <f>VLOOKUP($C14,Baseline_SUB!$A$1:$AT$50,N$1,FALSE)</f>
        <v>-8.1551327999999992E-3</v>
      </c>
      <c r="O14" s="18">
        <f>VLOOKUP($C14,Baseline_SUB!$A$1:$AT$50,O$1,FALSE)</f>
        <v>-8.1761763200000007E-3</v>
      </c>
      <c r="P14" s="18">
        <f>VLOOKUP($C14,Baseline_SUB!$A$1:$AT$50,P$1,FALSE)</f>
        <v>-8.1645170500000003E-3</v>
      </c>
      <c r="Q14" s="18">
        <f>VLOOKUP($C14,Baseline_SUB!$A$1:$AT$50,Q$1,FALSE)</f>
        <v>-8.1369598899999999E-3</v>
      </c>
      <c r="R14" s="18">
        <f>VLOOKUP($C14,Baseline_SUB!$A$1:$AT$50,R$1,FALSE)</f>
        <v>-8.1048559199999991E-3</v>
      </c>
      <c r="S14" s="18">
        <f>VLOOKUP($C14,Baseline_SUB!$A$1:$AT$50,S$1,FALSE)</f>
        <v>-8.07568759E-3</v>
      </c>
      <c r="T14" s="18">
        <f>VLOOKUP($C14,Baseline_SUB!$A$1:$AT$50,T$1,FALSE)</f>
        <v>-7.4919945499999996E-3</v>
      </c>
      <c r="U14" s="18">
        <f>VLOOKUP($C14,Baseline_SUB!$A$1:$AT$50,U$1,FALSE)</f>
        <v>-6.94890586E-3</v>
      </c>
      <c r="V14" s="18">
        <f>VLOOKUP($C14,Baseline_SUB!$A$1:$AT$50,V$1,FALSE)</f>
        <v>-6.4767856800000004E-3</v>
      </c>
      <c r="W14" s="18">
        <f>VLOOKUP($C14,Baseline_SUB!$A$1:$AT$50,W$1,FALSE)</f>
        <v>-6.0603825999999998E-3</v>
      </c>
      <c r="X14" s="18">
        <f>VLOOKUP($C14,Baseline_SUB!$A$1:$AT$50,X$1,FALSE)</f>
        <v>-5.6830084199999999E-3</v>
      </c>
      <c r="Y14" s="18">
        <f>VLOOKUP($C14,Baseline_SUB!$A$1:$AT$50,Y$1,FALSE)</f>
        <v>-5.3330618600000001E-3</v>
      </c>
      <c r="Z14" s="18">
        <f>VLOOKUP($C14,Baseline_SUB!$A$1:$AT$50,Z$1,FALSE)</f>
        <v>-5.0036753200000004E-3</v>
      </c>
      <c r="AA14" s="18">
        <f>VLOOKUP($C14,Baseline_SUB!$A$1:$AT$50,AA$1,FALSE)</f>
        <v>-4.69112803E-3</v>
      </c>
      <c r="AB14" s="18">
        <f>VLOOKUP($C14,Baseline_SUB!$A$1:$AT$50,AB$1,FALSE)</f>
        <v>-4.3935683699999999E-3</v>
      </c>
      <c r="AC14" s="18">
        <f>VLOOKUP($C14,Baseline_SUB!$A$1:$AT$50,AC$1,FALSE)</f>
        <v>-4.1101461199999998E-3</v>
      </c>
      <c r="AD14" s="18">
        <f>VLOOKUP($C14,Baseline_SUB!$A$1:$AT$50,AD$1,FALSE)</f>
        <v>-3.8397704199999998E-3</v>
      </c>
      <c r="AE14" s="18">
        <f>VLOOKUP($C14,Baseline_SUB!$A$1:$AT$50,AE$1,FALSE)</f>
        <v>-3.5822573200000002E-3</v>
      </c>
      <c r="AF14" s="18">
        <f>VLOOKUP($C14,Baseline_SUB!$A$1:$AT$50,AF$1,FALSE)</f>
        <v>-3.3386004199999998E-3</v>
      </c>
      <c r="AG14" s="18">
        <f>VLOOKUP($C14,Baseline_SUB!$A$1:$AT$50,AG$1,FALSE)</f>
        <v>-3.10904173E-3</v>
      </c>
      <c r="AH14" s="18">
        <f>VLOOKUP($C14,Baseline_SUB!$A$1:$AT$50,AH$1,FALSE)</f>
        <v>-2.8934676800000001E-3</v>
      </c>
      <c r="AI14" s="18">
        <f>VLOOKUP($C14,Baseline_SUB!$A$1:$AT$50,AI$1,FALSE)</f>
        <v>-2.6916253399999999E-3</v>
      </c>
      <c r="AJ14" s="18">
        <f>VLOOKUP($C14,Baseline_SUB!$A$1:$AT$50,AJ$1,FALSE)</f>
        <v>-2.5031301100000001E-3</v>
      </c>
      <c r="AK14" s="18">
        <f>VLOOKUP($C14,Baseline_SUB!$A$1:$AT$50,AK$1,FALSE)</f>
        <v>-2.3274051500000001E-3</v>
      </c>
      <c r="AL14" s="18">
        <f>VLOOKUP($C14,Baseline_SUB!$A$1:$AT$50,AL$1,FALSE)</f>
        <v>-2.1637726999999998E-3</v>
      </c>
      <c r="AM14" s="18">
        <f>VLOOKUP($C14,Baseline_SUB!$A$1:$AT$50,AM$1,FALSE)</f>
        <v>-2.01151375E-3</v>
      </c>
    </row>
    <row r="15" spans="2:39">
      <c r="B15" s="29" t="s">
        <v>140</v>
      </c>
      <c r="C15" t="s">
        <v>334</v>
      </c>
      <c r="D15" s="18">
        <f>VLOOKUP($C15,Baseline_SUB!$A$1:$AT$50,D$1,FALSE)</f>
        <v>-6.2499335800000003E-3</v>
      </c>
      <c r="E15" s="18">
        <f>VLOOKUP($C15,Baseline_SUB!$A$1:$AT$50,E$1,FALSE)</f>
        <v>-4.8859179499999997E-3</v>
      </c>
      <c r="F15" s="18">
        <f>VLOOKUP($C15,Baseline_SUB!$A$1:$AT$50,F$1,FALSE)</f>
        <v>-3.5528106300000001E-3</v>
      </c>
      <c r="G15" s="18">
        <f>VLOOKUP($C15,Baseline_SUB!$A$1:$AT$50,G$1,FALSE)</f>
        <v>-2.2809441499999999E-3</v>
      </c>
      <c r="H15" s="18">
        <f>VLOOKUP($C15,Baseline_SUB!$A$1:$AT$50,H$1,FALSE)</f>
        <v>-1.0948306E-3</v>
      </c>
      <c r="I15" s="18">
        <f>VLOOKUP($C15,Baseline_SUB!$A$1:$AT$50,I$1,FALSE)</f>
        <v>-1.61084506E-7</v>
      </c>
      <c r="J15" s="18">
        <f>VLOOKUP($C15,Baseline_SUB!$A$1:$AT$50,J$1,FALSE)</f>
        <v>-4.5888878999999999E-8</v>
      </c>
      <c r="K15" s="18">
        <f>VLOOKUP($C15,Baseline_SUB!$A$1:$AT$50,K$1,FALSE)</f>
        <v>-4.7487812800000003E-3</v>
      </c>
      <c r="L15" s="18">
        <f>VLOOKUP($C15,Baseline_SUB!$A$1:$AT$50,L$1,FALSE)</f>
        <v>-1.10281323E-2</v>
      </c>
      <c r="M15" s="18">
        <f>VLOOKUP($C15,Baseline_SUB!$A$1:$AT$50,M$1,FALSE)</f>
        <v>-1.3688670199999999E-2</v>
      </c>
      <c r="N15" s="18">
        <f>VLOOKUP($C15,Baseline_SUB!$A$1:$AT$50,N$1,FALSE)</f>
        <v>-1.3943855600000001E-2</v>
      </c>
      <c r="O15" s="18">
        <f>VLOOKUP($C15,Baseline_SUB!$A$1:$AT$50,O$1,FALSE)</f>
        <v>-1.42506991E-2</v>
      </c>
      <c r="P15" s="18">
        <f>VLOOKUP($C15,Baseline_SUB!$A$1:$AT$50,P$1,FALSE)</f>
        <v>-1.45078741E-2</v>
      </c>
      <c r="Q15" s="18">
        <f>VLOOKUP($C15,Baseline_SUB!$A$1:$AT$50,Q$1,FALSE)</f>
        <v>-1.4741299100000001E-2</v>
      </c>
      <c r="R15" s="18">
        <f>VLOOKUP($C15,Baseline_SUB!$A$1:$AT$50,R$1,FALSE)</f>
        <v>-1.4970415799999999E-2</v>
      </c>
      <c r="S15" s="18">
        <f>VLOOKUP($C15,Baseline_SUB!$A$1:$AT$50,S$1,FALSE)</f>
        <v>-1.5208977199999999E-2</v>
      </c>
      <c r="T15" s="18">
        <f>VLOOKUP($C15,Baseline_SUB!$A$1:$AT$50,T$1,FALSE)</f>
        <v>-1.4104332900000001E-2</v>
      </c>
      <c r="U15" s="18">
        <f>VLOOKUP($C15,Baseline_SUB!$A$1:$AT$50,U$1,FALSE)</f>
        <v>-1.31137258E-2</v>
      </c>
      <c r="V15" s="18">
        <f>VLOOKUP($C15,Baseline_SUB!$A$1:$AT$50,V$1,FALSE)</f>
        <v>-1.22346663E-2</v>
      </c>
      <c r="W15" s="18">
        <f>VLOOKUP($C15,Baseline_SUB!$A$1:$AT$50,W$1,FALSE)</f>
        <v>-1.1440474500000001E-2</v>
      </c>
      <c r="X15" s="18">
        <f>VLOOKUP($C15,Baseline_SUB!$A$1:$AT$50,X$1,FALSE)</f>
        <v>-1.07102241E-2</v>
      </c>
      <c r="Y15" s="18">
        <f>VLOOKUP($C15,Baseline_SUB!$A$1:$AT$50,Y$1,FALSE)</f>
        <v>-1.00303357E-2</v>
      </c>
      <c r="Z15" s="18">
        <f>VLOOKUP($C15,Baseline_SUB!$A$1:$AT$50,Z$1,FALSE)</f>
        <v>-9.3930222599999998E-3</v>
      </c>
      <c r="AA15" s="18">
        <f>VLOOKUP($C15,Baseline_SUB!$A$1:$AT$50,AA$1,FALSE)</f>
        <v>-8.7940419499999995E-3</v>
      </c>
      <c r="AB15" s="18">
        <f>VLOOKUP($C15,Baseline_SUB!$A$1:$AT$50,AB$1,FALSE)</f>
        <v>-8.2311057599999994E-3</v>
      </c>
      <c r="AC15" s="18">
        <f>VLOOKUP($C15,Baseline_SUB!$A$1:$AT$50,AC$1,FALSE)</f>
        <v>-7.7028763600000003E-3</v>
      </c>
      <c r="AD15" s="18">
        <f>VLOOKUP($C15,Baseline_SUB!$A$1:$AT$50,AD$1,FALSE)</f>
        <v>-7.2068447300000001E-3</v>
      </c>
      <c r="AE15" s="18">
        <f>VLOOKUP($C15,Baseline_SUB!$A$1:$AT$50,AE$1,FALSE)</f>
        <v>-6.7412413299999998E-3</v>
      </c>
      <c r="AF15" s="18">
        <f>VLOOKUP($C15,Baseline_SUB!$A$1:$AT$50,AF$1,FALSE)</f>
        <v>-6.3061437399999998E-3</v>
      </c>
      <c r="AG15" s="18">
        <f>VLOOKUP($C15,Baseline_SUB!$A$1:$AT$50,AG$1,FALSE)</f>
        <v>-5.9005477800000003E-3</v>
      </c>
      <c r="AH15" s="18">
        <f>VLOOKUP($C15,Baseline_SUB!$A$1:$AT$50,AH$1,FALSE)</f>
        <v>-5.5229959599999998E-3</v>
      </c>
      <c r="AI15" s="18">
        <f>VLOOKUP($C15,Baseline_SUB!$A$1:$AT$50,AI$1,FALSE)</f>
        <v>-5.1719903599999999E-3</v>
      </c>
      <c r="AJ15" s="18">
        <f>VLOOKUP($C15,Baseline_SUB!$A$1:$AT$50,AJ$1,FALSE)</f>
        <v>-4.84600707E-3</v>
      </c>
      <c r="AK15" s="18">
        <f>VLOOKUP($C15,Baseline_SUB!$A$1:$AT$50,AK$1,FALSE)</f>
        <v>-4.543343E-3</v>
      </c>
      <c r="AL15" s="18">
        <f>VLOOKUP($C15,Baseline_SUB!$A$1:$AT$50,AL$1,FALSE)</f>
        <v>-4.2622560199999998E-3</v>
      </c>
      <c r="AM15" s="18">
        <f>VLOOKUP($C15,Baseline_SUB!$A$1:$AT$50,AM$1,FALSE)</f>
        <v>-4.00105237E-3</v>
      </c>
    </row>
    <row r="16" spans="2:39">
      <c r="B16" s="10" t="s">
        <v>393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42">
      <c r="B17" s="29" t="s">
        <v>300</v>
      </c>
      <c r="C17" t="s">
        <v>364</v>
      </c>
      <c r="D17" s="23">
        <f>VLOOKUP($C17,Baseline_SUB!$A$1:$AT$50,D$1,FALSE)</f>
        <v>-2.73985583E-7</v>
      </c>
      <c r="E17" s="23">
        <f>VLOOKUP($C17,Baseline_SUB!$A$1:$AT$50,E$1,FALSE)</f>
        <v>-2.75757074E-7</v>
      </c>
      <c r="F17" s="23">
        <f>VLOOKUP($C17,Baseline_SUB!$A$1:$AT$50,F$1,FALSE)</f>
        <v>-2.7648926599999999E-7</v>
      </c>
      <c r="G17" s="23">
        <f>VLOOKUP($C17,Baseline_SUB!$A$1:$AT$50,G$1,FALSE)</f>
        <v>-2.8031152200000002E-7</v>
      </c>
      <c r="H17" s="23">
        <f>VLOOKUP($C17,Baseline_SUB!$A$1:$AT$50,H$1,FALSE)</f>
        <v>-2.8901560300000001E-7</v>
      </c>
      <c r="I17" s="23">
        <f>VLOOKUP($C17,Baseline_SUB!$A$1:$AT$50,I$1,FALSE)</f>
        <v>-3.01662155E-7</v>
      </c>
      <c r="J17" s="23">
        <f>VLOOKUP($C17,Baseline_SUB!$A$1:$AT$50,J$1,FALSE)</f>
        <v>-16.952190170000002</v>
      </c>
      <c r="K17" s="23">
        <f>VLOOKUP($C17,Baseline_SUB!$A$1:$AT$50,K$1,FALSE)</f>
        <v>-43.203131650000003</v>
      </c>
      <c r="L17" s="23">
        <f>VLOOKUP($C17,Baseline_SUB!$A$1:$AT$50,L$1,FALSE)</f>
        <v>-67.621881279999997</v>
      </c>
      <c r="M17" s="23">
        <f>VLOOKUP($C17,Baseline_SUB!$A$1:$AT$50,M$1,FALSE)</f>
        <v>-86.980374710000007</v>
      </c>
      <c r="N17" s="23">
        <f>VLOOKUP($C17,Baseline_SUB!$A$1:$AT$50,N$1,FALSE)</f>
        <v>-97.72862241</v>
      </c>
      <c r="O17" s="23">
        <f>VLOOKUP($C17,Baseline_SUB!$A$1:$AT$50,O$1,FALSE)</f>
        <v>-96.493987360000006</v>
      </c>
      <c r="P17" s="23">
        <f>VLOOKUP($C17,Baseline_SUB!$A$1:$AT$50,P$1,FALSE)</f>
        <v>-94.819436069999995</v>
      </c>
      <c r="Q17" s="23">
        <f>VLOOKUP($C17,Baseline_SUB!$A$1:$AT$50,Q$1,FALSE)</f>
        <v>-92.661464120000005</v>
      </c>
      <c r="R17" s="23">
        <f>VLOOKUP($C17,Baseline_SUB!$A$1:$AT$50,R$1,FALSE)</f>
        <v>-93.483771110000006</v>
      </c>
      <c r="S17" s="23">
        <f>VLOOKUP($C17,Baseline_SUB!$A$1:$AT$50,S$1,FALSE)</f>
        <v>-93.87003206</v>
      </c>
      <c r="T17" s="23">
        <f>VLOOKUP($C17,Baseline_SUB!$A$1:$AT$50,T$1,FALSE)</f>
        <v>-94.829387359999998</v>
      </c>
      <c r="U17" s="23">
        <f>VLOOKUP($C17,Baseline_SUB!$A$1:$AT$50,U$1,FALSE)</f>
        <v>-92.997828499999997</v>
      </c>
      <c r="V17" s="23">
        <f>VLOOKUP($C17,Baseline_SUB!$A$1:$AT$50,V$1,FALSE)</f>
        <v>-90.699397430000005</v>
      </c>
      <c r="W17" s="23">
        <f>VLOOKUP($C17,Baseline_SUB!$A$1:$AT$50,W$1,FALSE)</f>
        <v>-88.797060450000004</v>
      </c>
      <c r="X17" s="23">
        <f>VLOOKUP($C17,Baseline_SUB!$A$1:$AT$50,X$1,FALSE)</f>
        <v>-87.485241130000006</v>
      </c>
      <c r="Y17" s="23">
        <f>VLOOKUP($C17,Baseline_SUB!$A$1:$AT$50,Y$1,FALSE)</f>
        <v>-86.683615739999993</v>
      </c>
      <c r="Z17" s="23">
        <f>VLOOKUP($C17,Baseline_SUB!$A$1:$AT$50,Z$1,FALSE)</f>
        <v>-86.205202929999999</v>
      </c>
      <c r="AA17" s="23">
        <f>VLOOKUP($C17,Baseline_SUB!$A$1:$AT$50,AA$1,FALSE)</f>
        <v>-85.824130310000001</v>
      </c>
      <c r="AB17" s="23">
        <f>VLOOKUP($C17,Baseline_SUB!$A$1:$AT$50,AB$1,FALSE)</f>
        <v>-85.302393839999993</v>
      </c>
      <c r="AC17" s="23">
        <f>VLOOKUP($C17,Baseline_SUB!$A$1:$AT$50,AC$1,FALSE)</f>
        <v>-84.403071120000007</v>
      </c>
      <c r="AD17" s="23">
        <f>VLOOKUP($C17,Baseline_SUB!$A$1:$AT$50,AD$1,FALSE)</f>
        <v>-83.026944369999995</v>
      </c>
      <c r="AE17" s="23">
        <f>VLOOKUP($C17,Baseline_SUB!$A$1:$AT$50,AE$1,FALSE)</f>
        <v>-81.241547850000003</v>
      </c>
      <c r="AF17" s="23">
        <f>VLOOKUP($C17,Baseline_SUB!$A$1:$AT$50,AF$1,FALSE)</f>
        <v>-79.115965579999994</v>
      </c>
      <c r="AG17" s="23">
        <f>VLOOKUP($C17,Baseline_SUB!$A$1:$AT$50,AG$1,FALSE)</f>
        <v>-76.715786739999999</v>
      </c>
      <c r="AH17" s="23">
        <f>VLOOKUP($C17,Baseline_SUB!$A$1:$AT$50,AH$1,FALSE)</f>
        <v>-74.103704759999999</v>
      </c>
      <c r="AI17" s="23">
        <f>VLOOKUP($C17,Baseline_SUB!$A$1:$AT$50,AI$1,FALSE)</f>
        <v>-71.339933090000002</v>
      </c>
      <c r="AJ17" s="23">
        <f>VLOOKUP($C17,Baseline_SUB!$A$1:$AT$50,AJ$1,FALSE)</f>
        <v>-68.482551939999993</v>
      </c>
      <c r="AK17" s="23">
        <f>VLOOKUP($C17,Baseline_SUB!$A$1:$AT$50,AK$1,FALSE)</f>
        <v>-65.587654209999997</v>
      </c>
      <c r="AL17" s="23">
        <f>VLOOKUP($C17,Baseline_SUB!$A$1:$AT$50,AL$1,FALSE)</f>
        <v>-62.708151370000003</v>
      </c>
      <c r="AM17" s="23">
        <f>VLOOKUP($C17,Baseline_SUB!$A$1:$AT$50,AM$1,FALSE)</f>
        <v>-59.893374020000003</v>
      </c>
    </row>
    <row r="18" spans="2:42">
      <c r="B18" s="29" t="s">
        <v>148</v>
      </c>
      <c r="C18" t="s">
        <v>365</v>
      </c>
      <c r="D18" s="23">
        <f>VLOOKUP($C18,Baseline_SUB!$A$1:$AT$50,D$1,FALSE)</f>
        <v>-60</v>
      </c>
      <c r="E18" s="23">
        <f>VLOOKUP($C18,Baseline_SUB!$A$1:$AT$50,E$1,FALSE)</f>
        <v>-153.26965870000001</v>
      </c>
      <c r="F18" s="23">
        <f>VLOOKUP($C18,Baseline_SUB!$A$1:$AT$50,F$1,FALSE)</f>
        <v>-240.37665530000001</v>
      </c>
      <c r="G18" s="23">
        <f>VLOOKUP($C18,Baseline_SUB!$A$1:$AT$50,G$1,FALSE)</f>
        <v>-324.38653040000003</v>
      </c>
      <c r="H18" s="23">
        <f>VLOOKUP($C18,Baseline_SUB!$A$1:$AT$50,H$1,FALSE)</f>
        <v>-407.66909629999998</v>
      </c>
      <c r="I18" s="23">
        <f>VLOOKUP($C18,Baseline_SUB!$A$1:$AT$50,I$1,FALSE)</f>
        <v>-489.67102249999999</v>
      </c>
      <c r="J18" s="23">
        <f>VLOOKUP($C18,Baseline_SUB!$A$1:$AT$50,J$1,FALSE)</f>
        <v>-1274.0181950000001</v>
      </c>
      <c r="K18" s="23">
        <f>VLOOKUP($C18,Baseline_SUB!$A$1:$AT$50,K$1,FALSE)</f>
        <v>-1578.205087</v>
      </c>
      <c r="L18" s="23">
        <f>VLOOKUP($C18,Baseline_SUB!$A$1:$AT$50,L$1,FALSE)</f>
        <v>-1870.7073760000001</v>
      </c>
      <c r="M18" s="23">
        <f>VLOOKUP($C18,Baseline_SUB!$A$1:$AT$50,M$1,FALSE)</f>
        <v>-2122.148232</v>
      </c>
      <c r="N18" s="23">
        <f>VLOOKUP($C18,Baseline_SUB!$A$1:$AT$50,N$1,FALSE)</f>
        <v>-2299.3463980000001</v>
      </c>
      <c r="O18" s="23">
        <f>VLOOKUP($C18,Baseline_SUB!$A$1:$AT$50,O$1,FALSE)</f>
        <v>-2383.178684</v>
      </c>
      <c r="P18" s="23">
        <f>VLOOKUP($C18,Baseline_SUB!$A$1:$AT$50,P$1,FALSE)</f>
        <v>-2467.3659259999999</v>
      </c>
      <c r="Q18" s="23">
        <f>VLOOKUP($C18,Baseline_SUB!$A$1:$AT$50,Q$1,FALSE)</f>
        <v>-2551.4235050000002</v>
      </c>
      <c r="R18" s="23">
        <f>VLOOKUP($C18,Baseline_SUB!$A$1:$AT$50,R$1,FALSE)</f>
        <v>-2668.5562399999999</v>
      </c>
      <c r="S18" s="23">
        <f>VLOOKUP($C18,Baseline_SUB!$A$1:$AT$50,S$1,FALSE)</f>
        <v>-2787.1747500000001</v>
      </c>
      <c r="T18" s="23">
        <f>VLOOKUP($C18,Baseline_SUB!$A$1:$AT$50,T$1,FALSE)</f>
        <v>-2777.4745480000001</v>
      </c>
      <c r="U18" s="23">
        <f>VLOOKUP($C18,Baseline_SUB!$A$1:$AT$50,U$1,FALSE)</f>
        <v>-2753.5819729999998</v>
      </c>
      <c r="V18" s="23">
        <f>VLOOKUP($C18,Baseline_SUB!$A$1:$AT$50,V$1,FALSE)</f>
        <v>-2726.9911780000002</v>
      </c>
      <c r="W18" s="23">
        <f>VLOOKUP($C18,Baseline_SUB!$A$1:$AT$50,W$1,FALSE)</f>
        <v>-2700.1531719999998</v>
      </c>
      <c r="X18" s="23">
        <f>VLOOKUP($C18,Baseline_SUB!$A$1:$AT$50,X$1,FALSE)</f>
        <v>-2672.9727830000002</v>
      </c>
      <c r="Y18" s="23">
        <f>VLOOKUP($C18,Baseline_SUB!$A$1:$AT$50,Y$1,FALSE)</f>
        <v>-2644.0054369999998</v>
      </c>
      <c r="Z18" s="23">
        <f>VLOOKUP($C18,Baseline_SUB!$A$1:$AT$50,Z$1,FALSE)</f>
        <v>-2610.9929200000001</v>
      </c>
      <c r="AA18" s="23">
        <f>VLOOKUP($C18,Baseline_SUB!$A$1:$AT$50,AA$1,FALSE)</f>
        <v>-2571.2632359999998</v>
      </c>
      <c r="AB18" s="23">
        <f>VLOOKUP($C18,Baseline_SUB!$A$1:$AT$50,AB$1,FALSE)</f>
        <v>-2522.1117439999998</v>
      </c>
      <c r="AC18" s="23">
        <f>VLOOKUP($C18,Baseline_SUB!$A$1:$AT$50,AC$1,FALSE)</f>
        <v>-2461.1534769999998</v>
      </c>
      <c r="AD18" s="23">
        <f>VLOOKUP($C18,Baseline_SUB!$A$1:$AT$50,AD$1,FALSE)</f>
        <v>-2389.0602450000001</v>
      </c>
      <c r="AE18" s="23">
        <f>VLOOKUP($C18,Baseline_SUB!$A$1:$AT$50,AE$1,FALSE)</f>
        <v>-2309.3657199999998</v>
      </c>
      <c r="AF18" s="23">
        <f>VLOOKUP($C18,Baseline_SUB!$A$1:$AT$50,AF$1,FALSE)</f>
        <v>-2224.9676239999999</v>
      </c>
      <c r="AG18" s="23">
        <f>VLOOKUP($C18,Baseline_SUB!$A$1:$AT$50,AG$1,FALSE)</f>
        <v>-2138.366653</v>
      </c>
      <c r="AH18" s="23">
        <f>VLOOKUP($C18,Baseline_SUB!$A$1:$AT$50,AH$1,FALSE)</f>
        <v>-2051.6953699999999</v>
      </c>
      <c r="AI18" s="23">
        <f>VLOOKUP($C18,Baseline_SUB!$A$1:$AT$50,AI$1,FALSE)</f>
        <v>-1966.7520010000001</v>
      </c>
      <c r="AJ18" s="23">
        <f>VLOOKUP($C18,Baseline_SUB!$A$1:$AT$50,AJ$1,FALSE)</f>
        <v>-1885.010258</v>
      </c>
      <c r="AK18" s="23">
        <f>VLOOKUP($C18,Baseline_SUB!$A$1:$AT$50,AK$1,FALSE)</f>
        <v>-1807.6252950000001</v>
      </c>
      <c r="AL18" s="23">
        <f>VLOOKUP($C18,Baseline_SUB!$A$1:$AT$50,AL$1,FALSE)</f>
        <v>-1735.495353</v>
      </c>
      <c r="AM18" s="23">
        <f>VLOOKUP($C18,Baseline_SUB!$A$1:$AT$50,AM$1,FALSE)</f>
        <v>-1669.3244830000001</v>
      </c>
    </row>
    <row r="19" spans="2:42">
      <c r="B19" s="29" t="s">
        <v>159</v>
      </c>
      <c r="C19" t="s">
        <v>366</v>
      </c>
      <c r="D19" s="23">
        <f>VLOOKUP($C19,Baseline_SUB!$A$1:$AT$50,D$1,FALSE)</f>
        <v>-328.7</v>
      </c>
      <c r="E19" s="23">
        <f>VLOOKUP($C19,Baseline_SUB!$A$1:$AT$50,E$1,FALSE)</f>
        <v>-262.50183950000002</v>
      </c>
      <c r="F19" s="23">
        <f>VLOOKUP($C19,Baseline_SUB!$A$1:$AT$50,F$1,FALSE)</f>
        <v>-195.72207779999999</v>
      </c>
      <c r="G19" s="23">
        <f>VLOOKUP($C19,Baseline_SUB!$A$1:$AT$50,G$1,FALSE)</f>
        <v>-131.393732</v>
      </c>
      <c r="H19" s="23">
        <f>VLOOKUP($C19,Baseline_SUB!$A$1:$AT$50,H$1,FALSE)</f>
        <v>-69.300718119999999</v>
      </c>
      <c r="I19" s="23">
        <f>VLOOKUP($C19,Baseline_SUB!$A$1:$AT$50,I$1,FALSE)</f>
        <v>-8.2567773550000005</v>
      </c>
      <c r="J19" s="23">
        <f>VLOOKUP($C19,Baseline_SUB!$A$1:$AT$50,J$1,FALSE)</f>
        <v>-257.65015160000002</v>
      </c>
      <c r="K19" s="23">
        <f>VLOOKUP($C19,Baseline_SUB!$A$1:$AT$50,K$1,FALSE)</f>
        <v>-508.40030209999998</v>
      </c>
      <c r="L19" s="23">
        <f>VLOOKUP($C19,Baseline_SUB!$A$1:$AT$50,L$1,FALSE)</f>
        <v>-743.25653990000001</v>
      </c>
      <c r="M19" s="23">
        <f>VLOOKUP($C19,Baseline_SUB!$A$1:$AT$50,M$1,FALSE)</f>
        <v>-905.26978629999996</v>
      </c>
      <c r="N19" s="23">
        <f>VLOOKUP($C19,Baseline_SUB!$A$1:$AT$50,N$1,FALSE)</f>
        <v>-936.29543049999995</v>
      </c>
      <c r="O19" s="23">
        <f>VLOOKUP($C19,Baseline_SUB!$A$1:$AT$50,O$1,FALSE)</f>
        <v>-984.09435829999995</v>
      </c>
      <c r="P19" s="23">
        <f>VLOOKUP($C19,Baseline_SUB!$A$1:$AT$50,P$1,FALSE)</f>
        <v>-1034.214287</v>
      </c>
      <c r="Q19" s="23">
        <f>VLOOKUP($C19,Baseline_SUB!$A$1:$AT$50,Q$1,FALSE)</f>
        <v>-1086.8588099999999</v>
      </c>
      <c r="R19" s="23">
        <f>VLOOKUP($C19,Baseline_SUB!$A$1:$AT$50,R$1,FALSE)</f>
        <v>-1142.144247</v>
      </c>
      <c r="S19" s="23">
        <f>VLOOKUP($C19,Baseline_SUB!$A$1:$AT$50,S$1,FALSE)</f>
        <v>-1200.1901379999999</v>
      </c>
      <c r="T19" s="23">
        <f>VLOOKUP($C19,Baseline_SUB!$A$1:$AT$50,T$1,FALSE)</f>
        <v>-1178.148958</v>
      </c>
      <c r="U19" s="23">
        <f>VLOOKUP($C19,Baseline_SUB!$A$1:$AT$50,U$1,FALSE)</f>
        <v>-1159.144575</v>
      </c>
      <c r="V19" s="23">
        <f>VLOOKUP($C19,Baseline_SUB!$A$1:$AT$50,V$1,FALSE)</f>
        <v>-1147.6340889999999</v>
      </c>
      <c r="W19" s="23">
        <f>VLOOKUP($C19,Baseline_SUB!$A$1:$AT$50,W$1,FALSE)</f>
        <v>-1141.6567520000001</v>
      </c>
      <c r="X19" s="23">
        <f>VLOOKUP($C19,Baseline_SUB!$A$1:$AT$50,X$1,FALSE)</f>
        <v>-1138.66355</v>
      </c>
      <c r="Y19" s="23">
        <f>VLOOKUP($C19,Baseline_SUB!$A$1:$AT$50,Y$1,FALSE)</f>
        <v>-1136.5335889999999</v>
      </c>
      <c r="Z19" s="23">
        <f>VLOOKUP($C19,Baseline_SUB!$A$1:$AT$50,Z$1,FALSE)</f>
        <v>-1133.659809</v>
      </c>
      <c r="AA19" s="23">
        <f>VLOOKUP($C19,Baseline_SUB!$A$1:$AT$50,AA$1,FALSE)</f>
        <v>-1128.8420510000001</v>
      </c>
      <c r="AB19" s="23">
        <f>VLOOKUP($C19,Baseline_SUB!$A$1:$AT$50,AB$1,FALSE)</f>
        <v>-1121.1755659999999</v>
      </c>
      <c r="AC19" s="23">
        <f>VLOOKUP($C19,Baseline_SUB!$A$1:$AT$50,AC$1,FALSE)</f>
        <v>-1109.9645700000001</v>
      </c>
      <c r="AD19" s="23">
        <f>VLOOKUP($C19,Baseline_SUB!$A$1:$AT$50,AD$1,FALSE)</f>
        <v>-1095.4110929999999</v>
      </c>
      <c r="AE19" s="23">
        <f>VLOOKUP($C19,Baseline_SUB!$A$1:$AT$50,AE$1,FALSE)</f>
        <v>-1078.405197</v>
      </c>
      <c r="AF19" s="23">
        <f>VLOOKUP($C19,Baseline_SUB!$A$1:$AT$50,AF$1,FALSE)</f>
        <v>-1059.5023900000001</v>
      </c>
      <c r="AG19" s="23">
        <f>VLOOKUP($C19,Baseline_SUB!$A$1:$AT$50,AG$1,FALSE)</f>
        <v>-1039.136078</v>
      </c>
      <c r="AH19" s="23">
        <f>VLOOKUP($C19,Baseline_SUB!$A$1:$AT$50,AH$1,FALSE)</f>
        <v>-1017.68348</v>
      </c>
      <c r="AI19" s="23">
        <f>VLOOKUP($C19,Baseline_SUB!$A$1:$AT$50,AI$1,FALSE)</f>
        <v>-995.49375210000005</v>
      </c>
      <c r="AJ19" s="23">
        <f>VLOOKUP($C19,Baseline_SUB!$A$1:$AT$50,AJ$1,FALSE)</f>
        <v>-972.88103269999999</v>
      </c>
      <c r="AK19" s="23">
        <f>VLOOKUP($C19,Baseline_SUB!$A$1:$AT$50,AK$1,FALSE)</f>
        <v>-950.10158339999998</v>
      </c>
      <c r="AL19" s="23">
        <f>VLOOKUP($C19,Baseline_SUB!$A$1:$AT$50,AL$1,FALSE)</f>
        <v>-927.3631163</v>
      </c>
      <c r="AM19" s="23">
        <f>VLOOKUP($C19,Baseline_SUB!$A$1:$AT$50,AM$1,FALSE)</f>
        <v>-904.83381510000004</v>
      </c>
    </row>
    <row r="20" spans="2:42">
      <c r="B20" s="29" t="s">
        <v>140</v>
      </c>
      <c r="C20" t="s">
        <v>367</v>
      </c>
      <c r="D20" s="23">
        <f>VLOOKUP($C20,Baseline_SUB!$A$1:$AT$50,D$1,FALSE)</f>
        <v>-529.29999999999995</v>
      </c>
      <c r="E20" s="23">
        <f>VLOOKUP($C20,Baseline_SUB!$A$1:$AT$50,E$1,FALSE)</f>
        <v>-419.69584750000001</v>
      </c>
      <c r="F20" s="23">
        <f>VLOOKUP($C20,Baseline_SUB!$A$1:$AT$50,F$1,FALSE)</f>
        <v>-309.6433869</v>
      </c>
      <c r="G20" s="23">
        <f>VLOOKUP($C20,Baseline_SUB!$A$1:$AT$50,G$1,FALSE)</f>
        <v>-204.29761590000001</v>
      </c>
      <c r="H20" s="23">
        <f>VLOOKUP($C20,Baseline_SUB!$A$1:$AT$50,H$1,FALSE)</f>
        <v>-101.92832110000001</v>
      </c>
      <c r="I20" s="23">
        <f>VLOOKUP($C20,Baseline_SUB!$A$1:$AT$50,I$1,FALSE)</f>
        <v>-1.56021366E-2</v>
      </c>
      <c r="J20" s="23">
        <f>VLOOKUP($C20,Baseline_SUB!$A$1:$AT$50,J$1,FALSE)</f>
        <v>-4.5854657899999998E-3</v>
      </c>
      <c r="K20" s="23">
        <f>VLOOKUP($C20,Baseline_SUB!$A$1:$AT$50,K$1,FALSE)</f>
        <v>-489.52030409999998</v>
      </c>
      <c r="L20" s="23">
        <f>VLOOKUP($C20,Baseline_SUB!$A$1:$AT$50,L$1,FALSE)</f>
        <v>-1173.7419609999999</v>
      </c>
      <c r="M20" s="23">
        <f>VLOOKUP($C20,Baseline_SUB!$A$1:$AT$50,M$1,FALSE)</f>
        <v>-1508.832463</v>
      </c>
      <c r="N20" s="23">
        <f>VLOOKUP($C20,Baseline_SUB!$A$1:$AT$50,N$1,FALSE)</f>
        <v>-1600.9019800000001</v>
      </c>
      <c r="O20" s="23">
        <f>VLOOKUP($C20,Baseline_SUB!$A$1:$AT$50,O$1,FALSE)</f>
        <v>-1715.231186</v>
      </c>
      <c r="P20" s="23">
        <f>VLOOKUP($C20,Baseline_SUB!$A$1:$AT$50,P$1,FALSE)</f>
        <v>-1837.738912</v>
      </c>
      <c r="Q20" s="23">
        <f>VLOOKUP($C20,Baseline_SUB!$A$1:$AT$50,Q$1,FALSE)</f>
        <v>-1969.004522</v>
      </c>
      <c r="R20" s="23">
        <f>VLOOKUP($C20,Baseline_SUB!$A$1:$AT$50,R$1,FALSE)</f>
        <v>-2109.6456779999999</v>
      </c>
      <c r="S20" s="23">
        <f>VLOOKUP($C20,Baseline_SUB!$A$1:$AT$50,S$1,FALSE)</f>
        <v>-2260.323245</v>
      </c>
      <c r="T20" s="23">
        <f>VLOOKUP($C20,Baseline_SUB!$A$1:$AT$50,T$1,FALSE)</f>
        <v>-2217.9681289999999</v>
      </c>
      <c r="U20" s="23">
        <f>VLOOKUP($C20,Baseline_SUB!$A$1:$AT$50,U$1,FALSE)</f>
        <v>-2187.4960529999998</v>
      </c>
      <c r="V20" s="23">
        <f>VLOOKUP($C20,Baseline_SUB!$A$1:$AT$50,V$1,FALSE)</f>
        <v>-2167.884016</v>
      </c>
      <c r="W20" s="23">
        <f>VLOOKUP($C20,Baseline_SUB!$A$1:$AT$50,W$1,FALSE)</f>
        <v>-2155.1601310000001</v>
      </c>
      <c r="X20" s="23">
        <f>VLOOKUP($C20,Baseline_SUB!$A$1:$AT$50,X$1,FALSE)</f>
        <v>-2145.9306270000002</v>
      </c>
      <c r="Y20" s="23">
        <f>VLOOKUP($C20,Baseline_SUB!$A$1:$AT$50,Y$1,FALSE)</f>
        <v>-2137.5738299999998</v>
      </c>
      <c r="Z20" s="23">
        <f>VLOOKUP($C20,Baseline_SUB!$A$1:$AT$50,Z$1,FALSE)</f>
        <v>-2128.1340489999998</v>
      </c>
      <c r="AA20" s="23">
        <f>VLOOKUP($C20,Baseline_SUB!$A$1:$AT$50,AA$1,FALSE)</f>
        <v>-2116.1401470000001</v>
      </c>
      <c r="AB20" s="23">
        <f>VLOOKUP($C20,Baseline_SUB!$A$1:$AT$50,AB$1,FALSE)</f>
        <v>-2100.4600089999999</v>
      </c>
      <c r="AC20" s="23">
        <f>VLOOKUP($C20,Baseline_SUB!$A$1:$AT$50,AC$1,FALSE)</f>
        <v>-2080.1985110000001</v>
      </c>
      <c r="AD20" s="23">
        <f>VLOOKUP($C20,Baseline_SUB!$A$1:$AT$50,AD$1,FALSE)</f>
        <v>-2055.9712679999998</v>
      </c>
      <c r="AE20" s="23">
        <f>VLOOKUP($C20,Baseline_SUB!$A$1:$AT$50,AE$1,FALSE)</f>
        <v>-2029.3879079999999</v>
      </c>
      <c r="AF20" s="23">
        <f>VLOOKUP($C20,Baseline_SUB!$A$1:$AT$50,AF$1,FALSE)</f>
        <v>-2001.250084</v>
      </c>
      <c r="AG20" s="23">
        <f>VLOOKUP($C20,Baseline_SUB!$A$1:$AT$50,AG$1,FALSE)</f>
        <v>-1972.1421</v>
      </c>
      <c r="AH20" s="23">
        <f>VLOOKUP($C20,Baseline_SUB!$A$1:$AT$50,AH$1,FALSE)</f>
        <v>-1942.5348300000001</v>
      </c>
      <c r="AI20" s="23">
        <f>VLOOKUP($C20,Baseline_SUB!$A$1:$AT$50,AI$1,FALSE)</f>
        <v>-1912.8531809999999</v>
      </c>
      <c r="AJ20" s="23">
        <f>VLOOKUP($C20,Baseline_SUB!$A$1:$AT$50,AJ$1,FALSE)</f>
        <v>-1883.4771479999999</v>
      </c>
      <c r="AK20" s="23">
        <f>VLOOKUP($C20,Baseline_SUB!$A$1:$AT$50,AK$1,FALSE)</f>
        <v>-1854.6995919999999</v>
      </c>
      <c r="AL20" s="23">
        <f>VLOOKUP($C20,Baseline_SUB!$A$1:$AT$50,AL$1,FALSE)</f>
        <v>-1826.744109</v>
      </c>
      <c r="AM20" s="23">
        <f>VLOOKUP($C20,Baseline_SUB!$A$1:$AT$50,AM$1,FALSE)</f>
        <v>-1799.782616</v>
      </c>
      <c r="AO20" t="s">
        <v>398</v>
      </c>
      <c r="AP20" t="s">
        <v>399</v>
      </c>
    </row>
    <row r="21" spans="2:42">
      <c r="B21" s="29"/>
      <c r="C21" t="s">
        <v>321</v>
      </c>
      <c r="D21" s="18">
        <f>VLOOKUP($C21,Baseline_SUB!$A$1:$AT$50,D$1,FALSE)</f>
        <v>1.9080010121296231E-2</v>
      </c>
      <c r="E21" s="18">
        <f>VLOOKUP($C21,Baseline_SUB!$A$1:$AT$50,E$1,FALSE)</f>
        <v>1.4162761706178584E-2</v>
      </c>
      <c r="F21" s="18">
        <f>VLOOKUP($C21,Baseline_SUB!$A$1:$AT$50,F$1,FALSE)</f>
        <v>1.4072518094283781E-2</v>
      </c>
      <c r="G21" s="18">
        <f>VLOOKUP($C21,Baseline_SUB!$A$1:$AT$50,G$1,FALSE)</f>
        <v>2.762731749476921E-2</v>
      </c>
      <c r="H21" s="18">
        <f>VLOOKUP($C21,Baseline_SUB!$A$1:$AT$50,H$1,FALSE)</f>
        <v>3.9453836110350027E-2</v>
      </c>
      <c r="I21" s="18">
        <f>VLOOKUP($C21,Baseline_SUB!$A$1:$AT$50,I$1,FALSE)</f>
        <v>4.0184135079123218E-2</v>
      </c>
      <c r="J21" s="18">
        <f>VLOOKUP($C21,Baseline_SUB!$A$1:$AT$50,J$1,FALSE)</f>
        <v>4.1041237488493865E-2</v>
      </c>
      <c r="K21" s="18">
        <f>VLOOKUP($C21,Baseline_SUB!$A$1:$AT$50,K$1,FALSE)</f>
        <v>4.1875757832734894E-2</v>
      </c>
      <c r="L21" s="18">
        <f>VLOOKUP($C21,Baseline_SUB!$A$1:$AT$50,L$1,FALSE)</f>
        <v>4.2699464693766398E-2</v>
      </c>
      <c r="M21" s="18">
        <f>VLOOKUP($C21,Baseline_SUB!$A$1:$AT$50,M$1,FALSE)</f>
        <v>4.3500745868703117E-2</v>
      </c>
      <c r="N21" s="18">
        <f>VLOOKUP($C21,Baseline_SUB!$A$1:$AT$50,N$1,FALSE)</f>
        <v>4.4264820807774719E-2</v>
      </c>
      <c r="O21" s="18">
        <f>VLOOKUP($C21,Baseline_SUB!$A$1:$AT$50,O$1,FALSE)</f>
        <v>4.4996419405189947E-2</v>
      </c>
      <c r="P21" s="18">
        <f>VLOOKUP($C21,Baseline_SUB!$A$1:$AT$50,P$1,FALSE)</f>
        <v>4.5729152857983735E-2</v>
      </c>
      <c r="Q21" s="18">
        <f>VLOOKUP($C21,Baseline_SUB!$A$1:$AT$50,Q$1,FALSE)</f>
        <v>4.6472476288940801E-2</v>
      </c>
      <c r="R21" s="18">
        <f>VLOOKUP($C21,Baseline_SUB!$A$1:$AT$50,R$1,FALSE)</f>
        <v>4.7248886907189425E-2</v>
      </c>
      <c r="S21" s="18">
        <f>VLOOKUP($C21,Baseline_SUB!$A$1:$AT$50,S$1,FALSE)</f>
        <v>4.8092875186352524E-2</v>
      </c>
      <c r="T21" s="18">
        <f>VLOOKUP($C21,Baseline_SUB!$A$1:$AT$50,T$1,FALSE)</f>
        <v>5.1067721537707778E-2</v>
      </c>
      <c r="U21" s="18">
        <f>VLOOKUP($C21,Baseline_SUB!$A$1:$AT$50,U$1,FALSE)</f>
        <v>5.4112317926040099E-2</v>
      </c>
      <c r="V21" s="18">
        <f>VLOOKUP($C21,Baseline_SUB!$A$1:$AT$50,V$1,FALSE)</f>
        <v>5.6414616273990914E-2</v>
      </c>
      <c r="W21" s="18">
        <f>VLOOKUP($C21,Baseline_SUB!$A$1:$AT$50,W$1,FALSE)</f>
        <v>5.8053078505567068E-2</v>
      </c>
      <c r="X21" s="18">
        <f>VLOOKUP($C21,Baseline_SUB!$A$1:$AT$50,X$1,FALSE)</f>
        <v>5.9064817863206498E-2</v>
      </c>
      <c r="Y21" s="18">
        <f>VLOOKUP($C21,Baseline_SUB!$A$1:$AT$50,Y$1,FALSE)</f>
        <v>5.9472875569332562E-2</v>
      </c>
      <c r="Z21" s="18">
        <f>VLOOKUP($C21,Baseline_SUB!$A$1:$AT$50,Z$1,FALSE)</f>
        <v>5.9288403164648562E-2</v>
      </c>
      <c r="AA21" s="18">
        <f>VLOOKUP($C21,Baseline_SUB!$A$1:$AT$50,AA$1,FALSE)</f>
        <v>5.8515924512800854E-2</v>
      </c>
      <c r="AB21" s="18">
        <f>VLOOKUP($C21,Baseline_SUB!$A$1:$AT$50,AB$1,FALSE)</f>
        <v>5.7158233192652341E-2</v>
      </c>
      <c r="AC21" s="18">
        <f>VLOOKUP($C21,Baseline_SUB!$A$1:$AT$50,AC$1,FALSE)</f>
        <v>5.5218847245948721E-2</v>
      </c>
      <c r="AD21" s="18">
        <f>VLOOKUP($C21,Baseline_SUB!$A$1:$AT$50,AD$1,FALSE)</f>
        <v>5.3642065503865188E-2</v>
      </c>
      <c r="AE21" s="18">
        <f>VLOOKUP($C21,Baseline_SUB!$A$1:$AT$50,AE$1,FALSE)</f>
        <v>5.2868283395918647E-2</v>
      </c>
      <c r="AF21" s="18">
        <f>VLOOKUP($C21,Baseline_SUB!$A$1:$AT$50,AF$1,FALSE)</f>
        <v>5.217605292995442E-2</v>
      </c>
      <c r="AG21" s="18">
        <f>VLOOKUP($C21,Baseline_SUB!$A$1:$AT$50,AG$1,FALSE)</f>
        <v>5.1567727706924416E-2</v>
      </c>
      <c r="AH21" s="18">
        <f>VLOOKUP($C21,Baseline_SUB!$A$1:$AT$50,AH$1,FALSE)</f>
        <v>5.1044929374150394E-2</v>
      </c>
      <c r="AI21" s="18">
        <f>VLOOKUP($C21,Baseline_SUB!$A$1:$AT$50,AI$1,FALSE)</f>
        <v>5.0608192135334962E-2</v>
      </c>
      <c r="AJ21" s="18">
        <f>VLOOKUP($C21,Baseline_SUB!$A$1:$AT$50,AJ$1,FALSE)</f>
        <v>5.0257302937777304E-2</v>
      </c>
      <c r="AK21" s="18">
        <f>VLOOKUP($C21,Baseline_SUB!$A$1:$AT$50,AK$1,FALSE)</f>
        <v>4.9991813984995526E-2</v>
      </c>
      <c r="AL21" s="18">
        <f>VLOOKUP($C21,Baseline_SUB!$A$1:$AT$50,AL$1,FALSE)</f>
        <v>4.9811223517927772E-2</v>
      </c>
      <c r="AM21" s="18">
        <f>VLOOKUP($C21,Baseline_SUB!$A$1:$AT$50,AM$1,FALSE)</f>
        <v>4.9714953579527599E-2</v>
      </c>
      <c r="AO21" s="80">
        <f>AVERAGE(D21:S21)</f>
        <v>3.7531400996445655E-2</v>
      </c>
      <c r="AP21" s="80">
        <f>AVERAGE(I21:S21)</f>
        <v>4.4191452037841146E-2</v>
      </c>
    </row>
    <row r="22" spans="2:42">
      <c r="B22" s="2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2:42">
      <c r="B23" s="2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2:42">
      <c r="B24" s="2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2:42">
      <c r="B25" s="2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:XFD55"/>
    </sheetView>
  </sheetViews>
  <sheetFormatPr baseColWidth="10" defaultColWidth="11.453125" defaultRowHeight="14.5"/>
  <cols>
    <col min="1" max="1" width="19.81640625" customWidth="1"/>
  </cols>
  <sheetData>
    <row r="1" spans="1:37" s="14" customFormat="1">
      <c r="A1" s="14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340</v>
      </c>
      <c r="B2">
        <v>23895.68173</v>
      </c>
      <c r="C2">
        <v>24309.094649999999</v>
      </c>
      <c r="D2">
        <v>24666.79191</v>
      </c>
      <c r="E2">
        <v>25198.98919</v>
      </c>
      <c r="F2">
        <v>26006.462739999999</v>
      </c>
      <c r="G2">
        <v>26973.102940000001</v>
      </c>
      <c r="H2">
        <v>28591.657709999999</v>
      </c>
      <c r="I2">
        <v>29570.926309999999</v>
      </c>
      <c r="J2">
        <v>30204.869839999999</v>
      </c>
      <c r="K2">
        <v>30524.74641</v>
      </c>
      <c r="L2">
        <v>30624.59059</v>
      </c>
      <c r="M2">
        <v>30977.652429999998</v>
      </c>
      <c r="N2">
        <v>32054.391889999999</v>
      </c>
      <c r="O2">
        <v>33984.986579999997</v>
      </c>
      <c r="P2">
        <v>36724.33468</v>
      </c>
      <c r="Q2">
        <v>39914.080520000003</v>
      </c>
      <c r="R2">
        <v>41185.931089999998</v>
      </c>
      <c r="S2">
        <v>42103.250509999998</v>
      </c>
      <c r="T2">
        <v>43042.051229999997</v>
      </c>
      <c r="U2">
        <v>44091.242619999997</v>
      </c>
      <c r="V2">
        <v>45233.624190000002</v>
      </c>
      <c r="W2">
        <v>46415.579039999997</v>
      </c>
      <c r="X2">
        <v>47589.00546</v>
      </c>
      <c r="Y2">
        <v>48703.426169999999</v>
      </c>
      <c r="Z2">
        <v>49709.126669999998</v>
      </c>
      <c r="AA2">
        <v>50560.587699999996</v>
      </c>
      <c r="AB2">
        <v>51238.374000000003</v>
      </c>
      <c r="AC2">
        <v>51749.203049999996</v>
      </c>
      <c r="AD2">
        <v>52108.939539999999</v>
      </c>
      <c r="AE2">
        <v>52338.409420000004</v>
      </c>
      <c r="AF2">
        <v>52461.799550000003</v>
      </c>
      <c r="AG2">
        <v>52523.398690000002</v>
      </c>
      <c r="AH2">
        <v>52556.718000000001</v>
      </c>
      <c r="AI2">
        <v>52561.802880000003</v>
      </c>
      <c r="AJ2">
        <v>52533.749479999999</v>
      </c>
      <c r="AK2">
        <v>52468.650199999996</v>
      </c>
    </row>
    <row r="3" spans="1:37">
      <c r="A3" t="s">
        <v>451</v>
      </c>
      <c r="B3">
        <v>18609.931690000001</v>
      </c>
      <c r="C3">
        <v>19015.370589999999</v>
      </c>
      <c r="D3">
        <v>19388.24541</v>
      </c>
      <c r="E3">
        <v>19897.197690000001</v>
      </c>
      <c r="F3">
        <v>20596.815699999999</v>
      </c>
      <c r="G3">
        <v>21369.925289999999</v>
      </c>
      <c r="H3">
        <v>22538.58556</v>
      </c>
      <c r="I3">
        <v>23706.60079</v>
      </c>
      <c r="J3">
        <v>24820.885279999999</v>
      </c>
      <c r="K3">
        <v>25587.620040000002</v>
      </c>
      <c r="L3">
        <v>25918.792389999999</v>
      </c>
      <c r="M3">
        <v>26199.019489999999</v>
      </c>
      <c r="N3">
        <v>26837.105899999999</v>
      </c>
      <c r="O3">
        <v>27958.502400000001</v>
      </c>
      <c r="P3">
        <v>29521.815989999999</v>
      </c>
      <c r="Q3">
        <v>31303.442650000001</v>
      </c>
      <c r="R3">
        <v>31921.792850000002</v>
      </c>
      <c r="S3">
        <v>32526.70911</v>
      </c>
      <c r="T3">
        <v>33243.46127</v>
      </c>
      <c r="U3">
        <v>34048.851860000002</v>
      </c>
      <c r="V3">
        <v>34887.226459999998</v>
      </c>
      <c r="W3">
        <v>35701.33988</v>
      </c>
      <c r="X3">
        <v>36457.104910000002</v>
      </c>
      <c r="Y3">
        <v>37128.405030000002</v>
      </c>
      <c r="Z3">
        <v>37697.289980000001</v>
      </c>
      <c r="AA3">
        <v>38155.88005</v>
      </c>
      <c r="AB3">
        <v>38507.949260000001</v>
      </c>
      <c r="AC3">
        <v>38757.26758</v>
      </c>
      <c r="AD3">
        <v>38912.000220000002</v>
      </c>
      <c r="AE3">
        <v>38983.460330000002</v>
      </c>
      <c r="AF3">
        <v>38985.089390000001</v>
      </c>
      <c r="AG3">
        <v>38950.469100000002</v>
      </c>
      <c r="AH3">
        <v>38902.782659999997</v>
      </c>
      <c r="AI3">
        <v>38830.583740000002</v>
      </c>
      <c r="AJ3">
        <v>38715.859559999997</v>
      </c>
      <c r="AK3">
        <v>38539.607730000003</v>
      </c>
    </row>
    <row r="4" spans="1:37">
      <c r="A4" t="s">
        <v>450</v>
      </c>
      <c r="B4">
        <v>5285.7500440000003</v>
      </c>
      <c r="C4">
        <v>5293.7240570000004</v>
      </c>
      <c r="D4">
        <v>5278.5465000000004</v>
      </c>
      <c r="E4">
        <v>5301.7914989999999</v>
      </c>
      <c r="F4">
        <v>5409.6470429999999</v>
      </c>
      <c r="G4">
        <v>5603.1776460000001</v>
      </c>
      <c r="H4">
        <v>6053.0721450000001</v>
      </c>
      <c r="I4">
        <v>5864.3255200000003</v>
      </c>
      <c r="J4">
        <v>5383.9845640000003</v>
      </c>
      <c r="K4">
        <v>4937.1263639999997</v>
      </c>
      <c r="L4">
        <v>4705.7981980000004</v>
      </c>
      <c r="M4">
        <v>4778.6329370000003</v>
      </c>
      <c r="N4">
        <v>5217.285989</v>
      </c>
      <c r="O4">
        <v>6026.4841779999997</v>
      </c>
      <c r="P4">
        <v>7202.518693</v>
      </c>
      <c r="Q4">
        <v>8610.6378679999998</v>
      </c>
      <c r="R4">
        <v>9264.1382479999993</v>
      </c>
      <c r="S4">
        <v>9576.5414039999996</v>
      </c>
      <c r="T4">
        <v>9798.5899649999992</v>
      </c>
      <c r="U4">
        <v>10042.39076</v>
      </c>
      <c r="V4">
        <v>10346.39774</v>
      </c>
      <c r="W4">
        <v>10714.239159999999</v>
      </c>
      <c r="X4">
        <v>11131.90055</v>
      </c>
      <c r="Y4">
        <v>11575.021140000001</v>
      </c>
      <c r="Z4">
        <v>12011.83669</v>
      </c>
      <c r="AA4">
        <v>12404.70765</v>
      </c>
      <c r="AB4">
        <v>12730.42474</v>
      </c>
      <c r="AC4">
        <v>12991.935460000001</v>
      </c>
      <c r="AD4">
        <v>13196.939319999999</v>
      </c>
      <c r="AE4">
        <v>13354.94908</v>
      </c>
      <c r="AF4">
        <v>13476.710160000001</v>
      </c>
      <c r="AG4">
        <v>13572.929599999999</v>
      </c>
      <c r="AH4">
        <v>13653.93533</v>
      </c>
      <c r="AI4">
        <v>13731.219139999999</v>
      </c>
      <c r="AJ4">
        <v>13817.88992</v>
      </c>
      <c r="AK4">
        <v>13929.04248</v>
      </c>
    </row>
    <row r="5" spans="1:37">
      <c r="A5" t="s">
        <v>479</v>
      </c>
      <c r="B5">
        <v>11651.815259999999</v>
      </c>
      <c r="C5">
        <v>11896.540440000001</v>
      </c>
      <c r="D5">
        <v>12080.768389999999</v>
      </c>
      <c r="E5">
        <v>12279.383030000001</v>
      </c>
      <c r="F5">
        <v>12524.96457</v>
      </c>
      <c r="G5">
        <v>12775.930189999999</v>
      </c>
      <c r="H5">
        <v>13155.17288</v>
      </c>
      <c r="I5">
        <v>13852.89436</v>
      </c>
      <c r="J5">
        <v>14799.06352</v>
      </c>
      <c r="K5">
        <v>15594.588229999999</v>
      </c>
      <c r="L5">
        <v>16031.96528</v>
      </c>
      <c r="M5">
        <v>16307.78068</v>
      </c>
      <c r="N5">
        <v>16655.226429999999</v>
      </c>
      <c r="O5">
        <v>17163.915349999999</v>
      </c>
      <c r="P5">
        <v>17819.035739999999</v>
      </c>
      <c r="Q5">
        <v>18534.110929999999</v>
      </c>
      <c r="R5">
        <v>18682.4192</v>
      </c>
      <c r="S5">
        <v>18847.677019999999</v>
      </c>
      <c r="T5">
        <v>19084.379400000002</v>
      </c>
      <c r="U5">
        <v>19366.10672</v>
      </c>
      <c r="V5">
        <v>19650.434659999999</v>
      </c>
      <c r="W5">
        <v>19899.189460000001</v>
      </c>
      <c r="X5">
        <v>20095.519929999999</v>
      </c>
      <c r="Y5">
        <v>20234.150750000001</v>
      </c>
      <c r="Z5">
        <v>20320.472669999999</v>
      </c>
      <c r="AA5">
        <v>20371.006259999998</v>
      </c>
      <c r="AB5">
        <v>20404.18779</v>
      </c>
      <c r="AC5">
        <v>20425.26269</v>
      </c>
      <c r="AD5">
        <v>20439.353950000001</v>
      </c>
      <c r="AE5">
        <v>20451.298139999999</v>
      </c>
      <c r="AF5">
        <v>20465.49165</v>
      </c>
      <c r="AG5">
        <v>20499.38623</v>
      </c>
      <c r="AH5">
        <v>20564.006890000001</v>
      </c>
      <c r="AI5">
        <v>20645.993729999998</v>
      </c>
      <c r="AJ5">
        <v>20725.734189999999</v>
      </c>
      <c r="AK5">
        <v>20782.247510000001</v>
      </c>
    </row>
    <row r="6" spans="1:37">
      <c r="A6" t="s">
        <v>480</v>
      </c>
      <c r="B6">
        <v>7532</v>
      </c>
      <c r="C6">
        <v>7632.8960770000003</v>
      </c>
      <c r="D6">
        <v>7717.9849450000002</v>
      </c>
      <c r="E6">
        <v>7849.8276589999996</v>
      </c>
      <c r="F6">
        <v>8063.0020219999997</v>
      </c>
      <c r="G6">
        <v>8327.4962780000005</v>
      </c>
      <c r="H6">
        <v>8736.1042010000001</v>
      </c>
      <c r="I6">
        <v>8915.1300620000002</v>
      </c>
      <c r="J6">
        <v>8994.4420960000007</v>
      </c>
      <c r="K6">
        <v>8993.9419510000007</v>
      </c>
      <c r="L6">
        <v>8937.8746510000001</v>
      </c>
      <c r="M6">
        <v>8964.6666619999996</v>
      </c>
      <c r="N6">
        <v>9233.3159919999998</v>
      </c>
      <c r="O6">
        <v>9800.0927950000005</v>
      </c>
      <c r="P6">
        <v>10658.25015</v>
      </c>
      <c r="Q6">
        <v>11689.462299999999</v>
      </c>
      <c r="R6">
        <v>12117.87645</v>
      </c>
      <c r="S6">
        <v>12372.51845</v>
      </c>
      <c r="T6">
        <v>12613.62026</v>
      </c>
      <c r="U6">
        <v>12885.54912</v>
      </c>
      <c r="V6">
        <v>13186.8977</v>
      </c>
      <c r="W6">
        <v>13499.66977</v>
      </c>
      <c r="X6">
        <v>13805.32057</v>
      </c>
      <c r="Y6">
        <v>14084.777470000001</v>
      </c>
      <c r="Z6">
        <v>14319.3388</v>
      </c>
      <c r="AA6">
        <v>14491.997579999999</v>
      </c>
      <c r="AB6">
        <v>14595.84685</v>
      </c>
      <c r="AC6">
        <v>14633.917079999999</v>
      </c>
      <c r="AD6">
        <v>14611.57987</v>
      </c>
      <c r="AE6">
        <v>14536.172399999999</v>
      </c>
      <c r="AF6">
        <v>14416.354499999999</v>
      </c>
      <c r="AG6">
        <v>14267.14954</v>
      </c>
      <c r="AH6">
        <v>14101.34051</v>
      </c>
      <c r="AI6">
        <v>13921.00362</v>
      </c>
      <c r="AJ6">
        <v>13724.579610000001</v>
      </c>
      <c r="AK6">
        <v>13509.59698</v>
      </c>
    </row>
    <row r="7" spans="1:37">
      <c r="A7" t="s">
        <v>481</v>
      </c>
      <c r="B7">
        <v>14205.15351</v>
      </c>
      <c r="C7">
        <v>14536.36551</v>
      </c>
      <c r="D7">
        <v>14795.483099999999</v>
      </c>
      <c r="E7">
        <v>15095.221030000001</v>
      </c>
      <c r="F7">
        <v>15486.2863</v>
      </c>
      <c r="G7">
        <v>15899.27707</v>
      </c>
      <c r="H7">
        <v>16486.813150000002</v>
      </c>
      <c r="I7">
        <v>17354.933440000001</v>
      </c>
      <c r="J7">
        <v>18456.756829999998</v>
      </c>
      <c r="K7">
        <v>19336.446889999999</v>
      </c>
      <c r="L7">
        <v>19751.182690000001</v>
      </c>
      <c r="M7">
        <v>19986.220020000001</v>
      </c>
      <c r="N7">
        <v>20403.870279999999</v>
      </c>
      <c r="O7">
        <v>21145.970120000002</v>
      </c>
      <c r="P7">
        <v>22193.131010000001</v>
      </c>
      <c r="Q7">
        <v>23388.918959999999</v>
      </c>
      <c r="R7">
        <v>23688.893960000001</v>
      </c>
      <c r="S7">
        <v>23953.945749999999</v>
      </c>
      <c r="T7">
        <v>24308.31523</v>
      </c>
      <c r="U7">
        <v>24729.75518</v>
      </c>
      <c r="V7">
        <v>25160.721509999999</v>
      </c>
      <c r="W7">
        <v>25543.74425</v>
      </c>
      <c r="X7">
        <v>25848.358950000002</v>
      </c>
      <c r="Y7">
        <v>26058.804370000002</v>
      </c>
      <c r="Z7">
        <v>26172.984820000001</v>
      </c>
      <c r="AA7">
        <v>26203.744500000001</v>
      </c>
      <c r="AB7">
        <v>26170.431700000001</v>
      </c>
      <c r="AC7">
        <v>26079.978159999999</v>
      </c>
      <c r="AD7">
        <v>25940.134679999999</v>
      </c>
      <c r="AE7">
        <v>25759.708699999999</v>
      </c>
      <c r="AF7">
        <v>25547.92956</v>
      </c>
      <c r="AG7">
        <v>25333.452440000001</v>
      </c>
      <c r="AH7">
        <v>25136.433089999999</v>
      </c>
      <c r="AI7">
        <v>24941.54537</v>
      </c>
      <c r="AJ7">
        <v>24722.997029999999</v>
      </c>
      <c r="AK7">
        <v>24451.974440000002</v>
      </c>
    </row>
    <row r="8" spans="1:37">
      <c r="A8" t="s">
        <v>482</v>
      </c>
      <c r="B8">
        <v>2263.6441289999998</v>
      </c>
      <c r="C8">
        <v>2277.4949109999998</v>
      </c>
      <c r="D8">
        <v>2287.2650279999998</v>
      </c>
      <c r="E8">
        <v>2316.573046</v>
      </c>
      <c r="F8">
        <v>2382.2001460000001</v>
      </c>
      <c r="G8">
        <v>2482.8511250000001</v>
      </c>
      <c r="H8">
        <v>2681.0513769999998</v>
      </c>
      <c r="I8">
        <v>2686.5310060000002</v>
      </c>
      <c r="J8">
        <v>2606.0199600000001</v>
      </c>
      <c r="K8">
        <v>2517.2271609999998</v>
      </c>
      <c r="L8">
        <v>2480.1425819999999</v>
      </c>
      <c r="M8">
        <v>2544.1484700000001</v>
      </c>
      <c r="N8">
        <v>2738.7716540000001</v>
      </c>
      <c r="O8">
        <v>3067.8198339999999</v>
      </c>
      <c r="P8">
        <v>3528.9923469999999</v>
      </c>
      <c r="Q8">
        <v>4073.8968</v>
      </c>
      <c r="R8">
        <v>4345.5903410000001</v>
      </c>
      <c r="S8">
        <v>4495.0163910000001</v>
      </c>
      <c r="T8">
        <v>4612.5371759999998</v>
      </c>
      <c r="U8">
        <v>4738.3775569999998</v>
      </c>
      <c r="V8">
        <v>4886.3284919999996</v>
      </c>
      <c r="W8">
        <v>5057.7802730000003</v>
      </c>
      <c r="X8">
        <v>5247.8914949999998</v>
      </c>
      <c r="Y8">
        <v>5448.1674370000001</v>
      </c>
      <c r="Z8">
        <v>5647.4902309999998</v>
      </c>
      <c r="AA8">
        <v>5832.6359229999998</v>
      </c>
      <c r="AB8">
        <v>5995.6486830000003</v>
      </c>
      <c r="AC8">
        <v>6137.6478909999996</v>
      </c>
      <c r="AD8">
        <v>6261.3719760000004</v>
      </c>
      <c r="AE8">
        <v>6370.1732659999998</v>
      </c>
      <c r="AF8">
        <v>6467.8509469999999</v>
      </c>
      <c r="AG8">
        <v>6558.1871780000001</v>
      </c>
      <c r="AH8">
        <v>6644.7940920000001</v>
      </c>
      <c r="AI8">
        <v>6731.6753349999999</v>
      </c>
      <c r="AJ8">
        <v>6823.41075</v>
      </c>
      <c r="AK8">
        <v>6925.3162920000004</v>
      </c>
    </row>
    <row r="9" spans="1:37">
      <c r="A9" t="s">
        <v>483</v>
      </c>
      <c r="B9">
        <v>2698.017621</v>
      </c>
      <c r="C9">
        <v>2698.2517330000001</v>
      </c>
      <c r="D9">
        <v>2698.3502950000002</v>
      </c>
      <c r="E9">
        <v>2699.4248429999998</v>
      </c>
      <c r="F9">
        <v>2701.1450930000001</v>
      </c>
      <c r="G9">
        <v>2702.6133960000002</v>
      </c>
      <c r="H9">
        <v>2704.371165</v>
      </c>
      <c r="I9">
        <v>2707.1552790000001</v>
      </c>
      <c r="J9">
        <v>2710.9538859999998</v>
      </c>
      <c r="K9">
        <v>2714.7038889999999</v>
      </c>
      <c r="L9">
        <v>2717.9779050000002</v>
      </c>
      <c r="M9">
        <v>2721.1502580000001</v>
      </c>
      <c r="N9">
        <v>2724.5725819999998</v>
      </c>
      <c r="O9">
        <v>2728.4833410000001</v>
      </c>
      <c r="P9">
        <v>2733.0129870000001</v>
      </c>
      <c r="Q9">
        <v>2738.1853019999999</v>
      </c>
      <c r="R9">
        <v>2742.8085150000002</v>
      </c>
      <c r="S9">
        <v>2747.7915929999999</v>
      </c>
      <c r="T9">
        <v>2753.258257</v>
      </c>
      <c r="U9">
        <v>2759.1782929999999</v>
      </c>
      <c r="V9">
        <v>2765.4730549999999</v>
      </c>
      <c r="W9">
        <v>2772.0520449999999</v>
      </c>
      <c r="X9">
        <v>2778.825002</v>
      </c>
      <c r="Y9">
        <v>2785.69976</v>
      </c>
      <c r="Z9">
        <v>2792.5787879999998</v>
      </c>
      <c r="AA9">
        <v>2799.3552519999998</v>
      </c>
      <c r="AB9">
        <v>2806.1658040000002</v>
      </c>
      <c r="AC9">
        <v>2813.235068</v>
      </c>
      <c r="AD9">
        <v>2820.5681960000002</v>
      </c>
      <c r="AE9">
        <v>2828.178981</v>
      </c>
      <c r="AF9">
        <v>2836.0949030000002</v>
      </c>
      <c r="AG9">
        <v>2844.3535729999999</v>
      </c>
      <c r="AH9">
        <v>2852.994886</v>
      </c>
      <c r="AI9">
        <v>2862.0574419999998</v>
      </c>
      <c r="AJ9">
        <v>2871.5816150000001</v>
      </c>
      <c r="AK9">
        <v>2881.612607</v>
      </c>
    </row>
    <row r="10" spans="1:37">
      <c r="A10" t="s">
        <v>97</v>
      </c>
      <c r="B10">
        <v>3392.8195249999999</v>
      </c>
      <c r="C10">
        <v>3436.2116070000002</v>
      </c>
      <c r="D10">
        <v>3478.609719</v>
      </c>
      <c r="E10">
        <v>3523.6468020000002</v>
      </c>
      <c r="F10">
        <v>3584.3983669999998</v>
      </c>
      <c r="G10">
        <v>3652.0648099999999</v>
      </c>
      <c r="H10">
        <v>3708.4518840000001</v>
      </c>
      <c r="I10">
        <v>3755.6913679999998</v>
      </c>
      <c r="J10">
        <v>3797.202616</v>
      </c>
      <c r="K10">
        <v>3837.1415910000001</v>
      </c>
      <c r="L10">
        <v>3877.3055220000001</v>
      </c>
      <c r="M10">
        <v>3916.2027429999998</v>
      </c>
      <c r="N10">
        <v>3951.002594</v>
      </c>
      <c r="O10">
        <v>3979.8961850000001</v>
      </c>
      <c r="P10">
        <v>4002.7093439999999</v>
      </c>
      <c r="Q10">
        <v>4020.9958590000001</v>
      </c>
      <c r="R10">
        <v>4036.7086920000002</v>
      </c>
      <c r="S10">
        <v>4052.0773869999998</v>
      </c>
      <c r="T10">
        <v>4068.3364449999999</v>
      </c>
      <c r="U10">
        <v>4085.9992229999998</v>
      </c>
      <c r="V10">
        <v>4105.2640840000004</v>
      </c>
      <c r="W10">
        <v>4126.1275390000001</v>
      </c>
      <c r="X10">
        <v>4148.1013899999998</v>
      </c>
      <c r="Y10">
        <v>4170.4167280000001</v>
      </c>
      <c r="Z10">
        <v>4192.1473159999996</v>
      </c>
      <c r="AA10">
        <v>4212.2639550000004</v>
      </c>
      <c r="AB10">
        <v>4229.8258050000004</v>
      </c>
      <c r="AC10">
        <v>4244.4953690000002</v>
      </c>
      <c r="AD10">
        <v>4256.5101430000004</v>
      </c>
      <c r="AE10">
        <v>4266.3995919999998</v>
      </c>
      <c r="AF10">
        <v>4274.881754</v>
      </c>
      <c r="AG10">
        <v>4282.3476019999998</v>
      </c>
      <c r="AH10">
        <v>4288.8234210000001</v>
      </c>
      <c r="AI10">
        <v>4294.4575709999999</v>
      </c>
      <c r="AJ10">
        <v>4299.4591630000004</v>
      </c>
      <c r="AK10">
        <v>4304.0666000000001</v>
      </c>
    </row>
    <row r="11" spans="1:37">
      <c r="A11" t="s">
        <v>98</v>
      </c>
      <c r="B11">
        <v>16808.7</v>
      </c>
      <c r="C11">
        <v>17099.49757</v>
      </c>
      <c r="D11">
        <v>17380.636979999999</v>
      </c>
      <c r="E11">
        <v>17804.97653</v>
      </c>
      <c r="F11">
        <v>18433.598569999998</v>
      </c>
      <c r="G11">
        <v>19179.34649</v>
      </c>
      <c r="H11">
        <v>20009.190139999999</v>
      </c>
      <c r="I11">
        <v>20965.62472</v>
      </c>
      <c r="J11">
        <v>22079.020390000001</v>
      </c>
      <c r="K11">
        <v>23332.122139999999</v>
      </c>
      <c r="L11">
        <v>24694.573359999999</v>
      </c>
      <c r="M11">
        <v>26158.778829999999</v>
      </c>
      <c r="N11">
        <v>27727.31869</v>
      </c>
      <c r="O11">
        <v>29412.55313</v>
      </c>
      <c r="P11">
        <v>31238.662649999998</v>
      </c>
      <c r="Q11">
        <v>33244.02678</v>
      </c>
      <c r="R11">
        <v>35287.839549999997</v>
      </c>
      <c r="S11">
        <v>37467.515829999997</v>
      </c>
      <c r="T11">
        <v>39845.475899999998</v>
      </c>
      <c r="U11">
        <v>42447.684889999997</v>
      </c>
      <c r="V11">
        <v>45281.802839999997</v>
      </c>
      <c r="W11">
        <v>48346.908000000003</v>
      </c>
      <c r="X11">
        <v>51632.958930000001</v>
      </c>
      <c r="Y11">
        <v>55120.068599999999</v>
      </c>
      <c r="Z11">
        <v>58777.211219999997</v>
      </c>
      <c r="AA11">
        <v>62560.112179999996</v>
      </c>
      <c r="AB11">
        <v>66451.57905</v>
      </c>
      <c r="AC11">
        <v>70469.527260000003</v>
      </c>
      <c r="AD11">
        <v>74627.594540000006</v>
      </c>
      <c r="AE11">
        <v>78938.291719999994</v>
      </c>
      <c r="AF11">
        <v>83416.065409999996</v>
      </c>
      <c r="AG11">
        <v>88070.815059999994</v>
      </c>
      <c r="AH11">
        <v>92908.038639999999</v>
      </c>
      <c r="AI11">
        <v>97938.091279999993</v>
      </c>
      <c r="AJ11">
        <v>103174.4472</v>
      </c>
      <c r="AK11">
        <v>108633.4666</v>
      </c>
    </row>
    <row r="12" spans="1:37">
      <c r="A12" t="s">
        <v>211</v>
      </c>
      <c r="B12">
        <v>78446.300010000006</v>
      </c>
      <c r="C12">
        <v>79549.542379999999</v>
      </c>
      <c r="D12">
        <v>80653.239799999996</v>
      </c>
      <c r="E12">
        <v>82900.057950000002</v>
      </c>
      <c r="F12">
        <v>86195.151939999996</v>
      </c>
      <c r="G12">
        <v>89646.523000000001</v>
      </c>
      <c r="H12">
        <v>93276.344469999996</v>
      </c>
      <c r="I12">
        <v>97189.856329999995</v>
      </c>
      <c r="J12">
        <v>101419.55130000001</v>
      </c>
      <c r="K12">
        <v>105957.2148</v>
      </c>
      <c r="L12">
        <v>110800.2677</v>
      </c>
      <c r="M12">
        <v>115939.9091</v>
      </c>
      <c r="N12">
        <v>121352.3869</v>
      </c>
      <c r="O12">
        <v>127024.7366</v>
      </c>
      <c r="P12">
        <v>132975.51370000001</v>
      </c>
      <c r="Q12">
        <v>139272.43429999999</v>
      </c>
      <c r="R12">
        <v>146416.55919999999</v>
      </c>
      <c r="S12">
        <v>154485.52230000001</v>
      </c>
      <c r="T12">
        <v>163405.80319999999</v>
      </c>
      <c r="U12">
        <v>173126.9847</v>
      </c>
      <c r="V12">
        <v>183607.196</v>
      </c>
      <c r="W12">
        <v>194801.26689999999</v>
      </c>
      <c r="X12">
        <v>206646.14369999999</v>
      </c>
      <c r="Y12">
        <v>219052.6697</v>
      </c>
      <c r="Z12">
        <v>231900.0233</v>
      </c>
      <c r="AA12">
        <v>245031.11050000001</v>
      </c>
      <c r="AB12">
        <v>258494.943</v>
      </c>
      <c r="AC12">
        <v>272472.38549999997</v>
      </c>
      <c r="AD12">
        <v>286986.18959999998</v>
      </c>
      <c r="AE12">
        <v>302070.39980000001</v>
      </c>
      <c r="AF12">
        <v>317770.86210000003</v>
      </c>
      <c r="AG12">
        <v>334134.14500000002</v>
      </c>
      <c r="AH12">
        <v>351205.22389999998</v>
      </c>
      <c r="AI12">
        <v>369038.22779999999</v>
      </c>
      <c r="AJ12">
        <v>387695.1422</v>
      </c>
      <c r="AK12">
        <v>407246.17619999999</v>
      </c>
    </row>
    <row r="13" spans="1:37">
      <c r="A13" t="s">
        <v>217</v>
      </c>
      <c r="B13">
        <v>150502.7647</v>
      </c>
      <c r="C13">
        <v>152859.29180000001</v>
      </c>
      <c r="D13">
        <v>155141.43299999999</v>
      </c>
      <c r="E13">
        <v>159321.6624</v>
      </c>
      <c r="F13">
        <v>165454.69959999999</v>
      </c>
      <c r="G13">
        <v>172063.4804</v>
      </c>
      <c r="H13">
        <v>179178.03810000001</v>
      </c>
      <c r="I13">
        <v>186967.12340000001</v>
      </c>
      <c r="J13">
        <v>195492.3358</v>
      </c>
      <c r="K13">
        <v>204463.7837</v>
      </c>
      <c r="L13">
        <v>213710.64050000001</v>
      </c>
      <c r="M13">
        <v>223415.0007</v>
      </c>
      <c r="N13">
        <v>233800.69450000001</v>
      </c>
      <c r="O13">
        <v>244963.30660000001</v>
      </c>
      <c r="P13">
        <v>256940.24470000001</v>
      </c>
      <c r="Q13">
        <v>269749.1887</v>
      </c>
      <c r="R13">
        <v>283000.11139999999</v>
      </c>
      <c r="S13">
        <v>297711.60690000001</v>
      </c>
      <c r="T13">
        <v>313982.17389999999</v>
      </c>
      <c r="U13">
        <v>331765.033</v>
      </c>
      <c r="V13">
        <v>350964.98100000003</v>
      </c>
      <c r="W13">
        <v>371464.20970000001</v>
      </c>
      <c r="X13">
        <v>393123.43430000002</v>
      </c>
      <c r="Y13">
        <v>415762.7156</v>
      </c>
      <c r="Z13">
        <v>439151.7733</v>
      </c>
      <c r="AA13">
        <v>463002.79060000001</v>
      </c>
      <c r="AB13">
        <v>487366.70449999999</v>
      </c>
      <c r="AC13">
        <v>512539.23590000003</v>
      </c>
      <c r="AD13">
        <v>538591.18299999996</v>
      </c>
      <c r="AE13">
        <v>565598.83660000004</v>
      </c>
      <c r="AF13">
        <v>593657.13340000005</v>
      </c>
      <c r="AG13">
        <v>622873.82629999996</v>
      </c>
      <c r="AH13">
        <v>653346.72290000005</v>
      </c>
      <c r="AI13">
        <v>685166.04810000001</v>
      </c>
      <c r="AJ13">
        <v>718428.81279999996</v>
      </c>
      <c r="AK13">
        <v>753244.3138</v>
      </c>
    </row>
    <row r="14" spans="1:37">
      <c r="A14" t="s">
        <v>249</v>
      </c>
      <c r="B14">
        <v>542</v>
      </c>
      <c r="C14">
        <v>554.45342200000005</v>
      </c>
      <c r="D14">
        <v>567.15166320000003</v>
      </c>
      <c r="E14">
        <v>581.71118449999994</v>
      </c>
      <c r="F14">
        <v>600.39654380000002</v>
      </c>
      <c r="G14">
        <v>622.05109619999996</v>
      </c>
      <c r="H14">
        <v>800.80482849999999</v>
      </c>
      <c r="I14">
        <v>810.15323530000001</v>
      </c>
      <c r="J14">
        <v>740.5672108</v>
      </c>
      <c r="K14">
        <v>668.83269700000005</v>
      </c>
      <c r="L14">
        <v>625.05081870000004</v>
      </c>
      <c r="M14">
        <v>613.65433370000005</v>
      </c>
      <c r="N14">
        <v>643.17239759999995</v>
      </c>
      <c r="O14">
        <v>705.74957510000002</v>
      </c>
      <c r="P14">
        <v>796.41422660000001</v>
      </c>
      <c r="Q14">
        <v>886.4381826</v>
      </c>
      <c r="R14">
        <v>930.11749469999995</v>
      </c>
      <c r="S14">
        <v>957.76776700000005</v>
      </c>
      <c r="T14">
        <v>982.97087120000003</v>
      </c>
      <c r="U14">
        <v>1010.525998</v>
      </c>
      <c r="V14">
        <v>1041.159727</v>
      </c>
      <c r="W14">
        <v>1073.7146479999999</v>
      </c>
      <c r="X14">
        <v>1106.0899179999999</v>
      </c>
      <c r="Y14">
        <v>1135.729838</v>
      </c>
      <c r="Z14">
        <v>1159.941497</v>
      </c>
      <c r="AA14">
        <v>1176.1826980000001</v>
      </c>
      <c r="AB14">
        <v>1184.040673</v>
      </c>
      <c r="AC14">
        <v>1185.8939869999999</v>
      </c>
      <c r="AD14">
        <v>1184.324173</v>
      </c>
      <c r="AE14">
        <v>1181.8095920000001</v>
      </c>
      <c r="AF14">
        <v>1180.6470099999999</v>
      </c>
      <c r="AG14">
        <v>1182.925528</v>
      </c>
      <c r="AH14">
        <v>1190.5926899999999</v>
      </c>
      <c r="AI14">
        <v>1205.6050829999999</v>
      </c>
      <c r="AJ14">
        <v>1230.0308620000001</v>
      </c>
      <c r="AK14">
        <v>1266.1483800000001</v>
      </c>
    </row>
    <row r="15" spans="1:37">
      <c r="A15" t="s">
        <v>250</v>
      </c>
      <c r="B15">
        <v>216</v>
      </c>
      <c r="C15">
        <v>219.56109570000001</v>
      </c>
      <c r="D15">
        <v>223.5076296</v>
      </c>
      <c r="E15">
        <v>229.42237539999999</v>
      </c>
      <c r="F15">
        <v>238.09989680000001</v>
      </c>
      <c r="G15">
        <v>248.9206169</v>
      </c>
      <c r="H15">
        <v>266.83675790000001</v>
      </c>
      <c r="I15">
        <v>285.08762469999999</v>
      </c>
      <c r="J15">
        <v>298.24556710000002</v>
      </c>
      <c r="K15">
        <v>307.20108850000003</v>
      </c>
      <c r="L15">
        <v>314.37901929999998</v>
      </c>
      <c r="M15">
        <v>324.174127</v>
      </c>
      <c r="N15">
        <v>337.76232010000001</v>
      </c>
      <c r="O15">
        <v>354.90091690000003</v>
      </c>
      <c r="P15">
        <v>374.5748653</v>
      </c>
      <c r="Q15">
        <v>395.59706340000002</v>
      </c>
      <c r="R15">
        <v>414.92648309999998</v>
      </c>
      <c r="S15">
        <v>433.9616312</v>
      </c>
      <c r="T15">
        <v>453.36735370000002</v>
      </c>
      <c r="U15">
        <v>473.42750389999998</v>
      </c>
      <c r="V15">
        <v>494.2685659</v>
      </c>
      <c r="W15">
        <v>515.96139849999997</v>
      </c>
      <c r="X15">
        <v>538.53530660000001</v>
      </c>
      <c r="Y15">
        <v>561.96963659999994</v>
      </c>
      <c r="Z15">
        <v>586.17661220000002</v>
      </c>
      <c r="AA15">
        <v>610.98156429999995</v>
      </c>
      <c r="AB15">
        <v>636.20506950000004</v>
      </c>
      <c r="AC15">
        <v>661.79801069999996</v>
      </c>
      <c r="AD15">
        <v>687.78037540000003</v>
      </c>
      <c r="AE15">
        <v>714.20375550000006</v>
      </c>
      <c r="AF15">
        <v>741.13848840000003</v>
      </c>
      <c r="AG15">
        <v>768.63185239999996</v>
      </c>
      <c r="AH15">
        <v>796.70411779999995</v>
      </c>
      <c r="AI15">
        <v>825.42163889999995</v>
      </c>
      <c r="AJ15">
        <v>854.94502750000004</v>
      </c>
      <c r="AK15">
        <v>885.55412160000003</v>
      </c>
    </row>
    <row r="16" spans="1:37">
      <c r="A16" t="s">
        <v>484</v>
      </c>
      <c r="B16">
        <v>396.00360000000001</v>
      </c>
      <c r="C16">
        <v>406.64826049999999</v>
      </c>
      <c r="D16">
        <v>421.17652440000001</v>
      </c>
      <c r="E16">
        <v>441.56465409999998</v>
      </c>
      <c r="F16">
        <v>468.44623259999997</v>
      </c>
      <c r="G16">
        <v>500.25879070000002</v>
      </c>
      <c r="H16">
        <v>541.27780440000004</v>
      </c>
      <c r="I16">
        <v>608.88554820000002</v>
      </c>
      <c r="J16">
        <v>691.5625751</v>
      </c>
      <c r="K16">
        <v>755.17272720000005</v>
      </c>
      <c r="L16">
        <v>796.46292249999999</v>
      </c>
      <c r="M16">
        <v>833.20607080000002</v>
      </c>
      <c r="N16">
        <v>873.40602899999999</v>
      </c>
      <c r="O16">
        <v>919.17026239999996</v>
      </c>
      <c r="P16">
        <v>969.60838850000005</v>
      </c>
      <c r="Q16">
        <v>1022.941276</v>
      </c>
      <c r="R16">
        <v>1064.782696</v>
      </c>
      <c r="S16">
        <v>1102.5680890000001</v>
      </c>
      <c r="T16">
        <v>1139.700726</v>
      </c>
      <c r="U16">
        <v>1177.5139260000001</v>
      </c>
      <c r="V16">
        <v>1216.4418169999999</v>
      </c>
      <c r="W16">
        <v>1256.5880259999999</v>
      </c>
      <c r="X16">
        <v>1297.9418740000001</v>
      </c>
      <c r="Y16">
        <v>1340.4331179999999</v>
      </c>
      <c r="Z16">
        <v>1383.948218</v>
      </c>
      <c r="AA16">
        <v>1428.3245690000001</v>
      </c>
      <c r="AB16">
        <v>1473.68506</v>
      </c>
      <c r="AC16">
        <v>1520.164587</v>
      </c>
      <c r="AD16">
        <v>1567.858305</v>
      </c>
      <c r="AE16">
        <v>1616.839103</v>
      </c>
      <c r="AF16">
        <v>1667.1930890000001</v>
      </c>
      <c r="AG16">
        <v>1719.004447</v>
      </c>
      <c r="AH16">
        <v>1772.3225649999999</v>
      </c>
      <c r="AI16">
        <v>1827.17625</v>
      </c>
      <c r="AJ16">
        <v>1883.593335</v>
      </c>
      <c r="AK16">
        <v>1941.628976</v>
      </c>
    </row>
    <row r="17" spans="1:37">
      <c r="A17" t="s">
        <v>248</v>
      </c>
      <c r="B17">
        <v>1109.2441289999999</v>
      </c>
      <c r="C17">
        <v>1096.498488</v>
      </c>
      <c r="D17">
        <v>1075.157408</v>
      </c>
      <c r="E17">
        <v>1063.659801</v>
      </c>
      <c r="F17">
        <v>1075.0918630000001</v>
      </c>
      <c r="G17">
        <v>1111.499141</v>
      </c>
      <c r="H17">
        <v>1072.0025049999999</v>
      </c>
      <c r="I17">
        <v>982.16822000000002</v>
      </c>
      <c r="J17">
        <v>875.23222050000004</v>
      </c>
      <c r="K17">
        <v>785.51502119999998</v>
      </c>
      <c r="L17">
        <v>743.72911339999996</v>
      </c>
      <c r="M17">
        <v>772.55900159999999</v>
      </c>
      <c r="N17">
        <v>883.8036717</v>
      </c>
      <c r="O17">
        <v>1087.255422</v>
      </c>
      <c r="P17">
        <v>1387.4888430000001</v>
      </c>
      <c r="Q17">
        <v>1767.803617</v>
      </c>
      <c r="R17">
        <v>1934.5797909999999</v>
      </c>
      <c r="S17">
        <v>1999.4687799999999</v>
      </c>
      <c r="T17">
        <v>2035.181439</v>
      </c>
      <c r="U17">
        <v>2075.5269360000002</v>
      </c>
      <c r="V17">
        <v>2133.0096610000001</v>
      </c>
      <c r="W17">
        <v>2210.0028149999998</v>
      </c>
      <c r="X17">
        <v>2303.7469080000001</v>
      </c>
      <c r="Y17">
        <v>2408.3936650000001</v>
      </c>
      <c r="Z17">
        <v>2515.7195190000002</v>
      </c>
      <c r="AA17">
        <v>2615.3804209999998</v>
      </c>
      <c r="AB17">
        <v>2699.8871450000001</v>
      </c>
      <c r="AC17">
        <v>2767.8939690000002</v>
      </c>
      <c r="AD17">
        <v>2819.442227</v>
      </c>
      <c r="AE17">
        <v>2855.2811569999999</v>
      </c>
      <c r="AF17">
        <v>2876.7563150000001</v>
      </c>
      <c r="AG17">
        <v>2885.4290230000001</v>
      </c>
      <c r="AH17">
        <v>2882.8944000000001</v>
      </c>
      <c r="AI17">
        <v>2871.1046970000002</v>
      </c>
      <c r="AJ17">
        <v>2852.3834919999999</v>
      </c>
      <c r="AK17">
        <v>2829.4334480000002</v>
      </c>
    </row>
    <row r="18" spans="1:37">
      <c r="A18" t="s">
        <v>485</v>
      </c>
      <c r="B18">
        <v>0.39639999999999997</v>
      </c>
      <c r="C18">
        <v>0.33364512190000001</v>
      </c>
      <c r="D18">
        <v>0.27180266780000001</v>
      </c>
      <c r="E18">
        <v>0.21503130140000001</v>
      </c>
      <c r="F18">
        <v>0.16560974910000001</v>
      </c>
      <c r="G18">
        <v>0.1214804655</v>
      </c>
      <c r="H18">
        <v>0.1294818841</v>
      </c>
      <c r="I18">
        <v>0.23637813320000001</v>
      </c>
      <c r="J18">
        <v>0.41238699010000002</v>
      </c>
      <c r="K18">
        <v>0.50562675599999996</v>
      </c>
      <c r="L18">
        <v>0.52070823239999997</v>
      </c>
      <c r="M18">
        <v>0.55493706720000002</v>
      </c>
      <c r="N18">
        <v>0.62723520909999997</v>
      </c>
      <c r="O18">
        <v>0.74365759480000004</v>
      </c>
      <c r="P18">
        <v>0.90602360699999995</v>
      </c>
      <c r="Q18">
        <v>1.116660583</v>
      </c>
      <c r="R18">
        <v>1.1838768550000001</v>
      </c>
      <c r="S18">
        <v>1.250124123</v>
      </c>
      <c r="T18">
        <v>1.3167866349999999</v>
      </c>
      <c r="U18">
        <v>1.3831925940000001</v>
      </c>
      <c r="V18">
        <v>1.4487215790000001</v>
      </c>
      <c r="W18">
        <v>1.513384917</v>
      </c>
      <c r="X18">
        <v>1.57748803</v>
      </c>
      <c r="Y18">
        <v>1.6411789370000001</v>
      </c>
      <c r="Z18">
        <v>1.7043840299999999</v>
      </c>
      <c r="AA18">
        <v>1.766670926</v>
      </c>
      <c r="AB18">
        <v>1.830734818</v>
      </c>
      <c r="AC18">
        <v>1.897338247</v>
      </c>
      <c r="AD18">
        <v>1.966896432</v>
      </c>
      <c r="AE18">
        <v>2.0396591160000002</v>
      </c>
      <c r="AF18">
        <v>2.1160449180000001</v>
      </c>
      <c r="AG18">
        <v>2.1963277059999999</v>
      </c>
      <c r="AH18">
        <v>2.2803191549999999</v>
      </c>
      <c r="AI18">
        <v>2.3676662720000001</v>
      </c>
      <c r="AJ18">
        <v>2.4580342320000002</v>
      </c>
      <c r="AK18">
        <v>2.5513667999999998</v>
      </c>
    </row>
    <row r="19" spans="1:37">
      <c r="A19" t="s">
        <v>486</v>
      </c>
      <c r="B19">
        <v>1154.0036</v>
      </c>
      <c r="C19">
        <v>1180.6627779999999</v>
      </c>
      <c r="D19">
        <v>1211.8358169999999</v>
      </c>
      <c r="E19">
        <v>1252.698214</v>
      </c>
      <c r="F19">
        <v>1306.942673</v>
      </c>
      <c r="G19">
        <v>1371.2305040000001</v>
      </c>
      <c r="H19">
        <v>1608.9193909999999</v>
      </c>
      <c r="I19">
        <v>1704.1264080000001</v>
      </c>
      <c r="J19">
        <v>1730.3753529999999</v>
      </c>
      <c r="K19">
        <v>1731.2065130000001</v>
      </c>
      <c r="L19">
        <v>1735.89276</v>
      </c>
      <c r="M19">
        <v>1771.0345319999999</v>
      </c>
      <c r="N19">
        <v>1854.340747</v>
      </c>
      <c r="O19">
        <v>1979.8207540000001</v>
      </c>
      <c r="P19">
        <v>2140.5974799999999</v>
      </c>
      <c r="Q19">
        <v>2304.9765219999999</v>
      </c>
      <c r="R19">
        <v>2409.8266739999999</v>
      </c>
      <c r="S19">
        <v>2494.2974880000002</v>
      </c>
      <c r="T19">
        <v>2576.038951</v>
      </c>
      <c r="U19">
        <v>2661.4674279999999</v>
      </c>
      <c r="V19">
        <v>2751.8701099999998</v>
      </c>
      <c r="W19">
        <v>2846.2640719999999</v>
      </c>
      <c r="X19">
        <v>2942.5670989999999</v>
      </c>
      <c r="Y19">
        <v>3038.1325929999998</v>
      </c>
      <c r="Z19">
        <v>3130.066327</v>
      </c>
      <c r="AA19">
        <v>3215.4888310000001</v>
      </c>
      <c r="AB19">
        <v>3293.9308030000002</v>
      </c>
      <c r="AC19">
        <v>3367.8565840000001</v>
      </c>
      <c r="AD19">
        <v>3439.962853</v>
      </c>
      <c r="AE19">
        <v>3512.8524499999999</v>
      </c>
      <c r="AF19">
        <v>3588.9785870000001</v>
      </c>
      <c r="AG19">
        <v>3670.5618279999999</v>
      </c>
      <c r="AH19">
        <v>3759.619373</v>
      </c>
      <c r="AI19">
        <v>3858.202972</v>
      </c>
      <c r="AJ19">
        <v>3968.5692239999998</v>
      </c>
      <c r="AK19">
        <v>4093.3314770000002</v>
      </c>
    </row>
    <row r="20" spans="1:37">
      <c r="A20" t="s">
        <v>487</v>
      </c>
      <c r="B20">
        <v>1109.640529</v>
      </c>
      <c r="C20">
        <v>1096.8321330000001</v>
      </c>
      <c r="D20">
        <v>1075.4292109999999</v>
      </c>
      <c r="E20">
        <v>1063.874832</v>
      </c>
      <c r="F20">
        <v>1075.257472</v>
      </c>
      <c r="G20">
        <v>1111.6206219999999</v>
      </c>
      <c r="H20">
        <v>1072.131987</v>
      </c>
      <c r="I20">
        <v>982.40459810000004</v>
      </c>
      <c r="J20">
        <v>875.64460750000001</v>
      </c>
      <c r="K20">
        <v>786.02064789999997</v>
      </c>
      <c r="L20">
        <v>744.24982169999998</v>
      </c>
      <c r="M20">
        <v>773.11393869999995</v>
      </c>
      <c r="N20">
        <v>884.43090689999997</v>
      </c>
      <c r="O20">
        <v>1087.99908</v>
      </c>
      <c r="P20">
        <v>1388.3948660000001</v>
      </c>
      <c r="Q20">
        <v>1768.9202780000001</v>
      </c>
      <c r="R20">
        <v>1935.7636669999999</v>
      </c>
      <c r="S20">
        <v>2000.7189040000001</v>
      </c>
      <c r="T20">
        <v>2036.498225</v>
      </c>
      <c r="U20">
        <v>2076.9101289999999</v>
      </c>
      <c r="V20">
        <v>2134.4583819999998</v>
      </c>
      <c r="W20">
        <v>2211.5162</v>
      </c>
      <c r="X20">
        <v>2305.324396</v>
      </c>
      <c r="Y20">
        <v>2410.0348439999998</v>
      </c>
      <c r="Z20">
        <v>2517.4239040000002</v>
      </c>
      <c r="AA20">
        <v>2617.1470920000002</v>
      </c>
      <c r="AB20">
        <v>2701.7178800000002</v>
      </c>
      <c r="AC20">
        <v>2769.791307</v>
      </c>
      <c r="AD20">
        <v>2821.4091239999998</v>
      </c>
      <c r="AE20">
        <v>2857.3208159999999</v>
      </c>
      <c r="AF20">
        <v>2878.8723599999998</v>
      </c>
      <c r="AG20">
        <v>2887.6253510000001</v>
      </c>
      <c r="AH20">
        <v>2885.1747190000001</v>
      </c>
      <c r="AI20">
        <v>2873.4723629999999</v>
      </c>
      <c r="AJ20">
        <v>2854.8415260000002</v>
      </c>
      <c r="AK20">
        <v>2831.9848149999998</v>
      </c>
    </row>
    <row r="21" spans="1:37">
      <c r="A21" t="s">
        <v>99</v>
      </c>
      <c r="B21">
        <v>3353.1214869999999</v>
      </c>
      <c r="C21">
        <v>3407.0923990000001</v>
      </c>
      <c r="D21">
        <v>3455.0850129999999</v>
      </c>
      <c r="E21">
        <v>3526.395109</v>
      </c>
      <c r="F21">
        <v>3635.6357979999998</v>
      </c>
      <c r="G21">
        <v>3768.6883389999998</v>
      </c>
      <c r="H21">
        <v>3910.5978559999999</v>
      </c>
      <c r="I21">
        <v>4068.166588</v>
      </c>
      <c r="J21">
        <v>4242.2257099999997</v>
      </c>
      <c r="K21">
        <v>4437.8700479999998</v>
      </c>
      <c r="L21">
        <v>4655.1809679999997</v>
      </c>
      <c r="M21">
        <v>4889.6989910000002</v>
      </c>
      <c r="N21">
        <v>5137.2949319999998</v>
      </c>
      <c r="O21">
        <v>5396.3070680000001</v>
      </c>
      <c r="P21">
        <v>5667.3097669999997</v>
      </c>
      <c r="Q21">
        <v>5954.1779850000003</v>
      </c>
      <c r="R21">
        <v>6289.6771589999998</v>
      </c>
      <c r="S21">
        <v>6678.1176320000004</v>
      </c>
      <c r="T21">
        <v>7116.1295829999999</v>
      </c>
      <c r="U21">
        <v>7600.7834949999997</v>
      </c>
      <c r="V21">
        <v>8130.6315420000001</v>
      </c>
      <c r="W21">
        <v>8704.9888339999998</v>
      </c>
      <c r="X21">
        <v>9322.8599200000008</v>
      </c>
      <c r="Y21">
        <v>9982.1314629999997</v>
      </c>
      <c r="Z21">
        <v>10679.01791</v>
      </c>
      <c r="AA21">
        <v>11407.668110000001</v>
      </c>
      <c r="AB21">
        <v>12165.98033</v>
      </c>
      <c r="AC21">
        <v>12957.580480000001</v>
      </c>
      <c r="AD21">
        <v>13785.399789999999</v>
      </c>
      <c r="AE21">
        <v>14651.987160000001</v>
      </c>
      <c r="AF21">
        <v>15559.94364</v>
      </c>
      <c r="AG21">
        <v>16511.789550000001</v>
      </c>
      <c r="AH21">
        <v>17509.86333</v>
      </c>
      <c r="AI21">
        <v>18556.68707</v>
      </c>
      <c r="AJ21">
        <v>19655.05962</v>
      </c>
      <c r="AK21">
        <v>20808.11146</v>
      </c>
    </row>
    <row r="22" spans="1:37">
      <c r="A22" t="s">
        <v>100</v>
      </c>
      <c r="B22">
        <v>2603.9507410000001</v>
      </c>
      <c r="C22">
        <v>2665.2598090000001</v>
      </c>
      <c r="D22">
        <v>2740.0951009999999</v>
      </c>
      <c r="E22">
        <v>2848.7368609999999</v>
      </c>
      <c r="F22">
        <v>2999.376589</v>
      </c>
      <c r="G22">
        <v>3178.2512489999999</v>
      </c>
      <c r="H22">
        <v>3381.267202</v>
      </c>
      <c r="I22">
        <v>3605.427036</v>
      </c>
      <c r="J22">
        <v>3852.8936199999998</v>
      </c>
      <c r="K22">
        <v>4126.977774</v>
      </c>
      <c r="L22">
        <v>4431.3211540000002</v>
      </c>
      <c r="M22">
        <v>4771.2329319999999</v>
      </c>
      <c r="N22">
        <v>5153.7735670000002</v>
      </c>
      <c r="O22">
        <v>5586.1667589999997</v>
      </c>
      <c r="P22">
        <v>6075.4593189999996</v>
      </c>
      <c r="Q22">
        <v>6628.136724</v>
      </c>
      <c r="R22">
        <v>7124.6117629999999</v>
      </c>
      <c r="S22">
        <v>7581.7496979999996</v>
      </c>
      <c r="T22">
        <v>8035.4175080000005</v>
      </c>
      <c r="U22">
        <v>8509.7107379999998</v>
      </c>
      <c r="V22">
        <v>9015.8378080000002</v>
      </c>
      <c r="W22">
        <v>9556.7283929999994</v>
      </c>
      <c r="X22">
        <v>10130.6558</v>
      </c>
      <c r="Y22">
        <v>10733.13269</v>
      </c>
      <c r="Z22">
        <v>11357.659809999999</v>
      </c>
      <c r="AA22">
        <v>11995.884760000001</v>
      </c>
      <c r="AB22">
        <v>12643.91461</v>
      </c>
      <c r="AC22">
        <v>13304.166499999999</v>
      </c>
      <c r="AD22">
        <v>13978.46163</v>
      </c>
      <c r="AE22">
        <v>14668.243280000001</v>
      </c>
      <c r="AF22">
        <v>15374.94227</v>
      </c>
      <c r="AG22">
        <v>16099.98465</v>
      </c>
      <c r="AH22">
        <v>16844.668430000002</v>
      </c>
      <c r="AI22">
        <v>17610.3511</v>
      </c>
      <c r="AJ22">
        <v>18398.624510000001</v>
      </c>
      <c r="AK22">
        <v>19211.449530000002</v>
      </c>
    </row>
    <row r="23" spans="1:37">
      <c r="A23" t="s">
        <v>101</v>
      </c>
      <c r="B23">
        <v>8879.3744210000004</v>
      </c>
      <c r="C23">
        <v>9013.2570689999993</v>
      </c>
      <c r="D23">
        <v>9133.6447499999995</v>
      </c>
      <c r="E23">
        <v>9337.3404169999994</v>
      </c>
      <c r="F23">
        <v>9655.8674040000005</v>
      </c>
      <c r="G23">
        <v>10031.56863</v>
      </c>
      <c r="H23">
        <v>10443.520200000001</v>
      </c>
      <c r="I23">
        <v>10877.94982</v>
      </c>
      <c r="J23">
        <v>11338.22653</v>
      </c>
      <c r="K23">
        <v>11836.060719999999</v>
      </c>
      <c r="L23">
        <v>12379.37242</v>
      </c>
      <c r="M23">
        <v>12971.45256</v>
      </c>
      <c r="N23">
        <v>13614.548769999999</v>
      </c>
      <c r="O23">
        <v>14309.26719</v>
      </c>
      <c r="P23">
        <v>15056.56457</v>
      </c>
      <c r="Q23">
        <v>15858.628210000001</v>
      </c>
      <c r="R23">
        <v>16773.308700000001</v>
      </c>
      <c r="S23">
        <v>17827.5687</v>
      </c>
      <c r="T23">
        <v>19020.61521</v>
      </c>
      <c r="U23">
        <v>20346.452420000001</v>
      </c>
      <c r="V23">
        <v>21799.976490000001</v>
      </c>
      <c r="W23">
        <v>23376.997879999999</v>
      </c>
      <c r="X23">
        <v>25072.52288</v>
      </c>
      <c r="Y23">
        <v>26878.945230000001</v>
      </c>
      <c r="Z23">
        <v>28784.53919</v>
      </c>
      <c r="AA23">
        <v>30772.24972</v>
      </c>
      <c r="AB23">
        <v>32840.195489999998</v>
      </c>
      <c r="AC23">
        <v>35004.060570000001</v>
      </c>
      <c r="AD23">
        <v>37271.779649999997</v>
      </c>
      <c r="AE23">
        <v>39648.53959</v>
      </c>
      <c r="AF23">
        <v>42139.40466</v>
      </c>
      <c r="AG23">
        <v>44749.710630000001</v>
      </c>
      <c r="AH23">
        <v>47484.841670000002</v>
      </c>
      <c r="AI23">
        <v>50350.69038</v>
      </c>
      <c r="AJ23">
        <v>53353.977939999997</v>
      </c>
      <c r="AK23">
        <v>56502.541689999998</v>
      </c>
    </row>
    <row r="24" spans="1:37">
      <c r="A24" t="s">
        <v>102</v>
      </c>
      <c r="B24">
        <v>1590.655315</v>
      </c>
      <c r="C24">
        <v>1618.200771</v>
      </c>
      <c r="D24">
        <v>1639.80078</v>
      </c>
      <c r="E24">
        <v>1659.697733</v>
      </c>
      <c r="F24">
        <v>1681.8088009999999</v>
      </c>
      <c r="G24">
        <v>1703.5761500000001</v>
      </c>
      <c r="H24">
        <v>1730.3812789999999</v>
      </c>
      <c r="I24">
        <v>1789.3969239999999</v>
      </c>
      <c r="J24">
        <v>1888.1385379999999</v>
      </c>
      <c r="K24">
        <v>1992.7532699999999</v>
      </c>
      <c r="L24">
        <v>2067.7621960000001</v>
      </c>
      <c r="M24">
        <v>2113.416866</v>
      </c>
      <c r="N24">
        <v>2152.8675020000001</v>
      </c>
      <c r="O24">
        <v>2203.4239240000002</v>
      </c>
      <c r="P24">
        <v>2269.6330549999998</v>
      </c>
      <c r="Q24">
        <v>2343.7376370000002</v>
      </c>
      <c r="R24">
        <v>2368.0841839999998</v>
      </c>
      <c r="S24">
        <v>2370.7339400000001</v>
      </c>
      <c r="T24">
        <v>2368.6762709999998</v>
      </c>
      <c r="U24">
        <v>2365.203207</v>
      </c>
      <c r="V24">
        <v>2357.051841</v>
      </c>
      <c r="W24">
        <v>2339.1771859999999</v>
      </c>
      <c r="X24">
        <v>2308.5144180000002</v>
      </c>
      <c r="Y24">
        <v>2264.0657860000001</v>
      </c>
      <c r="Z24">
        <v>2206.87266</v>
      </c>
      <c r="AA24">
        <v>2140.1026499999998</v>
      </c>
      <c r="AB24">
        <v>2067.4360940000001</v>
      </c>
      <c r="AC24">
        <v>1990.757374</v>
      </c>
      <c r="AD24">
        <v>1911.4252739999999</v>
      </c>
      <c r="AE24">
        <v>1830.5627959999999</v>
      </c>
      <c r="AF24">
        <v>1749.102678</v>
      </c>
      <c r="AG24">
        <v>1669.433528</v>
      </c>
      <c r="AH24">
        <v>1593.639991</v>
      </c>
      <c r="AI24">
        <v>1520.887647</v>
      </c>
      <c r="AJ24">
        <v>1448.7128990000001</v>
      </c>
      <c r="AK24">
        <v>1373.9575709999999</v>
      </c>
    </row>
    <row r="25" spans="1:37">
      <c r="A25" t="s">
        <v>103</v>
      </c>
      <c r="B25">
        <v>381.5980361</v>
      </c>
      <c r="C25">
        <v>395.6875182</v>
      </c>
      <c r="D25">
        <v>412.01133579999998</v>
      </c>
      <c r="E25">
        <v>432.80640820000002</v>
      </c>
      <c r="F25">
        <v>460.90998000000002</v>
      </c>
      <c r="G25">
        <v>497.26212229999999</v>
      </c>
      <c r="H25">
        <v>543.42360629999996</v>
      </c>
      <c r="I25">
        <v>624.68435409999995</v>
      </c>
      <c r="J25">
        <v>757.53599050000003</v>
      </c>
      <c r="K25">
        <v>938.46032820000005</v>
      </c>
      <c r="L25">
        <v>1160.936618</v>
      </c>
      <c r="M25">
        <v>1412.977488</v>
      </c>
      <c r="N25">
        <v>1668.8339269999999</v>
      </c>
      <c r="O25">
        <v>1917.388189</v>
      </c>
      <c r="P25">
        <v>2169.6959409999999</v>
      </c>
      <c r="Q25">
        <v>2459.3462249999998</v>
      </c>
      <c r="R25">
        <v>2732.1577419999999</v>
      </c>
      <c r="S25">
        <v>3009.3458559999999</v>
      </c>
      <c r="T25">
        <v>3304.637322</v>
      </c>
      <c r="U25">
        <v>3625.5350319999998</v>
      </c>
      <c r="V25">
        <v>3978.3051500000001</v>
      </c>
      <c r="W25">
        <v>4369.0157049999998</v>
      </c>
      <c r="X25">
        <v>4798.4059139999999</v>
      </c>
      <c r="Y25">
        <v>5261.7934230000001</v>
      </c>
      <c r="Z25">
        <v>5749.1216480000003</v>
      </c>
      <c r="AA25">
        <v>6244.2069490000003</v>
      </c>
      <c r="AB25">
        <v>6734.0525209999996</v>
      </c>
      <c r="AC25">
        <v>7212.9623449999999</v>
      </c>
      <c r="AD25">
        <v>7680.5282029999998</v>
      </c>
      <c r="AE25">
        <v>8138.9588979999999</v>
      </c>
      <c r="AF25">
        <v>8592.6721679999991</v>
      </c>
      <c r="AG25">
        <v>9039.8966970000001</v>
      </c>
      <c r="AH25">
        <v>9475.0252189999992</v>
      </c>
      <c r="AI25">
        <v>9899.4750810000005</v>
      </c>
      <c r="AJ25">
        <v>10318.072270000001</v>
      </c>
      <c r="AK25">
        <v>10737.406349999999</v>
      </c>
    </row>
    <row r="26" spans="1:37">
      <c r="A26" t="s">
        <v>104</v>
      </c>
      <c r="B26">
        <v>1593.2937340000001</v>
      </c>
      <c r="C26">
        <v>1615.4811159999999</v>
      </c>
      <c r="D26">
        <v>1637.1058640000001</v>
      </c>
      <c r="E26">
        <v>1657.191073</v>
      </c>
      <c r="F26">
        <v>1682.270573</v>
      </c>
      <c r="G26">
        <v>1710.5086940000001</v>
      </c>
      <c r="H26">
        <v>1733.834668</v>
      </c>
      <c r="I26">
        <v>1754.1201060000001</v>
      </c>
      <c r="J26">
        <v>1773.0142450000001</v>
      </c>
      <c r="K26">
        <v>1791.909073</v>
      </c>
      <c r="L26">
        <v>1810.861146</v>
      </c>
      <c r="M26">
        <v>1828.5802289999999</v>
      </c>
      <c r="N26">
        <v>1843.4592660000001</v>
      </c>
      <c r="O26">
        <v>1854.585131</v>
      </c>
      <c r="P26">
        <v>1861.9305429999999</v>
      </c>
      <c r="Q26">
        <v>1866.4395139999999</v>
      </c>
      <c r="R26">
        <v>1873.0431189999999</v>
      </c>
      <c r="S26">
        <v>1881.8215279999999</v>
      </c>
      <c r="T26">
        <v>1892.2348569999999</v>
      </c>
      <c r="U26">
        <v>1903.8425119999999</v>
      </c>
      <c r="V26">
        <v>1916.4315099999999</v>
      </c>
      <c r="W26">
        <v>1929.9135209999999</v>
      </c>
      <c r="X26">
        <v>1944.07122</v>
      </c>
      <c r="Y26">
        <v>1958.5816420000001</v>
      </c>
      <c r="Z26">
        <v>1973.037288</v>
      </c>
      <c r="AA26">
        <v>1986.9602219999999</v>
      </c>
      <c r="AB26">
        <v>1999.7303159999999</v>
      </c>
      <c r="AC26">
        <v>2010.9230910000001</v>
      </c>
      <c r="AD26">
        <v>2020.58663</v>
      </c>
      <c r="AE26">
        <v>2028.9833900000001</v>
      </c>
      <c r="AF26">
        <v>2036.4835700000001</v>
      </c>
      <c r="AG26">
        <v>2043.3029100000001</v>
      </c>
      <c r="AH26">
        <v>2049.4807540000002</v>
      </c>
      <c r="AI26">
        <v>2055.1057930000002</v>
      </c>
      <c r="AJ26">
        <v>2060.2919550000001</v>
      </c>
      <c r="AK26">
        <v>2065.1644919999999</v>
      </c>
    </row>
    <row r="27" spans="1:37">
      <c r="A27" t="s">
        <v>105</v>
      </c>
      <c r="B27">
        <v>124.3163492</v>
      </c>
      <c r="C27">
        <v>126.6123766</v>
      </c>
      <c r="D27">
        <v>129.6319178</v>
      </c>
      <c r="E27">
        <v>133.2673303</v>
      </c>
      <c r="F27">
        <v>137.84327619999999</v>
      </c>
      <c r="G27">
        <v>143.01014180000001</v>
      </c>
      <c r="H27">
        <v>147.95418190000001</v>
      </c>
      <c r="I27">
        <v>152.60780109999999</v>
      </c>
      <c r="J27">
        <v>157.0401607</v>
      </c>
      <c r="K27">
        <v>161.44735729999999</v>
      </c>
      <c r="L27">
        <v>165.99729439999999</v>
      </c>
      <c r="M27">
        <v>170.7707747</v>
      </c>
      <c r="N27">
        <v>175.80363130000001</v>
      </c>
      <c r="O27">
        <v>181.11574479999999</v>
      </c>
      <c r="P27">
        <v>186.7129004</v>
      </c>
      <c r="Q27">
        <v>192.59247429999999</v>
      </c>
      <c r="R27">
        <v>195.63962069999999</v>
      </c>
      <c r="S27">
        <v>195.9848217</v>
      </c>
      <c r="T27">
        <v>194.702212</v>
      </c>
      <c r="U27">
        <v>192.75027729999999</v>
      </c>
      <c r="V27">
        <v>190.720034</v>
      </c>
      <c r="W27">
        <v>188.88876629999999</v>
      </c>
      <c r="X27">
        <v>187.32600919999999</v>
      </c>
      <c r="Y27">
        <v>185.99808229999999</v>
      </c>
      <c r="Z27">
        <v>184.83059990000001</v>
      </c>
      <c r="AA27">
        <v>183.74000710000001</v>
      </c>
      <c r="AB27">
        <v>182.63825629999999</v>
      </c>
      <c r="AC27">
        <v>181.4678073</v>
      </c>
      <c r="AD27">
        <v>180.2214812</v>
      </c>
      <c r="AE27">
        <v>178.91567409999999</v>
      </c>
      <c r="AF27">
        <v>177.57808840000001</v>
      </c>
      <c r="AG27">
        <v>176.22636739999999</v>
      </c>
      <c r="AH27">
        <v>174.86597280000001</v>
      </c>
      <c r="AI27">
        <v>173.5058822</v>
      </c>
      <c r="AJ27">
        <v>172.1562251</v>
      </c>
      <c r="AK27">
        <v>170.82751150000001</v>
      </c>
    </row>
    <row r="28" spans="1:37">
      <c r="A28" t="s">
        <v>106</v>
      </c>
      <c r="B28">
        <v>1643.358651</v>
      </c>
      <c r="C28">
        <v>1661.755733</v>
      </c>
      <c r="D28">
        <v>1678.9993979999999</v>
      </c>
      <c r="E28">
        <v>1699.951073</v>
      </c>
      <c r="F28">
        <v>1730.7178570000001</v>
      </c>
      <c r="G28">
        <v>1764.60285</v>
      </c>
      <c r="H28">
        <v>1792.2590009999999</v>
      </c>
      <c r="I28">
        <v>1813.315987</v>
      </c>
      <c r="J28">
        <v>1829.0869210000001</v>
      </c>
      <c r="K28">
        <v>1842.5160390000001</v>
      </c>
      <c r="L28">
        <v>1855.7535</v>
      </c>
      <c r="M28">
        <v>1869.023383</v>
      </c>
      <c r="N28">
        <v>1881.597027</v>
      </c>
      <c r="O28">
        <v>1892.6719889999999</v>
      </c>
      <c r="P28">
        <v>1901.748073</v>
      </c>
      <c r="Q28">
        <v>1908.837859</v>
      </c>
      <c r="R28">
        <v>1914.9417619999999</v>
      </c>
      <c r="S28">
        <v>1921.684747</v>
      </c>
      <c r="T28">
        <v>1929.4249629999999</v>
      </c>
      <c r="U28">
        <v>1937.97309</v>
      </c>
      <c r="V28">
        <v>1947.0646839999999</v>
      </c>
      <c r="W28">
        <v>1956.4666279999999</v>
      </c>
      <c r="X28">
        <v>1965.848099</v>
      </c>
      <c r="Y28">
        <v>1974.8483180000001</v>
      </c>
      <c r="Z28">
        <v>1983.099549</v>
      </c>
      <c r="AA28">
        <v>1990.228834</v>
      </c>
      <c r="AB28">
        <v>1996.1099770000001</v>
      </c>
      <c r="AC28">
        <v>2000.9302029999999</v>
      </c>
      <c r="AD28">
        <v>2004.8542600000001</v>
      </c>
      <c r="AE28">
        <v>2008.0585450000001</v>
      </c>
      <c r="AF28">
        <v>2010.767977</v>
      </c>
      <c r="AG28">
        <v>2013.089688</v>
      </c>
      <c r="AH28">
        <v>2015.0144150000001</v>
      </c>
      <c r="AI28">
        <v>2016.598068</v>
      </c>
      <c r="AJ28">
        <v>2017.9301840000001</v>
      </c>
      <c r="AK28">
        <v>2019.117927</v>
      </c>
    </row>
    <row r="29" spans="1:37">
      <c r="A29" t="s">
        <v>107</v>
      </c>
      <c r="B29">
        <v>25.254320929999999</v>
      </c>
      <c r="C29">
        <v>25.550697490000001</v>
      </c>
      <c r="D29">
        <v>25.772361629999999</v>
      </c>
      <c r="E29">
        <v>25.79089003</v>
      </c>
      <c r="F29">
        <v>25.666556199999999</v>
      </c>
      <c r="G29">
        <v>25.437712860000001</v>
      </c>
      <c r="H29">
        <v>25.098217080000001</v>
      </c>
      <c r="I29">
        <v>24.989570799999999</v>
      </c>
      <c r="J29">
        <v>25.214380139999999</v>
      </c>
      <c r="K29">
        <v>25.435058189999999</v>
      </c>
      <c r="L29">
        <v>25.286773180000001</v>
      </c>
      <c r="M29">
        <v>24.763288580000001</v>
      </c>
      <c r="N29">
        <v>24.096985979999999</v>
      </c>
      <c r="O29">
        <v>23.481867309999998</v>
      </c>
      <c r="P29">
        <v>22.982667540000001</v>
      </c>
      <c r="Q29">
        <v>22.541903479999998</v>
      </c>
      <c r="R29">
        <v>21.71765559</v>
      </c>
      <c r="S29">
        <v>20.68112017</v>
      </c>
      <c r="T29">
        <v>19.591492729999999</v>
      </c>
      <c r="U29">
        <v>18.52051135</v>
      </c>
      <c r="V29">
        <v>17.48057025</v>
      </c>
      <c r="W29">
        <v>16.459341850000001</v>
      </c>
      <c r="X29">
        <v>15.447831259999999</v>
      </c>
      <c r="Y29">
        <v>14.446288040000001</v>
      </c>
      <c r="Z29">
        <v>13.464667199999999</v>
      </c>
      <c r="AA29">
        <v>12.52147963</v>
      </c>
      <c r="AB29">
        <v>11.62976274</v>
      </c>
      <c r="AC29">
        <v>10.789636509999999</v>
      </c>
      <c r="AD29">
        <v>10.00070805</v>
      </c>
      <c r="AE29">
        <v>9.2623225340000008</v>
      </c>
      <c r="AF29">
        <v>8.5734574569999999</v>
      </c>
      <c r="AG29">
        <v>7.9376716460000001</v>
      </c>
      <c r="AH29">
        <v>7.3573360250000004</v>
      </c>
      <c r="AI29">
        <v>6.8254257249999997</v>
      </c>
      <c r="AJ29">
        <v>6.3294502970000002</v>
      </c>
      <c r="AK29">
        <v>5.8552389299999996</v>
      </c>
    </row>
    <row r="30" spans="1:37">
      <c r="A30" t="s">
        <v>108</v>
      </c>
      <c r="B30">
        <v>6.5964696939999996</v>
      </c>
      <c r="C30">
        <v>6.8116835939999998</v>
      </c>
      <c r="D30">
        <v>7.1001773080000001</v>
      </c>
      <c r="E30">
        <v>7.4464352229999999</v>
      </c>
      <c r="F30">
        <v>7.9001043729999996</v>
      </c>
      <c r="G30">
        <v>8.5054107969999997</v>
      </c>
      <c r="H30">
        <v>9.3058158209999995</v>
      </c>
      <c r="I30">
        <v>10.657903470000001</v>
      </c>
      <c r="J30">
        <v>12.84690958</v>
      </c>
      <c r="K30">
        <v>15.83406359</v>
      </c>
      <c r="L30">
        <v>19.40680893</v>
      </c>
      <c r="M30">
        <v>23.065067630000001</v>
      </c>
      <c r="N30">
        <v>26.04568476</v>
      </c>
      <c r="O30">
        <v>28.041453629999999</v>
      </c>
      <c r="P30">
        <v>29.335159310000002</v>
      </c>
      <c r="Q30">
        <v>30.58410786</v>
      </c>
      <c r="R30">
        <v>31.366534789999999</v>
      </c>
      <c r="S30">
        <v>31.905170510000001</v>
      </c>
      <c r="T30">
        <v>32.382921009999997</v>
      </c>
      <c r="U30">
        <v>32.912832539999997</v>
      </c>
      <c r="V30">
        <v>33.567285290000001</v>
      </c>
      <c r="W30">
        <v>34.399283079999996</v>
      </c>
      <c r="X30">
        <v>35.408230209999999</v>
      </c>
      <c r="Y30">
        <v>36.542398419999998</v>
      </c>
      <c r="Z30">
        <v>37.715212139999998</v>
      </c>
      <c r="AA30">
        <v>38.813412079999999</v>
      </c>
      <c r="AB30">
        <v>39.717493330000003</v>
      </c>
      <c r="AC30">
        <v>40.384631710000001</v>
      </c>
      <c r="AD30">
        <v>40.847064750000001</v>
      </c>
      <c r="AE30">
        <v>41.179660009999999</v>
      </c>
      <c r="AF30">
        <v>41.478661750000001</v>
      </c>
      <c r="AG30">
        <v>41.790966060000002</v>
      </c>
      <c r="AH30">
        <v>42.104942780000002</v>
      </c>
      <c r="AI30">
        <v>42.422401989999997</v>
      </c>
      <c r="AJ30">
        <v>42.751348890000003</v>
      </c>
      <c r="AK30">
        <v>43.101430559999997</v>
      </c>
    </row>
    <row r="31" spans="1:37">
      <c r="A31" t="s">
        <v>206</v>
      </c>
      <c r="B31">
        <v>25790.12515</v>
      </c>
      <c r="C31">
        <v>26162.836670000001</v>
      </c>
      <c r="D31">
        <v>26517.898690000002</v>
      </c>
      <c r="E31">
        <v>27214.593440000001</v>
      </c>
      <c r="F31">
        <v>28231.308110000002</v>
      </c>
      <c r="G31">
        <v>29300.278429999998</v>
      </c>
      <c r="H31">
        <v>30411.331170000001</v>
      </c>
      <c r="I31">
        <v>31625.912120000001</v>
      </c>
      <c r="J31">
        <v>32948.358289999996</v>
      </c>
      <c r="K31">
        <v>34384.652739999998</v>
      </c>
      <c r="L31">
        <v>35922.95493</v>
      </c>
      <c r="M31">
        <v>37536.965909999999</v>
      </c>
      <c r="N31">
        <v>39205.579960000003</v>
      </c>
      <c r="O31">
        <v>40917.425840000004</v>
      </c>
      <c r="P31">
        <v>42676.23962</v>
      </c>
      <c r="Q31">
        <v>44511.22279</v>
      </c>
      <c r="R31">
        <v>46904.076829999998</v>
      </c>
      <c r="S31">
        <v>49649.95549</v>
      </c>
      <c r="T31">
        <v>52691.929060000002</v>
      </c>
      <c r="U31">
        <v>56006.981789999998</v>
      </c>
      <c r="V31">
        <v>59584.618869999998</v>
      </c>
      <c r="W31">
        <v>63416.027130000002</v>
      </c>
      <c r="X31">
        <v>67486.087660000005</v>
      </c>
      <c r="Y31">
        <v>71769.568469999998</v>
      </c>
      <c r="Z31">
        <v>76229.247199999998</v>
      </c>
      <c r="AA31">
        <v>80814.519360000006</v>
      </c>
      <c r="AB31">
        <v>85535.983059999999</v>
      </c>
      <c r="AC31">
        <v>90445.313299999994</v>
      </c>
      <c r="AD31">
        <v>95550.239839999995</v>
      </c>
      <c r="AE31">
        <v>100864.79549999999</v>
      </c>
      <c r="AF31">
        <v>106407.1885</v>
      </c>
      <c r="AG31">
        <v>112194.9387</v>
      </c>
      <c r="AH31">
        <v>118243.9764</v>
      </c>
      <c r="AI31">
        <v>124573.3936</v>
      </c>
      <c r="AJ31">
        <v>131204.6617</v>
      </c>
      <c r="AK31">
        <v>138161.8714</v>
      </c>
    </row>
    <row r="32" spans="1:37">
      <c r="A32" t="s">
        <v>207</v>
      </c>
      <c r="B32">
        <v>5303.6276660000003</v>
      </c>
      <c r="C32">
        <v>5433.5751659999996</v>
      </c>
      <c r="D32">
        <v>5588.7050550000004</v>
      </c>
      <c r="E32">
        <v>5830.8364460000003</v>
      </c>
      <c r="F32">
        <v>6156.5505979999998</v>
      </c>
      <c r="G32">
        <v>6510.690227</v>
      </c>
      <c r="H32">
        <v>6893.8367529999996</v>
      </c>
      <c r="I32">
        <v>7303.0047180000001</v>
      </c>
      <c r="J32">
        <v>7741.7381670000004</v>
      </c>
      <c r="K32">
        <v>8216.1942650000001</v>
      </c>
      <c r="L32">
        <v>8732.4353690000007</v>
      </c>
      <c r="M32">
        <v>9299.0771760000007</v>
      </c>
      <c r="N32">
        <v>9926.0508929999996</v>
      </c>
      <c r="O32">
        <v>10620.126389999999</v>
      </c>
      <c r="P32">
        <v>11386.538710000001</v>
      </c>
      <c r="Q32">
        <v>12229.24409</v>
      </c>
      <c r="R32">
        <v>12878.66641</v>
      </c>
      <c r="S32">
        <v>13478.91814</v>
      </c>
      <c r="T32">
        <v>14104.30575</v>
      </c>
      <c r="U32">
        <v>14781.92704</v>
      </c>
      <c r="V32">
        <v>15517.410320000001</v>
      </c>
      <c r="W32">
        <v>16307.409149999999</v>
      </c>
      <c r="X32">
        <v>17144.752250000001</v>
      </c>
      <c r="Y32">
        <v>18020.089530000001</v>
      </c>
      <c r="Z32">
        <v>18922.232059999998</v>
      </c>
      <c r="AA32">
        <v>19838.00187</v>
      </c>
      <c r="AB32">
        <v>20768.000680000001</v>
      </c>
      <c r="AC32">
        <v>21723.818159999999</v>
      </c>
      <c r="AD32">
        <v>22708.774089999999</v>
      </c>
      <c r="AE32">
        <v>23726.151399999999</v>
      </c>
      <c r="AF32">
        <v>24779.467329999999</v>
      </c>
      <c r="AG32">
        <v>25872.166639999999</v>
      </c>
      <c r="AH32">
        <v>27007.258740000001</v>
      </c>
      <c r="AI32">
        <v>28187.828539999999</v>
      </c>
      <c r="AJ32">
        <v>29417.360359999999</v>
      </c>
      <c r="AK32">
        <v>30699.899829999998</v>
      </c>
    </row>
    <row r="33" spans="1:37">
      <c r="A33" t="s">
        <v>208</v>
      </c>
      <c r="B33">
        <v>45086.461799999997</v>
      </c>
      <c r="C33">
        <v>45633.914360000002</v>
      </c>
      <c r="D33">
        <v>46182.817230000001</v>
      </c>
      <c r="E33">
        <v>47431.714699999997</v>
      </c>
      <c r="F33">
        <v>49308.14273</v>
      </c>
      <c r="G33">
        <v>51253.512820000004</v>
      </c>
      <c r="H33">
        <v>53288.996050000002</v>
      </c>
      <c r="I33">
        <v>55372.320339999998</v>
      </c>
      <c r="J33">
        <v>57537.958960000004</v>
      </c>
      <c r="K33">
        <v>59856.679660000002</v>
      </c>
      <c r="L33">
        <v>62361.16244</v>
      </c>
      <c r="M33">
        <v>65045.377760000003</v>
      </c>
      <c r="N33">
        <v>67900.857409999997</v>
      </c>
      <c r="O33">
        <v>70911.841660000006</v>
      </c>
      <c r="P33">
        <v>74073.427630000006</v>
      </c>
      <c r="Q33">
        <v>77397.091849999997</v>
      </c>
      <c r="R33">
        <v>81369.186900000001</v>
      </c>
      <c r="S33">
        <v>85916.436329999997</v>
      </c>
      <c r="T33">
        <v>90961.808099999995</v>
      </c>
      <c r="U33">
        <v>96456.643849999993</v>
      </c>
      <c r="V33">
        <v>102364.9559</v>
      </c>
      <c r="W33">
        <v>108653.4803</v>
      </c>
      <c r="X33">
        <v>115283.3805</v>
      </c>
      <c r="Y33">
        <v>122203.68640000001</v>
      </c>
      <c r="Z33">
        <v>129347.4011</v>
      </c>
      <c r="AA33">
        <v>136628.91219999999</v>
      </c>
      <c r="AB33">
        <v>144087.7267</v>
      </c>
      <c r="AC33">
        <v>151838.12849999999</v>
      </c>
      <c r="AD33">
        <v>159891.7047</v>
      </c>
      <c r="AE33">
        <v>168265.43590000001</v>
      </c>
      <c r="AF33">
        <v>176983.39</v>
      </c>
      <c r="AG33">
        <v>186073.17189999999</v>
      </c>
      <c r="AH33">
        <v>195562.4847</v>
      </c>
      <c r="AI33">
        <v>205481.2211</v>
      </c>
      <c r="AJ33">
        <v>215862.87789999999</v>
      </c>
      <c r="AK33">
        <v>226745.30799999999</v>
      </c>
    </row>
    <row r="34" spans="1:37">
      <c r="A34" t="s">
        <v>209</v>
      </c>
      <c r="B34">
        <v>2194.228188</v>
      </c>
      <c r="C34">
        <v>2226.3141070000001</v>
      </c>
      <c r="D34">
        <v>2249.2070699999999</v>
      </c>
      <c r="E34">
        <v>2276.9534359999998</v>
      </c>
      <c r="F34">
        <v>2311.8901900000001</v>
      </c>
      <c r="G34">
        <v>2344.1919459999999</v>
      </c>
      <c r="H34">
        <v>2387.5470270000001</v>
      </c>
      <c r="I34">
        <v>2492.6596559999998</v>
      </c>
      <c r="J34">
        <v>2642.8503129999999</v>
      </c>
      <c r="K34">
        <v>2761.371079</v>
      </c>
      <c r="L34">
        <v>2817.852883</v>
      </c>
      <c r="M34">
        <v>2850.040109</v>
      </c>
      <c r="N34">
        <v>2896.127133</v>
      </c>
      <c r="O34">
        <v>2963.619451</v>
      </c>
      <c r="P34">
        <v>3044.6732259999999</v>
      </c>
      <c r="Q34">
        <v>3120.8200149999998</v>
      </c>
      <c r="R34">
        <v>3089.0969019999998</v>
      </c>
      <c r="S34">
        <v>3070.163822</v>
      </c>
      <c r="T34">
        <v>3061.6330010000001</v>
      </c>
      <c r="U34">
        <v>3055.1081909999998</v>
      </c>
      <c r="V34">
        <v>3042.8746529999999</v>
      </c>
      <c r="W34">
        <v>3019.1397419999998</v>
      </c>
      <c r="X34">
        <v>2982.9531299999999</v>
      </c>
      <c r="Y34">
        <v>2934.9446760000001</v>
      </c>
      <c r="Z34">
        <v>2877.5553</v>
      </c>
      <c r="AA34">
        <v>2815.3153090000001</v>
      </c>
      <c r="AB34">
        <v>2751.908289</v>
      </c>
      <c r="AC34">
        <v>2687.3426100000001</v>
      </c>
      <c r="AD34">
        <v>2622.3081029999998</v>
      </c>
      <c r="AE34">
        <v>2557.3534300000001</v>
      </c>
      <c r="AF34">
        <v>2492.8322880000001</v>
      </c>
      <c r="AG34">
        <v>2432.2964700000002</v>
      </c>
      <c r="AH34">
        <v>2377.38076</v>
      </c>
      <c r="AI34">
        <v>2324.143114</v>
      </c>
      <c r="AJ34">
        <v>2268.0320879999999</v>
      </c>
      <c r="AK34">
        <v>2204.156348</v>
      </c>
    </row>
    <row r="35" spans="1:37">
      <c r="A35" t="s">
        <v>210</v>
      </c>
      <c r="B35">
        <v>71.857209209999994</v>
      </c>
      <c r="C35">
        <v>92.902074130000003</v>
      </c>
      <c r="D35">
        <v>114.6117483</v>
      </c>
      <c r="E35">
        <v>145.95993379999999</v>
      </c>
      <c r="F35">
        <v>187.26030990000001</v>
      </c>
      <c r="G35">
        <v>237.8495758</v>
      </c>
      <c r="H35">
        <v>294.63346369999999</v>
      </c>
      <c r="I35">
        <v>395.95949330000002</v>
      </c>
      <c r="J35">
        <v>548.64555459999997</v>
      </c>
      <c r="K35">
        <v>738.31705030000001</v>
      </c>
      <c r="L35">
        <v>965.86204640000005</v>
      </c>
      <c r="M35">
        <v>1208.4481270000001</v>
      </c>
      <c r="N35">
        <v>1423.7714619999999</v>
      </c>
      <c r="O35">
        <v>1611.723272</v>
      </c>
      <c r="P35">
        <v>1794.634497</v>
      </c>
      <c r="Q35">
        <v>2014.055552</v>
      </c>
      <c r="R35">
        <v>2175.5321749999998</v>
      </c>
      <c r="S35">
        <v>2370.0484809999998</v>
      </c>
      <c r="T35">
        <v>2586.1273030000002</v>
      </c>
      <c r="U35">
        <v>2826.3238040000001</v>
      </c>
      <c r="V35">
        <v>3097.336256</v>
      </c>
      <c r="W35">
        <v>3405.2105849999998</v>
      </c>
      <c r="X35">
        <v>3748.9702139999999</v>
      </c>
      <c r="Y35">
        <v>4124.3805659999998</v>
      </c>
      <c r="Z35">
        <v>4523.587614</v>
      </c>
      <c r="AA35">
        <v>4934.3617720000002</v>
      </c>
      <c r="AB35">
        <v>5351.3242950000003</v>
      </c>
      <c r="AC35">
        <v>5777.7828749999999</v>
      </c>
      <c r="AD35">
        <v>6213.1628870000004</v>
      </c>
      <c r="AE35">
        <v>6656.6635580000002</v>
      </c>
      <c r="AF35">
        <v>7107.9839620000002</v>
      </c>
      <c r="AG35">
        <v>7561.5713059999998</v>
      </c>
      <c r="AH35">
        <v>8014.1232639999998</v>
      </c>
      <c r="AI35">
        <v>8471.6413649999995</v>
      </c>
      <c r="AJ35">
        <v>8942.2101719999991</v>
      </c>
      <c r="AK35">
        <v>9434.9406029999991</v>
      </c>
    </row>
    <row r="36" spans="1:37">
      <c r="A36" t="s">
        <v>212</v>
      </c>
      <c r="B36">
        <v>73412.889580000003</v>
      </c>
      <c r="C36">
        <v>74608.60269</v>
      </c>
      <c r="D36">
        <v>75770.941739999995</v>
      </c>
      <c r="E36">
        <v>77820.564700000003</v>
      </c>
      <c r="F36">
        <v>80832.789000000004</v>
      </c>
      <c r="G36">
        <v>84139.691000000006</v>
      </c>
      <c r="H36">
        <v>87721.571370000005</v>
      </c>
      <c r="I36">
        <v>91538.781140000006</v>
      </c>
      <c r="J36">
        <v>95641.247610000006</v>
      </c>
      <c r="K36">
        <v>100057.42720000001</v>
      </c>
      <c r="L36">
        <v>104768.2714</v>
      </c>
      <c r="M36">
        <v>109767.96120000001</v>
      </c>
      <c r="N36">
        <v>115070.9136</v>
      </c>
      <c r="O36">
        <v>120689.7316</v>
      </c>
      <c r="P36">
        <v>126655.2233</v>
      </c>
      <c r="Q36">
        <v>133023.31219999999</v>
      </c>
      <c r="R36">
        <v>139942.20860000001</v>
      </c>
      <c r="S36">
        <v>147604.6784</v>
      </c>
      <c r="T36">
        <v>156048.48970000001</v>
      </c>
      <c r="U36">
        <v>165272.23379999999</v>
      </c>
      <c r="V36">
        <v>175254.9192</v>
      </c>
      <c r="W36">
        <v>185959.98929999999</v>
      </c>
      <c r="X36">
        <v>197327.76509999999</v>
      </c>
      <c r="Y36">
        <v>209269.21770000001</v>
      </c>
      <c r="Z36">
        <v>221661.74160000001</v>
      </c>
      <c r="AA36">
        <v>234345.489</v>
      </c>
      <c r="AB36">
        <v>247317.29569999999</v>
      </c>
      <c r="AC36">
        <v>260707.72210000001</v>
      </c>
      <c r="AD36">
        <v>274557.34789999999</v>
      </c>
      <c r="AE36">
        <v>288909.40990000003</v>
      </c>
      <c r="AF36">
        <v>303816.97289999999</v>
      </c>
      <c r="AG36">
        <v>319332.57319999998</v>
      </c>
      <c r="AH36">
        <v>335503.99209999997</v>
      </c>
      <c r="AI36">
        <v>352385.49859999999</v>
      </c>
      <c r="AJ36">
        <v>370037.80060000002</v>
      </c>
      <c r="AK36">
        <v>388528.95069999999</v>
      </c>
    </row>
    <row r="37" spans="1:37">
      <c r="A37" t="s">
        <v>213</v>
      </c>
      <c r="B37">
        <v>8375.6891190000006</v>
      </c>
      <c r="C37">
        <v>8587.3963129999993</v>
      </c>
      <c r="D37">
        <v>8839.2966190000006</v>
      </c>
      <c r="E37">
        <v>9223.6582780000008</v>
      </c>
      <c r="F37">
        <v>9740.8131790000007</v>
      </c>
      <c r="G37">
        <v>10308.76381</v>
      </c>
      <c r="H37">
        <v>10904.61506</v>
      </c>
      <c r="I37">
        <v>11521.270479999999</v>
      </c>
      <c r="J37">
        <v>12170.49598</v>
      </c>
      <c r="K37">
        <v>12868.104230000001</v>
      </c>
      <c r="L37">
        <v>13630.33497</v>
      </c>
      <c r="M37">
        <v>14479.74523</v>
      </c>
      <c r="N37">
        <v>15438.29573</v>
      </c>
      <c r="O37">
        <v>16520.097020000001</v>
      </c>
      <c r="P37">
        <v>17733.980970000001</v>
      </c>
      <c r="Q37">
        <v>19083.210459999998</v>
      </c>
      <c r="R37">
        <v>20078.81681</v>
      </c>
      <c r="S37">
        <v>20987.029200000001</v>
      </c>
      <c r="T37">
        <v>21933.113450000001</v>
      </c>
      <c r="U37">
        <v>22964.009119999999</v>
      </c>
      <c r="V37">
        <v>24089.278399999999</v>
      </c>
      <c r="W37">
        <v>25302.698110000001</v>
      </c>
      <c r="X37">
        <v>26591.48559</v>
      </c>
      <c r="Y37">
        <v>27939.359479999999</v>
      </c>
      <c r="Z37">
        <v>29327.20119</v>
      </c>
      <c r="AA37">
        <v>30732.825949999999</v>
      </c>
      <c r="AB37">
        <v>32154.586869999999</v>
      </c>
      <c r="AC37">
        <v>33608.573960000002</v>
      </c>
      <c r="AD37">
        <v>35099.944049999998</v>
      </c>
      <c r="AE37">
        <v>36633.549599999998</v>
      </c>
      <c r="AF37">
        <v>38214.744100000004</v>
      </c>
      <c r="AG37">
        <v>39848.950980000001</v>
      </c>
      <c r="AH37">
        <v>41541.044750000001</v>
      </c>
      <c r="AI37">
        <v>43296.047270000003</v>
      </c>
      <c r="AJ37">
        <v>45119.616419999998</v>
      </c>
      <c r="AK37">
        <v>47018.303310000003</v>
      </c>
    </row>
    <row r="38" spans="1:37">
      <c r="A38" t="s">
        <v>214</v>
      </c>
      <c r="B38">
        <v>60088.076150000001</v>
      </c>
      <c r="C38">
        <v>60851.631179999997</v>
      </c>
      <c r="D38">
        <v>61583.060259999998</v>
      </c>
      <c r="E38">
        <v>63177.621010000003</v>
      </c>
      <c r="F38">
        <v>65589.58567</v>
      </c>
      <c r="G38">
        <v>68125.748919999998</v>
      </c>
      <c r="H38">
        <v>70803.122659999994</v>
      </c>
      <c r="I38">
        <v>73574.531830000007</v>
      </c>
      <c r="J38">
        <v>76486.795209999997</v>
      </c>
      <c r="K38">
        <v>79587.801789999998</v>
      </c>
      <c r="L38">
        <v>82893.075039999996</v>
      </c>
      <c r="M38">
        <v>86412.171130000002</v>
      </c>
      <c r="N38">
        <v>90155.002999999997</v>
      </c>
      <c r="O38">
        <v>94114.497520000004</v>
      </c>
      <c r="P38">
        <v>98289.308180000007</v>
      </c>
      <c r="Q38">
        <v>102691.0343</v>
      </c>
      <c r="R38">
        <v>107845.121</v>
      </c>
      <c r="S38">
        <v>113793.6574</v>
      </c>
      <c r="T38">
        <v>120425.36350000001</v>
      </c>
      <c r="U38">
        <v>127664.6482</v>
      </c>
      <c r="V38">
        <v>135457.5992</v>
      </c>
      <c r="W38">
        <v>143756.97330000001</v>
      </c>
      <c r="X38">
        <v>152509.66339999999</v>
      </c>
      <c r="Y38">
        <v>161647.2175</v>
      </c>
      <c r="Z38">
        <v>171080.25690000001</v>
      </c>
      <c r="AA38">
        <v>180694.84349999999</v>
      </c>
      <c r="AB38">
        <v>190533.2102</v>
      </c>
      <c r="AC38">
        <v>200738.18290000001</v>
      </c>
      <c r="AD38">
        <v>211330.6464</v>
      </c>
      <c r="AE38">
        <v>222335.04680000001</v>
      </c>
      <c r="AF38">
        <v>233784.30970000001</v>
      </c>
      <c r="AG38">
        <v>245715.644</v>
      </c>
      <c r="AH38">
        <v>258166.00589999999</v>
      </c>
      <c r="AI38">
        <v>271174.92479999998</v>
      </c>
      <c r="AJ38">
        <v>284786.45059999998</v>
      </c>
      <c r="AK38">
        <v>299050.33689999999</v>
      </c>
    </row>
    <row r="39" spans="1:37">
      <c r="A39" t="s">
        <v>215</v>
      </c>
      <c r="B39">
        <v>6037.7348739999998</v>
      </c>
      <c r="C39">
        <v>6139.0336390000002</v>
      </c>
      <c r="D39">
        <v>6207.8604299999997</v>
      </c>
      <c r="E39">
        <v>6276.6101660000004</v>
      </c>
      <c r="F39">
        <v>6359.9996700000002</v>
      </c>
      <c r="G39">
        <v>6437.9265809999997</v>
      </c>
      <c r="H39">
        <v>6537.3700740000004</v>
      </c>
      <c r="I39">
        <v>6801.6128859999999</v>
      </c>
      <c r="J39">
        <v>7204.8204720000003</v>
      </c>
      <c r="K39">
        <v>7528.0315149999997</v>
      </c>
      <c r="L39">
        <v>7654.1660700000002</v>
      </c>
      <c r="M39">
        <v>7685.0020969999996</v>
      </c>
      <c r="N39">
        <v>7755.6039709999995</v>
      </c>
      <c r="O39">
        <v>7915.1269549999997</v>
      </c>
      <c r="P39">
        <v>8150.9221429999998</v>
      </c>
      <c r="Q39">
        <v>8405.9942499999997</v>
      </c>
      <c r="R39">
        <v>8386.7056460000003</v>
      </c>
      <c r="S39">
        <v>8354.5934190000007</v>
      </c>
      <c r="T39">
        <v>8346.3099989999992</v>
      </c>
      <c r="U39">
        <v>8349.526065</v>
      </c>
      <c r="V39">
        <v>8340.7286700000004</v>
      </c>
      <c r="W39">
        <v>8298.0801379999994</v>
      </c>
      <c r="X39">
        <v>8213.0022989999998</v>
      </c>
      <c r="Y39">
        <v>8084.0181050000001</v>
      </c>
      <c r="Z39">
        <v>7916.5142400000004</v>
      </c>
      <c r="AA39">
        <v>7723.3811640000004</v>
      </c>
      <c r="AB39">
        <v>7516.6765370000003</v>
      </c>
      <c r="AC39">
        <v>7298.3737140000003</v>
      </c>
      <c r="AD39">
        <v>7071.2006099999999</v>
      </c>
      <c r="AE39">
        <v>6837.8091180000001</v>
      </c>
      <c r="AF39">
        <v>6600.4691570000005</v>
      </c>
      <c r="AG39">
        <v>6370.3385369999996</v>
      </c>
      <c r="AH39">
        <v>6154.6347260000002</v>
      </c>
      <c r="AI39">
        <v>5944.287875</v>
      </c>
      <c r="AJ39">
        <v>5725.6627559999997</v>
      </c>
      <c r="AK39">
        <v>5483.4057489999996</v>
      </c>
    </row>
    <row r="40" spans="1:37">
      <c r="A40" t="s">
        <v>216</v>
      </c>
      <c r="B40">
        <v>2588.3749939999998</v>
      </c>
      <c r="C40">
        <v>2672.6280000000002</v>
      </c>
      <c r="D40">
        <v>2740.2739750000001</v>
      </c>
      <c r="E40">
        <v>2823.2082799999998</v>
      </c>
      <c r="F40">
        <v>2931.5120980000002</v>
      </c>
      <c r="G40">
        <v>3051.3500899999999</v>
      </c>
      <c r="H40">
        <v>3211.3589700000002</v>
      </c>
      <c r="I40">
        <v>3530.9271130000002</v>
      </c>
      <c r="J40">
        <v>3988.9765600000001</v>
      </c>
      <c r="K40">
        <v>4422.4189580000002</v>
      </c>
      <c r="L40">
        <v>4764.792958</v>
      </c>
      <c r="M40">
        <v>5070.1210220000003</v>
      </c>
      <c r="N40">
        <v>5380.8782140000003</v>
      </c>
      <c r="O40">
        <v>5723.8534639999998</v>
      </c>
      <c r="P40">
        <v>6110.8100590000004</v>
      </c>
      <c r="Q40">
        <v>6545.6374839999999</v>
      </c>
      <c r="R40">
        <v>6747.2593269999998</v>
      </c>
      <c r="S40">
        <v>6971.6485590000002</v>
      </c>
      <c r="T40">
        <v>7228.8971920000004</v>
      </c>
      <c r="U40">
        <v>7514.6158059999998</v>
      </c>
      <c r="V40">
        <v>7822.4554719999996</v>
      </c>
      <c r="W40">
        <v>8146.4688239999996</v>
      </c>
      <c r="X40">
        <v>8481.5178070000002</v>
      </c>
      <c r="Y40">
        <v>8822.9028130000006</v>
      </c>
      <c r="Z40">
        <v>9166.0593869999993</v>
      </c>
      <c r="AA40">
        <v>9506.2510139999995</v>
      </c>
      <c r="AB40">
        <v>9844.9351459999998</v>
      </c>
      <c r="AC40">
        <v>10186.38321</v>
      </c>
      <c r="AD40">
        <v>10532.04406</v>
      </c>
      <c r="AE40">
        <v>10883.02108</v>
      </c>
      <c r="AF40">
        <v>11240.637559999999</v>
      </c>
      <c r="AG40">
        <v>11606.31962</v>
      </c>
      <c r="AH40">
        <v>11981.04543</v>
      </c>
      <c r="AI40">
        <v>12365.289500000001</v>
      </c>
      <c r="AJ40">
        <v>12759.28253</v>
      </c>
      <c r="AK40">
        <v>13163.31718</v>
      </c>
    </row>
    <row r="41" spans="1:37">
      <c r="A41" t="s">
        <v>488</v>
      </c>
      <c r="B41">
        <v>7243.7639390000004</v>
      </c>
      <c r="C41">
        <v>7358.2808729999997</v>
      </c>
      <c r="D41">
        <v>7497.9270640000004</v>
      </c>
      <c r="E41">
        <v>7724.6514969999998</v>
      </c>
      <c r="F41">
        <v>8054.7417939999996</v>
      </c>
      <c r="G41">
        <v>8438.3321180000003</v>
      </c>
      <c r="H41">
        <v>9118.8527059999997</v>
      </c>
      <c r="I41">
        <v>9506.9278809999996</v>
      </c>
      <c r="J41">
        <v>9626.8181499999992</v>
      </c>
      <c r="K41">
        <v>9648.5625749999999</v>
      </c>
      <c r="L41">
        <v>9677.6457030000001</v>
      </c>
      <c r="M41">
        <v>9790.8089839999993</v>
      </c>
      <c r="N41">
        <v>10069.73796</v>
      </c>
      <c r="O41">
        <v>10539.469419999999</v>
      </c>
      <c r="P41">
        <v>11202.95009</v>
      </c>
      <c r="Q41">
        <v>11994.580099999999</v>
      </c>
      <c r="R41">
        <v>12426.594880000001</v>
      </c>
      <c r="S41">
        <v>12870.617249999999</v>
      </c>
      <c r="T41">
        <v>13362.39063</v>
      </c>
      <c r="U41">
        <v>13903.87491</v>
      </c>
      <c r="V41">
        <v>14490.100399999999</v>
      </c>
      <c r="W41">
        <v>15112.074850000001</v>
      </c>
      <c r="X41">
        <v>15756.28506</v>
      </c>
      <c r="Y41">
        <v>16404.5278</v>
      </c>
      <c r="Z41">
        <v>17033.982049999999</v>
      </c>
      <c r="AA41">
        <v>17617.535459999999</v>
      </c>
      <c r="AB41">
        <v>18139.30805</v>
      </c>
      <c r="AC41">
        <v>18600.716079999998</v>
      </c>
      <c r="AD41">
        <v>19003.97839</v>
      </c>
      <c r="AE41">
        <v>19353.876960000001</v>
      </c>
      <c r="AF41">
        <v>19657.382979999998</v>
      </c>
      <c r="AG41">
        <v>19921.504349999999</v>
      </c>
      <c r="AH41">
        <v>20152.444289999999</v>
      </c>
      <c r="AI41">
        <v>20357.195540000001</v>
      </c>
      <c r="AJ41">
        <v>20544.16864</v>
      </c>
      <c r="AK41">
        <v>20723.720249999998</v>
      </c>
    </row>
    <row r="42" spans="1:37">
      <c r="A42" t="s">
        <v>489</v>
      </c>
      <c r="B42">
        <v>1139.855096</v>
      </c>
      <c r="C42">
        <v>1179.872073</v>
      </c>
      <c r="D42">
        <v>1226.2125980000001</v>
      </c>
      <c r="E42">
        <v>1289.2002199999999</v>
      </c>
      <c r="F42">
        <v>1370.6830399999999</v>
      </c>
      <c r="G42">
        <v>1461.6757849999999</v>
      </c>
      <c r="H42">
        <v>1519.8748720000001</v>
      </c>
      <c r="I42">
        <v>1535.035527</v>
      </c>
      <c r="J42">
        <v>1519.1064590000001</v>
      </c>
      <c r="K42">
        <v>1494.647557</v>
      </c>
      <c r="L42">
        <v>1481.9928600000001</v>
      </c>
      <c r="M42">
        <v>1497.633349</v>
      </c>
      <c r="N42">
        <v>1551.481485</v>
      </c>
      <c r="O42">
        <v>1647.047196</v>
      </c>
      <c r="P42">
        <v>1783.2708029999999</v>
      </c>
      <c r="Q42">
        <v>1953.0978500000001</v>
      </c>
      <c r="R42">
        <v>1993.5942190000001</v>
      </c>
      <c r="S42">
        <v>2031.920914</v>
      </c>
      <c r="T42">
        <v>2082.9894509999999</v>
      </c>
      <c r="U42">
        <v>2149.610823</v>
      </c>
      <c r="V42">
        <v>2230.4150880000002</v>
      </c>
      <c r="W42">
        <v>2322.5386520000002</v>
      </c>
      <c r="X42">
        <v>2422.5324959999998</v>
      </c>
      <c r="Y42">
        <v>2526.5828750000001</v>
      </c>
      <c r="Z42">
        <v>2630.4873419999999</v>
      </c>
      <c r="AA42">
        <v>2729.5852220000002</v>
      </c>
      <c r="AB42">
        <v>2820.9608360000002</v>
      </c>
      <c r="AC42">
        <v>2903.9795239999999</v>
      </c>
      <c r="AD42">
        <v>2977.8518319999998</v>
      </c>
      <c r="AE42">
        <v>3042.2087959999999</v>
      </c>
      <c r="AF42">
        <v>3097.15371</v>
      </c>
      <c r="AG42">
        <v>3143.1197940000002</v>
      </c>
      <c r="AH42">
        <v>3180.7327180000002</v>
      </c>
      <c r="AI42">
        <v>3210.819649</v>
      </c>
      <c r="AJ42">
        <v>3234.392824</v>
      </c>
      <c r="AK42">
        <v>3252.6174529999998</v>
      </c>
    </row>
    <row r="43" spans="1:37">
      <c r="A43" t="s">
        <v>490</v>
      </c>
      <c r="B43">
        <v>1409.7320689999999</v>
      </c>
      <c r="C43">
        <v>1446.863319</v>
      </c>
      <c r="D43">
        <v>1479.8875949999999</v>
      </c>
      <c r="E43">
        <v>1525.8848720000001</v>
      </c>
      <c r="F43">
        <v>1587.8933400000001</v>
      </c>
      <c r="G43">
        <v>1654.0281480000001</v>
      </c>
      <c r="H43">
        <v>1726.5721699999999</v>
      </c>
      <c r="I43">
        <v>1743.6715919999999</v>
      </c>
      <c r="J43">
        <v>1717.6698739999999</v>
      </c>
      <c r="K43">
        <v>1679.7853150000001</v>
      </c>
      <c r="L43">
        <v>1646.5455380000001</v>
      </c>
      <c r="M43">
        <v>1631.961607</v>
      </c>
      <c r="N43">
        <v>1647.5760270000001</v>
      </c>
      <c r="O43">
        <v>1695.99225</v>
      </c>
      <c r="P43">
        <v>1775.095926</v>
      </c>
      <c r="Q43">
        <v>1874.7997319999999</v>
      </c>
      <c r="R43">
        <v>1898.117303</v>
      </c>
      <c r="S43">
        <v>1938.587959</v>
      </c>
      <c r="T43">
        <v>1996.4416020000001</v>
      </c>
      <c r="U43">
        <v>2068.1892459999999</v>
      </c>
      <c r="V43">
        <v>2150.7649529999999</v>
      </c>
      <c r="W43">
        <v>2241.4462250000001</v>
      </c>
      <c r="X43">
        <v>2337.4872270000001</v>
      </c>
      <c r="Y43">
        <v>2435.8730289999999</v>
      </c>
      <c r="Z43">
        <v>2533.1547569999998</v>
      </c>
      <c r="AA43">
        <v>2625.3541869999999</v>
      </c>
      <c r="AB43">
        <v>2710.367667</v>
      </c>
      <c r="AC43">
        <v>2788.357199</v>
      </c>
      <c r="AD43">
        <v>2858.9116439999998</v>
      </c>
      <c r="AE43">
        <v>2922.0263960000002</v>
      </c>
      <c r="AF43">
        <v>2978.14471</v>
      </c>
      <c r="AG43">
        <v>3027.8951139999999</v>
      </c>
      <c r="AH43">
        <v>3071.928602</v>
      </c>
      <c r="AI43">
        <v>3111.081897</v>
      </c>
      <c r="AJ43">
        <v>3146.52441</v>
      </c>
      <c r="AK43">
        <v>3179.8775230000001</v>
      </c>
    </row>
    <row r="44" spans="1:37">
      <c r="A44" t="s">
        <v>491</v>
      </c>
      <c r="B44">
        <v>52.023562439999999</v>
      </c>
      <c r="C44">
        <v>52.96815737</v>
      </c>
      <c r="D44">
        <v>53.811841010000002</v>
      </c>
      <c r="E44">
        <v>54.675278650000003</v>
      </c>
      <c r="F44">
        <v>55.646736400000002</v>
      </c>
      <c r="G44">
        <v>56.623794920000002</v>
      </c>
      <c r="H44">
        <v>55.84358786</v>
      </c>
      <c r="I44">
        <v>53.90567712</v>
      </c>
      <c r="J44">
        <v>51.479531219999998</v>
      </c>
      <c r="K44">
        <v>48.691717250000004</v>
      </c>
      <c r="L44">
        <v>45.677242329999999</v>
      </c>
      <c r="M44">
        <v>43.217183689999999</v>
      </c>
      <c r="N44">
        <v>41.975861420000001</v>
      </c>
      <c r="O44">
        <v>42.035528550000002</v>
      </c>
      <c r="P44">
        <v>43.141547690000003</v>
      </c>
      <c r="Q44">
        <v>44.766348309999998</v>
      </c>
      <c r="R44">
        <v>45.516574540000001</v>
      </c>
      <c r="S44">
        <v>46.225870620000002</v>
      </c>
      <c r="T44">
        <v>47.133134509999998</v>
      </c>
      <c r="U44">
        <v>48.208735230000002</v>
      </c>
      <c r="V44">
        <v>49.335811329999999</v>
      </c>
      <c r="W44">
        <v>50.380773830000003</v>
      </c>
      <c r="X44">
        <v>51.253612179999998</v>
      </c>
      <c r="Y44">
        <v>51.893307149999998</v>
      </c>
      <c r="Z44">
        <v>52.270034959999997</v>
      </c>
      <c r="AA44">
        <v>52.393923119999997</v>
      </c>
      <c r="AB44">
        <v>52.286379570000001</v>
      </c>
      <c r="AC44">
        <v>51.943496019999998</v>
      </c>
      <c r="AD44">
        <v>51.373075900000003</v>
      </c>
      <c r="AE44">
        <v>50.59513673</v>
      </c>
      <c r="AF44">
        <v>49.636918020000003</v>
      </c>
      <c r="AG44">
        <v>48.576744730000001</v>
      </c>
      <c r="AH44">
        <v>47.479847560000003</v>
      </c>
      <c r="AI44">
        <v>46.32646939</v>
      </c>
      <c r="AJ44">
        <v>45.065523059999997</v>
      </c>
      <c r="AK44">
        <v>43.635808249999997</v>
      </c>
    </row>
    <row r="45" spans="1:37">
      <c r="A45" t="s">
        <v>492</v>
      </c>
      <c r="B45">
        <v>8764.5570189999999</v>
      </c>
      <c r="C45">
        <v>8977.3861670000006</v>
      </c>
      <c r="D45">
        <v>9130.4063110000006</v>
      </c>
      <c r="E45">
        <v>9302.785828</v>
      </c>
      <c r="F45">
        <v>9527.8507879999997</v>
      </c>
      <c r="G45">
        <v>9759.2654440000006</v>
      </c>
      <c r="H45">
        <v>10117.442230000001</v>
      </c>
      <c r="I45">
        <v>10867.06011</v>
      </c>
      <c r="J45">
        <v>11905.81127</v>
      </c>
      <c r="K45">
        <v>12715.93288</v>
      </c>
      <c r="L45">
        <v>13066.931049999999</v>
      </c>
      <c r="M45">
        <v>13235.398359999999</v>
      </c>
      <c r="N45">
        <v>13526.334570000001</v>
      </c>
      <c r="O45">
        <v>14033.95801</v>
      </c>
      <c r="P45">
        <v>14717.357620000001</v>
      </c>
      <c r="Q45">
        <v>15436.198619999999</v>
      </c>
      <c r="R45">
        <v>15557.969870000001</v>
      </c>
      <c r="S45">
        <v>15639.357120000001</v>
      </c>
      <c r="T45">
        <v>15754.506450000001</v>
      </c>
      <c r="U45">
        <v>15878.968150000001</v>
      </c>
      <c r="V45">
        <v>15966.610199999999</v>
      </c>
      <c r="W45">
        <v>15974.899380000001</v>
      </c>
      <c r="X45">
        <v>15889.54652</v>
      </c>
      <c r="Y45">
        <v>15709.52802</v>
      </c>
      <c r="Z45">
        <v>15447.39579</v>
      </c>
      <c r="AA45">
        <v>15131.011259999999</v>
      </c>
      <c r="AB45">
        <v>14785.026320000001</v>
      </c>
      <c r="AC45">
        <v>14412.271290000001</v>
      </c>
      <c r="AD45">
        <v>14019.88528</v>
      </c>
      <c r="AE45">
        <v>13614.753049999999</v>
      </c>
      <c r="AF45">
        <v>13202.77108</v>
      </c>
      <c r="AG45">
        <v>12809.373089999999</v>
      </c>
      <c r="AH45">
        <v>12450.19721</v>
      </c>
      <c r="AI45">
        <v>12105.160190000001</v>
      </c>
      <c r="AJ45">
        <v>11745.70817</v>
      </c>
      <c r="AK45">
        <v>11339.75669</v>
      </c>
    </row>
    <row r="46" spans="1:37">
      <c r="A46" t="s">
        <v>493</v>
      </c>
      <c r="B46">
        <v>3463.3062880000002</v>
      </c>
      <c r="C46">
        <v>3580.4875430000002</v>
      </c>
      <c r="D46">
        <v>3707.8796860000002</v>
      </c>
      <c r="E46">
        <v>3878.0305840000001</v>
      </c>
      <c r="F46">
        <v>4098.6438589999998</v>
      </c>
      <c r="G46">
        <v>4343.800706</v>
      </c>
      <c r="H46">
        <v>4502.2982750000001</v>
      </c>
      <c r="I46">
        <v>4520.4367650000004</v>
      </c>
      <c r="J46">
        <v>4444.7616310000003</v>
      </c>
      <c r="K46">
        <v>4353.2586410000004</v>
      </c>
      <c r="L46">
        <v>4300.5760970000001</v>
      </c>
      <c r="M46">
        <v>4324.6278069999998</v>
      </c>
      <c r="N46">
        <v>4448.7500460000001</v>
      </c>
      <c r="O46">
        <v>4678.0536499999998</v>
      </c>
      <c r="P46">
        <v>5005.7982480000001</v>
      </c>
      <c r="Q46">
        <v>5409.2151160000003</v>
      </c>
      <c r="R46">
        <v>5480.0039479999996</v>
      </c>
      <c r="S46">
        <v>5569.6290069999995</v>
      </c>
      <c r="T46">
        <v>5698.4800260000002</v>
      </c>
      <c r="U46">
        <v>5865.0016720000003</v>
      </c>
      <c r="V46">
        <v>6063.0430569999999</v>
      </c>
      <c r="W46">
        <v>6285.1152179999999</v>
      </c>
      <c r="X46">
        <v>6522.8548689999998</v>
      </c>
      <c r="Y46">
        <v>6766.9223629999997</v>
      </c>
      <c r="Z46">
        <v>7006.8131540000004</v>
      </c>
      <c r="AA46">
        <v>7230.740992</v>
      </c>
      <c r="AB46">
        <v>7431.4226280000003</v>
      </c>
      <c r="AC46">
        <v>7607.6184899999998</v>
      </c>
      <c r="AD46">
        <v>7757.7850470000003</v>
      </c>
      <c r="AE46">
        <v>7881.4618700000001</v>
      </c>
      <c r="AF46">
        <v>7979.3996360000001</v>
      </c>
      <c r="AG46">
        <v>8053.0740740000001</v>
      </c>
      <c r="AH46">
        <v>8104.3375669999996</v>
      </c>
      <c r="AI46">
        <v>8135.556971</v>
      </c>
      <c r="AJ46">
        <v>8149.5164990000003</v>
      </c>
      <c r="AK46">
        <v>8149.2977970000002</v>
      </c>
    </row>
    <row r="47" spans="1:37">
      <c r="A47" t="s">
        <v>494</v>
      </c>
      <c r="B47">
        <v>4697.632055</v>
      </c>
      <c r="C47">
        <v>4684.92137</v>
      </c>
      <c r="D47">
        <v>4712.6830399999999</v>
      </c>
      <c r="E47">
        <v>4809.1770370000004</v>
      </c>
      <c r="F47">
        <v>4977.7156960000002</v>
      </c>
      <c r="G47">
        <v>5183.8491700000004</v>
      </c>
      <c r="H47">
        <v>5750.4348550000004</v>
      </c>
      <c r="I47">
        <v>6063.785476</v>
      </c>
      <c r="J47">
        <v>6162.5365959999999</v>
      </c>
      <c r="K47">
        <v>6151.7089290000004</v>
      </c>
      <c r="L47">
        <v>6118.3567059999996</v>
      </c>
      <c r="M47">
        <v>6134.4026590000003</v>
      </c>
      <c r="N47">
        <v>6281.6367810000002</v>
      </c>
      <c r="O47">
        <v>6578.0216119999995</v>
      </c>
      <c r="P47">
        <v>7023.971098</v>
      </c>
      <c r="Q47">
        <v>7546.682116</v>
      </c>
      <c r="R47">
        <v>7984.6810509999996</v>
      </c>
      <c r="S47">
        <v>8365.0670040000005</v>
      </c>
      <c r="T47">
        <v>8732.0035929999995</v>
      </c>
      <c r="U47">
        <v>9099.8371630000001</v>
      </c>
      <c r="V47">
        <v>9472.8320370000001</v>
      </c>
      <c r="W47">
        <v>9848.6170519999996</v>
      </c>
      <c r="X47">
        <v>10219.138129999999</v>
      </c>
      <c r="Y47">
        <v>10571.535749999999</v>
      </c>
      <c r="Z47">
        <v>10889.152969999999</v>
      </c>
      <c r="AA47">
        <v>11152.752140000001</v>
      </c>
      <c r="AB47">
        <v>11352.7695</v>
      </c>
      <c r="AC47">
        <v>11493.0442</v>
      </c>
      <c r="AD47">
        <v>11578.68982</v>
      </c>
      <c r="AE47">
        <v>11616.74194</v>
      </c>
      <c r="AF47">
        <v>11615.567789999999</v>
      </c>
      <c r="AG47">
        <v>11583.610360000001</v>
      </c>
      <c r="AH47">
        <v>11528.672780000001</v>
      </c>
      <c r="AI47">
        <v>11458.09489</v>
      </c>
      <c r="AJ47">
        <v>11378.6134</v>
      </c>
      <c r="AK47">
        <v>11296.30946</v>
      </c>
    </row>
    <row r="48" spans="1:37">
      <c r="A48" t="s">
        <v>495</v>
      </c>
      <c r="B48">
        <v>10448.993340000001</v>
      </c>
      <c r="C48">
        <v>10749.96168</v>
      </c>
      <c r="D48">
        <v>10967.68268</v>
      </c>
      <c r="E48">
        <v>11209.99007</v>
      </c>
      <c r="F48">
        <v>11520.45614</v>
      </c>
      <c r="G48">
        <v>11842.27542</v>
      </c>
      <c r="H48">
        <v>12285.852430000001</v>
      </c>
      <c r="I48">
        <v>13122.378549999999</v>
      </c>
      <c r="J48">
        <v>14213.58705</v>
      </c>
      <c r="K48">
        <v>15082.652470000001</v>
      </c>
      <c r="L48">
        <v>15499.85959</v>
      </c>
      <c r="M48">
        <v>15739.989020000001</v>
      </c>
      <c r="N48">
        <v>16106.719069999999</v>
      </c>
      <c r="O48">
        <v>16702.42714</v>
      </c>
      <c r="P48">
        <v>17492.04664</v>
      </c>
      <c r="Q48">
        <v>18347.545419999999</v>
      </c>
      <c r="R48">
        <v>18457.10785</v>
      </c>
      <c r="S48">
        <v>18592.0131</v>
      </c>
      <c r="T48">
        <v>18812.977650000001</v>
      </c>
      <c r="U48">
        <v>19084.013029999998</v>
      </c>
      <c r="V48">
        <v>19351.351360000001</v>
      </c>
      <c r="W48">
        <v>19567.607609999999</v>
      </c>
      <c r="X48">
        <v>19715.11191</v>
      </c>
      <c r="Y48">
        <v>19789.946909999999</v>
      </c>
      <c r="Z48">
        <v>19801.32386</v>
      </c>
      <c r="AA48">
        <v>19772.386920000001</v>
      </c>
      <c r="AB48">
        <v>19723.757130000002</v>
      </c>
      <c r="AC48">
        <v>19656.604899999998</v>
      </c>
      <c r="AD48">
        <v>19575.52536</v>
      </c>
      <c r="AE48">
        <v>19485.256519999999</v>
      </c>
      <c r="AF48">
        <v>19390.12197</v>
      </c>
      <c r="AG48">
        <v>19313.784660000001</v>
      </c>
      <c r="AH48">
        <v>19269.77232</v>
      </c>
      <c r="AI48">
        <v>19236.93187</v>
      </c>
      <c r="AJ48">
        <v>19187.729670000001</v>
      </c>
      <c r="AK48">
        <v>19094.000469999999</v>
      </c>
    </row>
    <row r="49" spans="1:37">
      <c r="A49" t="s">
        <v>496</v>
      </c>
      <c r="B49">
        <v>3196.7461840000001</v>
      </c>
      <c r="C49">
        <v>3160.0143429999998</v>
      </c>
      <c r="D49">
        <v>3098.5111849999998</v>
      </c>
      <c r="E49">
        <v>3065.3760710000001</v>
      </c>
      <c r="F49">
        <v>3098.3222890000002</v>
      </c>
      <c r="G49">
        <v>3203.2449350000002</v>
      </c>
      <c r="H49">
        <v>3089.4190250000001</v>
      </c>
      <c r="I49">
        <v>2830.524343</v>
      </c>
      <c r="J49">
        <v>2522.343989</v>
      </c>
      <c r="K49">
        <v>2263.786736</v>
      </c>
      <c r="L49">
        <v>2143.3633439999999</v>
      </c>
      <c r="M49">
        <v>2226.4486019999999</v>
      </c>
      <c r="N49">
        <v>2547.0461740000001</v>
      </c>
      <c r="O49">
        <v>3133.3766220000002</v>
      </c>
      <c r="P49">
        <v>3998.6235200000001</v>
      </c>
      <c r="Q49">
        <v>5094.6579920000004</v>
      </c>
      <c r="R49">
        <v>5575.2925809999997</v>
      </c>
      <c r="S49">
        <v>5762.2970670000004</v>
      </c>
      <c r="T49">
        <v>5865.2178789999998</v>
      </c>
      <c r="U49">
        <v>5981.4901339999997</v>
      </c>
      <c r="V49">
        <v>6147.1504020000002</v>
      </c>
      <c r="W49">
        <v>6369.0380519999999</v>
      </c>
      <c r="X49">
        <v>6639.2004660000002</v>
      </c>
      <c r="Y49">
        <v>6940.7834199999998</v>
      </c>
      <c r="Z49">
        <v>7250.0873009999996</v>
      </c>
      <c r="AA49">
        <v>7537.3014489999996</v>
      </c>
      <c r="AB49">
        <v>7780.8425610000004</v>
      </c>
      <c r="AC49">
        <v>7976.8323780000001</v>
      </c>
      <c r="AD49">
        <v>8125.3900240000003</v>
      </c>
      <c r="AE49">
        <v>8228.6747379999997</v>
      </c>
      <c r="AF49">
        <v>8290.5642960000005</v>
      </c>
      <c r="AG49">
        <v>8315.5582950000007</v>
      </c>
      <c r="AH49">
        <v>8308.253729</v>
      </c>
      <c r="AI49">
        <v>8274.2768199999991</v>
      </c>
      <c r="AJ49">
        <v>8220.3239159999994</v>
      </c>
      <c r="AK49">
        <v>8154.1838639999996</v>
      </c>
    </row>
    <row r="50" spans="1:37">
      <c r="A50" t="s">
        <v>497</v>
      </c>
      <c r="B50">
        <v>1581.6641830000001</v>
      </c>
      <c r="C50">
        <v>1618.005754</v>
      </c>
      <c r="D50">
        <v>1655.0617569999999</v>
      </c>
      <c r="E50">
        <v>1697.549346</v>
      </c>
      <c r="F50">
        <v>1752.0769539999999</v>
      </c>
      <c r="G50">
        <v>1815.26926</v>
      </c>
      <c r="H50">
        <v>2336.9083300000002</v>
      </c>
      <c r="I50">
        <v>2364.1888469999999</v>
      </c>
      <c r="J50">
        <v>2161.122938</v>
      </c>
      <c r="K50">
        <v>1951.7873090000001</v>
      </c>
      <c r="L50">
        <v>1824.0230489999999</v>
      </c>
      <c r="M50">
        <v>1790.7658309999999</v>
      </c>
      <c r="N50">
        <v>1876.9054329999999</v>
      </c>
      <c r="O50">
        <v>2059.5181280000002</v>
      </c>
      <c r="P50">
        <v>2324.0956769999998</v>
      </c>
      <c r="Q50">
        <v>2586.8035500000001</v>
      </c>
      <c r="R50">
        <v>2714.268501</v>
      </c>
      <c r="S50">
        <v>2794.9575150000001</v>
      </c>
      <c r="T50">
        <v>2868.5052030000002</v>
      </c>
      <c r="U50">
        <v>2948.9165630000002</v>
      </c>
      <c r="V50">
        <v>3038.3118979999999</v>
      </c>
      <c r="W50">
        <v>3133.3136549999999</v>
      </c>
      <c r="X50">
        <v>3227.7911549999999</v>
      </c>
      <c r="Y50">
        <v>3314.2863600000001</v>
      </c>
      <c r="Z50">
        <v>3384.9408119999998</v>
      </c>
      <c r="AA50">
        <v>3432.3358790000002</v>
      </c>
      <c r="AB50">
        <v>3455.2670189999999</v>
      </c>
      <c r="AC50">
        <v>3460.675358</v>
      </c>
      <c r="AD50">
        <v>3456.0943269999998</v>
      </c>
      <c r="AE50">
        <v>3448.756277</v>
      </c>
      <c r="AF50">
        <v>3445.3636329999999</v>
      </c>
      <c r="AG50">
        <v>3452.012804</v>
      </c>
      <c r="AH50">
        <v>3474.3871130000002</v>
      </c>
      <c r="AI50">
        <v>3518.1962699999999</v>
      </c>
      <c r="AJ50">
        <v>3589.4755700000001</v>
      </c>
      <c r="AK50">
        <v>3694.8736960000001</v>
      </c>
    </row>
    <row r="51" spans="1:37">
      <c r="A51" t="s">
        <v>498</v>
      </c>
      <c r="B51">
        <v>507.33967680000001</v>
      </c>
      <c r="C51">
        <v>515.70395989999997</v>
      </c>
      <c r="D51">
        <v>524.97355809999999</v>
      </c>
      <c r="E51">
        <v>538.86608239999998</v>
      </c>
      <c r="F51">
        <v>559.24779939999996</v>
      </c>
      <c r="G51">
        <v>584.6634507</v>
      </c>
      <c r="H51">
        <v>626.74478929999998</v>
      </c>
      <c r="I51">
        <v>669.61233049999998</v>
      </c>
      <c r="J51">
        <v>700.5176371</v>
      </c>
      <c r="K51">
        <v>721.55231909999998</v>
      </c>
      <c r="L51">
        <v>738.41180569999995</v>
      </c>
      <c r="M51">
        <v>761.41850380000005</v>
      </c>
      <c r="N51">
        <v>793.33438120000005</v>
      </c>
      <c r="O51">
        <v>833.58942820000004</v>
      </c>
      <c r="P51">
        <v>879.79949580000005</v>
      </c>
      <c r="Q51">
        <v>929.17632530000003</v>
      </c>
      <c r="R51">
        <v>974.57716600000003</v>
      </c>
      <c r="S51">
        <v>1019.286823</v>
      </c>
      <c r="T51">
        <v>1064.8668829999999</v>
      </c>
      <c r="U51">
        <v>1111.9840589999999</v>
      </c>
      <c r="V51">
        <v>1160.9354370000001</v>
      </c>
      <c r="W51">
        <v>1211.8874499999999</v>
      </c>
      <c r="X51">
        <v>1264.9089280000001</v>
      </c>
      <c r="Y51">
        <v>1319.95136</v>
      </c>
      <c r="Z51">
        <v>1376.808579</v>
      </c>
      <c r="AA51">
        <v>1435.0703209999999</v>
      </c>
      <c r="AB51">
        <v>1494.315159</v>
      </c>
      <c r="AC51">
        <v>1554.4277259999999</v>
      </c>
      <c r="AD51">
        <v>1615.4549689999999</v>
      </c>
      <c r="AE51">
        <v>1677.518067</v>
      </c>
      <c r="AF51">
        <v>1740.782228</v>
      </c>
      <c r="AG51">
        <v>1805.3584980000001</v>
      </c>
      <c r="AH51">
        <v>1871.2944890000001</v>
      </c>
      <c r="AI51">
        <v>1938.7460530000001</v>
      </c>
      <c r="AJ51">
        <v>2008.0904350000001</v>
      </c>
      <c r="AK51">
        <v>2079.9849159999999</v>
      </c>
    </row>
    <row r="52" spans="1:37">
      <c r="A52" t="s">
        <v>499</v>
      </c>
      <c r="B52">
        <v>10279.093940000001</v>
      </c>
      <c r="C52">
        <v>10478.93497</v>
      </c>
      <c r="D52">
        <v>10627.96038</v>
      </c>
      <c r="E52">
        <v>10783.737209999999</v>
      </c>
      <c r="F52">
        <v>10973.267239999999</v>
      </c>
      <c r="G52">
        <v>11162.271629999999</v>
      </c>
      <c r="H52">
        <v>11459.89421</v>
      </c>
      <c r="I52">
        <v>11991.343409999999</v>
      </c>
      <c r="J52">
        <v>12696.65775</v>
      </c>
      <c r="K52">
        <v>13261.407349999999</v>
      </c>
      <c r="L52">
        <v>13514.13156</v>
      </c>
      <c r="M52">
        <v>13624.55481</v>
      </c>
      <c r="N52">
        <v>13804.14479</v>
      </c>
      <c r="O52">
        <v>14128.18269</v>
      </c>
      <c r="P52">
        <v>14575.1672</v>
      </c>
      <c r="Q52">
        <v>15055.810949999999</v>
      </c>
      <c r="R52">
        <v>15097.976930000001</v>
      </c>
      <c r="S52">
        <v>15144.25361</v>
      </c>
      <c r="T52">
        <v>15243.86123</v>
      </c>
      <c r="U52">
        <v>15372.86291</v>
      </c>
      <c r="V52">
        <v>15492.33201</v>
      </c>
      <c r="W52">
        <v>15567.352779999999</v>
      </c>
      <c r="X52">
        <v>15583.893980000001</v>
      </c>
      <c r="Y52">
        <v>15539.26275</v>
      </c>
      <c r="Z52">
        <v>15441.36269</v>
      </c>
      <c r="AA52">
        <v>15309.329589999999</v>
      </c>
      <c r="AB52">
        <v>15160.867899999999</v>
      </c>
      <c r="AC52">
        <v>14998.925429999999</v>
      </c>
      <c r="AD52">
        <v>14827.83352</v>
      </c>
      <c r="AE52">
        <v>14651.83332</v>
      </c>
      <c r="AF52">
        <v>14474.613729999999</v>
      </c>
      <c r="AG52">
        <v>14312.885410000001</v>
      </c>
      <c r="AH52">
        <v>14177.181710000001</v>
      </c>
      <c r="AI52">
        <v>14053.90316</v>
      </c>
      <c r="AJ52">
        <v>13923.321690000001</v>
      </c>
      <c r="AK52">
        <v>13764.307339999999</v>
      </c>
    </row>
    <row r="53" spans="1:37">
      <c r="A53" t="s">
        <v>500</v>
      </c>
      <c r="B53">
        <v>1372.7213240000001</v>
      </c>
      <c r="C53">
        <v>1417.6054690000001</v>
      </c>
      <c r="D53">
        <v>1452.8080110000001</v>
      </c>
      <c r="E53">
        <v>1495.645822</v>
      </c>
      <c r="F53">
        <v>1551.6973290000001</v>
      </c>
      <c r="G53">
        <v>1613.6585680000001</v>
      </c>
      <c r="H53">
        <v>1695.2786699999999</v>
      </c>
      <c r="I53">
        <v>1861.550954</v>
      </c>
      <c r="J53">
        <v>2102.4057619999999</v>
      </c>
      <c r="K53">
        <v>2333.1808799999999</v>
      </c>
      <c r="L53">
        <v>2517.8337160000001</v>
      </c>
      <c r="M53">
        <v>2683.2258710000001</v>
      </c>
      <c r="N53">
        <v>2851.081639</v>
      </c>
      <c r="O53">
        <v>3035.732657</v>
      </c>
      <c r="P53">
        <v>3243.8685380000002</v>
      </c>
      <c r="Q53">
        <v>3478.2999789999999</v>
      </c>
      <c r="R53">
        <v>3584.442274</v>
      </c>
      <c r="S53">
        <v>3703.423405</v>
      </c>
      <c r="T53">
        <v>3840.518172</v>
      </c>
      <c r="U53">
        <v>3993.2438040000002</v>
      </c>
      <c r="V53">
        <v>4158.1026540000003</v>
      </c>
      <c r="W53">
        <v>4331.8366820000001</v>
      </c>
      <c r="X53">
        <v>4511.6259470000005</v>
      </c>
      <c r="Y53">
        <v>4694.8880019999997</v>
      </c>
      <c r="Z53">
        <v>4879.1099759999997</v>
      </c>
      <c r="AA53">
        <v>5061.6766690000004</v>
      </c>
      <c r="AB53">
        <v>5243.3198849999999</v>
      </c>
      <c r="AC53">
        <v>5426.3372570000001</v>
      </c>
      <c r="AD53">
        <v>5611.5204290000001</v>
      </c>
      <c r="AE53">
        <v>5799.4648200000001</v>
      </c>
      <c r="AF53">
        <v>5990.8779180000001</v>
      </c>
      <c r="AG53">
        <v>6186.5008189999999</v>
      </c>
      <c r="AH53">
        <v>6386.8251760000003</v>
      </c>
      <c r="AI53">
        <v>6592.0905659999999</v>
      </c>
      <c r="AJ53">
        <v>6802.4125009999998</v>
      </c>
      <c r="AK53">
        <v>7017.9401779999998</v>
      </c>
    </row>
    <row r="54" spans="1:37">
      <c r="A54" t="s">
        <v>109</v>
      </c>
      <c r="B54">
        <v>3167.9766119999999</v>
      </c>
      <c r="C54">
        <v>3232.7551490000001</v>
      </c>
      <c r="D54">
        <v>3297.9141420000001</v>
      </c>
      <c r="E54">
        <v>3395.077444</v>
      </c>
      <c r="F54">
        <v>3533.499585</v>
      </c>
      <c r="G54">
        <v>3692.1495500000001</v>
      </c>
      <c r="H54">
        <v>3957.0876579999999</v>
      </c>
      <c r="I54">
        <v>4155.6661649999996</v>
      </c>
      <c r="J54">
        <v>4293.8653469999999</v>
      </c>
      <c r="K54">
        <v>4404.5287420000004</v>
      </c>
      <c r="L54">
        <v>4505.9183009999997</v>
      </c>
      <c r="M54">
        <v>4629.1186870000001</v>
      </c>
      <c r="N54">
        <v>4809.0403079999996</v>
      </c>
      <c r="O54">
        <v>5061.5617709999997</v>
      </c>
      <c r="P54">
        <v>5392.4973289999998</v>
      </c>
      <c r="Q54">
        <v>5783.1453959999999</v>
      </c>
      <c r="R54">
        <v>5974.4247310000001</v>
      </c>
      <c r="S54">
        <v>6182.6473189999997</v>
      </c>
      <c r="T54">
        <v>6420.6576429999996</v>
      </c>
      <c r="U54">
        <v>6686.5279870000004</v>
      </c>
      <c r="V54">
        <v>6976.0655640000004</v>
      </c>
      <c r="W54">
        <v>7284.137925</v>
      </c>
      <c r="X54">
        <v>7604.3681310000002</v>
      </c>
      <c r="Y54">
        <v>7928.8882080000003</v>
      </c>
      <c r="Z54">
        <v>8248.2090029999999</v>
      </c>
      <c r="AA54">
        <v>8551.1832849999992</v>
      </c>
      <c r="AB54">
        <v>8832.2527370000007</v>
      </c>
      <c r="AC54">
        <v>9092.9487229999995</v>
      </c>
      <c r="AD54">
        <v>9334.3312370000003</v>
      </c>
      <c r="AE54">
        <v>9558.254927</v>
      </c>
      <c r="AF54">
        <v>9767.4125700000004</v>
      </c>
      <c r="AG54">
        <v>9964.4624060000006</v>
      </c>
      <c r="AH54">
        <v>10151.62809</v>
      </c>
      <c r="AI54">
        <v>10331.3966</v>
      </c>
      <c r="AJ54">
        <v>10506.827439999999</v>
      </c>
      <c r="AK54">
        <v>10681.845950000001</v>
      </c>
    </row>
    <row r="55" spans="1:37">
      <c r="A55" t="s">
        <v>110</v>
      </c>
      <c r="B55">
        <v>421.00640509999999</v>
      </c>
      <c r="C55">
        <v>436.11695659999998</v>
      </c>
      <c r="D55">
        <v>453.21913790000002</v>
      </c>
      <c r="E55">
        <v>476.24225489999998</v>
      </c>
      <c r="F55">
        <v>505.94316939999999</v>
      </c>
      <c r="G55">
        <v>539.0506206</v>
      </c>
      <c r="H55">
        <v>561.69128890000002</v>
      </c>
      <c r="I55">
        <v>571.627792</v>
      </c>
      <c r="J55">
        <v>573.28996240000004</v>
      </c>
      <c r="K55">
        <v>572.71706170000004</v>
      </c>
      <c r="L55">
        <v>575.69295650000004</v>
      </c>
      <c r="M55">
        <v>588.29710299999999</v>
      </c>
      <c r="N55">
        <v>614.60092229999998</v>
      </c>
      <c r="O55">
        <v>656.45345120000002</v>
      </c>
      <c r="P55">
        <v>714.00302929999998</v>
      </c>
      <c r="Q55">
        <v>785.20364800000004</v>
      </c>
      <c r="R55">
        <v>804.48137689999999</v>
      </c>
      <c r="S55">
        <v>822.61597640000002</v>
      </c>
      <c r="T55">
        <v>845.69118920000005</v>
      </c>
      <c r="U55">
        <v>874.89349189999996</v>
      </c>
      <c r="V55">
        <v>909.69731760000002</v>
      </c>
      <c r="W55">
        <v>948.97591599999998</v>
      </c>
      <c r="X55">
        <v>991.38829999999996</v>
      </c>
      <c r="Y55">
        <v>1035.4751699999999</v>
      </c>
      <c r="Z55">
        <v>1079.651466</v>
      </c>
      <c r="AA55">
        <v>1122.1746479999999</v>
      </c>
      <c r="AB55">
        <v>1162.0532350000001</v>
      </c>
      <c r="AC55">
        <v>1199.167854</v>
      </c>
      <c r="AD55">
        <v>1233.296372</v>
      </c>
      <c r="AE55">
        <v>1264.3552810000001</v>
      </c>
      <c r="AF55">
        <v>1292.430012</v>
      </c>
      <c r="AG55">
        <v>1317.7210689999999</v>
      </c>
      <c r="AH55">
        <v>1340.484839</v>
      </c>
      <c r="AI55">
        <v>1361.037474</v>
      </c>
      <c r="AJ55">
        <v>1379.7538830000001</v>
      </c>
      <c r="AK55">
        <v>1397.064421</v>
      </c>
    </row>
    <row r="56" spans="1:37">
      <c r="A56" t="s">
        <v>111</v>
      </c>
      <c r="B56">
        <v>865.04260650000003</v>
      </c>
      <c r="C56">
        <v>893.19701480000003</v>
      </c>
      <c r="D56">
        <v>913.91337959999998</v>
      </c>
      <c r="E56">
        <v>939.00110140000004</v>
      </c>
      <c r="F56">
        <v>971.7655694</v>
      </c>
      <c r="G56">
        <v>1006.137981</v>
      </c>
      <c r="H56">
        <v>1049.1820680000001</v>
      </c>
      <c r="I56">
        <v>1093.0504249999999</v>
      </c>
      <c r="J56">
        <v>1142.2494979999999</v>
      </c>
      <c r="K56">
        <v>1188.8885680000001</v>
      </c>
      <c r="L56">
        <v>1226.6571389999999</v>
      </c>
      <c r="M56">
        <v>1264.70984</v>
      </c>
      <c r="N56">
        <v>1313.2161860000001</v>
      </c>
      <c r="O56">
        <v>1378.0128769999999</v>
      </c>
      <c r="P56">
        <v>1461.2033750000001</v>
      </c>
      <c r="Q56">
        <v>1560.4220170000001</v>
      </c>
      <c r="R56">
        <v>1586.4552040000001</v>
      </c>
      <c r="S56">
        <v>1627.2020910000001</v>
      </c>
      <c r="T56">
        <v>1682.5405290000001</v>
      </c>
      <c r="U56">
        <v>1749.1768300000001</v>
      </c>
      <c r="V56">
        <v>1824.265353</v>
      </c>
      <c r="W56">
        <v>1905.4487180000001</v>
      </c>
      <c r="X56">
        <v>1990.6067929999999</v>
      </c>
      <c r="Y56">
        <v>2077.6420800000001</v>
      </c>
      <c r="Z56">
        <v>2164.330809</v>
      </c>
      <c r="AA56">
        <v>2248.2126029999999</v>
      </c>
      <c r="AB56">
        <v>2328.5979269999998</v>
      </c>
      <c r="AC56">
        <v>2406.219486</v>
      </c>
      <c r="AD56">
        <v>2481.0854290000002</v>
      </c>
      <c r="AE56">
        <v>2553.302267</v>
      </c>
      <c r="AF56">
        <v>2623.1934609999998</v>
      </c>
      <c r="AG56">
        <v>2691.1604259999999</v>
      </c>
      <c r="AH56">
        <v>2757.5512199999998</v>
      </c>
      <c r="AI56">
        <v>2822.7413270000002</v>
      </c>
      <c r="AJ56">
        <v>2887.2181150000001</v>
      </c>
      <c r="AK56">
        <v>2951.6751039999999</v>
      </c>
    </row>
    <row r="57" spans="1:37">
      <c r="A57" t="s">
        <v>112</v>
      </c>
      <c r="B57">
        <v>6076.7669230000001</v>
      </c>
      <c r="C57">
        <v>6209.8232580000004</v>
      </c>
      <c r="D57">
        <v>6301.5425999999998</v>
      </c>
      <c r="E57">
        <v>6383.9236819999996</v>
      </c>
      <c r="F57">
        <v>6480.3120319999998</v>
      </c>
      <c r="G57">
        <v>6571.1106970000001</v>
      </c>
      <c r="H57">
        <v>6681.1519369999996</v>
      </c>
      <c r="I57">
        <v>6985.0920109999997</v>
      </c>
      <c r="J57">
        <v>7464.1767579999996</v>
      </c>
      <c r="K57">
        <v>7849.045803</v>
      </c>
      <c r="L57">
        <v>7976.476928</v>
      </c>
      <c r="M57">
        <v>7969.478239</v>
      </c>
      <c r="N57">
        <v>8013.1800970000004</v>
      </c>
      <c r="O57">
        <v>8186.6695659999996</v>
      </c>
      <c r="P57">
        <v>8480.2750450000003</v>
      </c>
      <c r="Q57">
        <v>8819.8726170000009</v>
      </c>
      <c r="R57">
        <v>8839.9506490000003</v>
      </c>
      <c r="S57">
        <v>8810.6884460000001</v>
      </c>
      <c r="T57">
        <v>8806.9736350000003</v>
      </c>
      <c r="U57">
        <v>8821.2431550000001</v>
      </c>
      <c r="V57">
        <v>8823.1715569999997</v>
      </c>
      <c r="W57">
        <v>8781.9374680000001</v>
      </c>
      <c r="X57">
        <v>8682.8712770000002</v>
      </c>
      <c r="Y57">
        <v>8521.9063420000002</v>
      </c>
      <c r="Z57">
        <v>8304.7027770000004</v>
      </c>
      <c r="AA57">
        <v>8047.3685299999997</v>
      </c>
      <c r="AB57">
        <v>7765.9147700000003</v>
      </c>
      <c r="AC57">
        <v>7463.9857970000003</v>
      </c>
      <c r="AD57">
        <v>7145.499366</v>
      </c>
      <c r="AE57">
        <v>6814.5199069999999</v>
      </c>
      <c r="AF57">
        <v>6474.7489390000001</v>
      </c>
      <c r="AG57">
        <v>6140.8450919999996</v>
      </c>
      <c r="AH57">
        <v>5823.562473</v>
      </c>
      <c r="AI57">
        <v>5513.0204389999999</v>
      </c>
      <c r="AJ57">
        <v>5191.727355</v>
      </c>
      <c r="AK57">
        <v>4839.5430040000001</v>
      </c>
    </row>
    <row r="58" spans="1:37">
      <c r="A58" t="s">
        <v>113</v>
      </c>
      <c r="B58">
        <v>3674.360968</v>
      </c>
      <c r="C58">
        <v>3764.4731339999998</v>
      </c>
      <c r="D58">
        <v>3828.8938400000002</v>
      </c>
      <c r="E58">
        <v>3900.976553</v>
      </c>
      <c r="F58">
        <v>3994.765946</v>
      </c>
      <c r="G58">
        <v>4090.8282210000002</v>
      </c>
      <c r="H58">
        <v>4237.7001979999995</v>
      </c>
      <c r="I58">
        <v>4549.4970489999996</v>
      </c>
      <c r="J58">
        <v>4983.17526</v>
      </c>
      <c r="K58">
        <v>5321.266713</v>
      </c>
      <c r="L58">
        <v>5466.4373670000004</v>
      </c>
      <c r="M58">
        <v>5534.6161540000003</v>
      </c>
      <c r="N58">
        <v>5653.8327660000004</v>
      </c>
      <c r="O58">
        <v>5863.2724580000004</v>
      </c>
      <c r="P58">
        <v>6145.152231</v>
      </c>
      <c r="Q58">
        <v>6440.2752849999997</v>
      </c>
      <c r="R58">
        <v>6483.5819970000002</v>
      </c>
      <c r="S58">
        <v>6510.7919140000004</v>
      </c>
      <c r="T58">
        <v>6552.452233</v>
      </c>
      <c r="U58">
        <v>6597.9137190000001</v>
      </c>
      <c r="V58">
        <v>6627.5217190000003</v>
      </c>
      <c r="W58">
        <v>6623.2442199999996</v>
      </c>
      <c r="X58">
        <v>6579.1244459999998</v>
      </c>
      <c r="Y58">
        <v>6494.8925689999996</v>
      </c>
      <c r="Z58">
        <v>6376.0907619999998</v>
      </c>
      <c r="AA58">
        <v>6234.8054330000004</v>
      </c>
      <c r="AB58">
        <v>6081.6130300000004</v>
      </c>
      <c r="AC58">
        <v>5917.6562990000002</v>
      </c>
      <c r="AD58">
        <v>5745.9222749999999</v>
      </c>
      <c r="AE58">
        <v>5569.2763160000004</v>
      </c>
      <c r="AF58">
        <v>5390.1445830000002</v>
      </c>
      <c r="AG58">
        <v>5219.2634470000003</v>
      </c>
      <c r="AH58">
        <v>5063.2064639999999</v>
      </c>
      <c r="AI58">
        <v>4913.3495279999997</v>
      </c>
      <c r="AJ58">
        <v>4757.4702360000001</v>
      </c>
      <c r="AK58">
        <v>4581.8459570000005</v>
      </c>
    </row>
    <row r="59" spans="1:37">
      <c r="A59" t="s">
        <v>243</v>
      </c>
      <c r="B59">
        <v>1347</v>
      </c>
      <c r="C59">
        <v>1349.381492</v>
      </c>
      <c r="D59">
        <v>1349.3460930000001</v>
      </c>
      <c r="E59">
        <v>1349.3435850000001</v>
      </c>
      <c r="F59">
        <v>1349.619207</v>
      </c>
      <c r="G59">
        <v>1350.062314</v>
      </c>
      <c r="H59">
        <v>1348.967169</v>
      </c>
      <c r="I59">
        <v>1346.283248</v>
      </c>
      <c r="J59">
        <v>1342.396804</v>
      </c>
      <c r="K59">
        <v>1338.093196</v>
      </c>
      <c r="L59">
        <v>1334.2251960000001</v>
      </c>
      <c r="M59">
        <v>1331.502264</v>
      </c>
      <c r="N59">
        <v>1330.218777</v>
      </c>
      <c r="O59">
        <v>1330.302191</v>
      </c>
      <c r="P59">
        <v>1331.410421</v>
      </c>
      <c r="Q59">
        <v>1333.0427360000001</v>
      </c>
      <c r="R59">
        <v>1335.085591</v>
      </c>
      <c r="S59">
        <v>1337.4933390000001</v>
      </c>
      <c r="T59">
        <v>1340.244412</v>
      </c>
      <c r="U59">
        <v>1343.3089359999999</v>
      </c>
      <c r="V59">
        <v>1346.642306</v>
      </c>
      <c r="W59">
        <v>1350.1920560000001</v>
      </c>
      <c r="X59">
        <v>1353.9016879999999</v>
      </c>
      <c r="Y59">
        <v>1357.710341</v>
      </c>
      <c r="Z59">
        <v>1361.5503859999999</v>
      </c>
      <c r="AA59">
        <v>1365.344517</v>
      </c>
      <c r="AB59">
        <v>1369.0519449999999</v>
      </c>
      <c r="AC59">
        <v>1372.6788300000001</v>
      </c>
      <c r="AD59">
        <v>1376.2281740000001</v>
      </c>
      <c r="AE59">
        <v>1379.713636</v>
      </c>
      <c r="AF59">
        <v>1383.159206</v>
      </c>
      <c r="AG59">
        <v>1386.5931009999999</v>
      </c>
      <c r="AH59">
        <v>1390.043443</v>
      </c>
      <c r="AI59">
        <v>1393.5407680000001</v>
      </c>
      <c r="AJ59">
        <v>1397.1207750000001</v>
      </c>
      <c r="AK59">
        <v>1400.825525</v>
      </c>
    </row>
    <row r="60" spans="1:37">
      <c r="A60" t="s">
        <v>244</v>
      </c>
      <c r="B60">
        <v>1201.7382500000001</v>
      </c>
      <c r="C60">
        <v>1242.3991639999999</v>
      </c>
      <c r="D60">
        <v>1286.603169</v>
      </c>
      <c r="E60">
        <v>1345.6441050000001</v>
      </c>
      <c r="F60">
        <v>1422.195062</v>
      </c>
      <c r="G60">
        <v>1507.262432</v>
      </c>
      <c r="H60">
        <v>1562.2597599999999</v>
      </c>
      <c r="I60">
        <v>1568.553664</v>
      </c>
      <c r="J60">
        <v>1542.2950269999999</v>
      </c>
      <c r="K60">
        <v>1510.544257</v>
      </c>
      <c r="L60">
        <v>1492.2638549999999</v>
      </c>
      <c r="M60">
        <v>1500.6095969999999</v>
      </c>
      <c r="N60">
        <v>1543.6789739999999</v>
      </c>
      <c r="O60">
        <v>1623.245402</v>
      </c>
      <c r="P60">
        <v>1736.97003</v>
      </c>
      <c r="Q60">
        <v>1876.9523019999999</v>
      </c>
      <c r="R60">
        <v>1901.515433</v>
      </c>
      <c r="S60">
        <v>1932.6145770000001</v>
      </c>
      <c r="T60">
        <v>1977.324801</v>
      </c>
      <c r="U60">
        <v>2035.1064160000001</v>
      </c>
      <c r="V60">
        <v>2103.8251169999999</v>
      </c>
      <c r="W60">
        <v>2180.8822949999999</v>
      </c>
      <c r="X60">
        <v>2263.3759610000002</v>
      </c>
      <c r="Y60">
        <v>2348.0653349999998</v>
      </c>
      <c r="Z60">
        <v>2431.305429</v>
      </c>
      <c r="AA60">
        <v>2509.0065119999999</v>
      </c>
      <c r="AB60">
        <v>2578.641357</v>
      </c>
      <c r="AC60">
        <v>2639.7798440000001</v>
      </c>
      <c r="AD60">
        <v>2691.8863809999998</v>
      </c>
      <c r="AE60">
        <v>2734.8012020000001</v>
      </c>
      <c r="AF60">
        <v>2768.7847849999998</v>
      </c>
      <c r="AG60">
        <v>2794.3491979999999</v>
      </c>
      <c r="AH60">
        <v>2812.1372000000001</v>
      </c>
      <c r="AI60">
        <v>2822.9700720000001</v>
      </c>
      <c r="AJ60">
        <v>2827.8139110000002</v>
      </c>
      <c r="AK60">
        <v>2827.7380229999999</v>
      </c>
    </row>
    <row r="61" spans="1:37">
      <c r="A61" t="s">
        <v>245</v>
      </c>
      <c r="B61">
        <v>1609.7706459999999</v>
      </c>
      <c r="C61">
        <v>1605.414986</v>
      </c>
      <c r="D61">
        <v>1614.928273</v>
      </c>
      <c r="E61">
        <v>1647.9945499999999</v>
      </c>
      <c r="F61">
        <v>1705.748879</v>
      </c>
      <c r="G61">
        <v>1776.3860870000001</v>
      </c>
      <c r="H61">
        <v>1970.541993</v>
      </c>
      <c r="I61">
        <v>2077.9200559999999</v>
      </c>
      <c r="J61">
        <v>2111.7597970000002</v>
      </c>
      <c r="K61">
        <v>2108.0494050000002</v>
      </c>
      <c r="L61">
        <v>2096.620363</v>
      </c>
      <c r="M61">
        <v>2102.1189429999999</v>
      </c>
      <c r="N61">
        <v>2152.5726960000002</v>
      </c>
      <c r="O61">
        <v>2254.1369730000001</v>
      </c>
      <c r="P61">
        <v>2406.953622</v>
      </c>
      <c r="Q61">
        <v>2586.0746869999998</v>
      </c>
      <c r="R61">
        <v>2736.1668650000001</v>
      </c>
      <c r="S61">
        <v>2866.5163969999999</v>
      </c>
      <c r="T61">
        <v>2992.257141</v>
      </c>
      <c r="U61">
        <v>3118.3052600000001</v>
      </c>
      <c r="V61">
        <v>3246.1220400000002</v>
      </c>
      <c r="W61">
        <v>3374.8949360000001</v>
      </c>
      <c r="X61">
        <v>3501.8640009999999</v>
      </c>
      <c r="Y61">
        <v>3622.6225760000002</v>
      </c>
      <c r="Z61">
        <v>3731.462704</v>
      </c>
      <c r="AA61">
        <v>3821.7920880000001</v>
      </c>
      <c r="AB61">
        <v>3890.3334420000001</v>
      </c>
      <c r="AC61">
        <v>3938.4023609999999</v>
      </c>
      <c r="AD61">
        <v>3967.7511500000001</v>
      </c>
      <c r="AE61">
        <v>3980.790739</v>
      </c>
      <c r="AF61">
        <v>3980.3883839999999</v>
      </c>
      <c r="AG61">
        <v>3969.4373049999999</v>
      </c>
      <c r="AH61">
        <v>3950.6114579999999</v>
      </c>
      <c r="AI61">
        <v>3926.4260380000001</v>
      </c>
      <c r="AJ61">
        <v>3899.189554</v>
      </c>
      <c r="AK61">
        <v>3870.9858859999999</v>
      </c>
    </row>
    <row r="62" spans="1:37">
      <c r="A62" t="s">
        <v>246</v>
      </c>
      <c r="B62">
        <v>9113.3232939999998</v>
      </c>
      <c r="C62">
        <v>9371.7804199999991</v>
      </c>
      <c r="D62">
        <v>9556.5785550000001</v>
      </c>
      <c r="E62">
        <v>9742.7798810000004</v>
      </c>
      <c r="F62">
        <v>9971.7651399999995</v>
      </c>
      <c r="G62">
        <v>10199.88371</v>
      </c>
      <c r="H62">
        <v>10500.526390000001</v>
      </c>
      <c r="I62">
        <v>11161.8851</v>
      </c>
      <c r="J62">
        <v>12105.810659999999</v>
      </c>
      <c r="K62">
        <v>12861.94377</v>
      </c>
      <c r="L62">
        <v>13170.18348</v>
      </c>
      <c r="M62">
        <v>13268.656989999999</v>
      </c>
      <c r="N62">
        <v>13469.906419999999</v>
      </c>
      <c r="O62">
        <v>13895.93254</v>
      </c>
      <c r="P62">
        <v>14522.438169999999</v>
      </c>
      <c r="Q62">
        <v>15221.774880000001</v>
      </c>
      <c r="R62">
        <v>15285.44126</v>
      </c>
      <c r="S62">
        <v>15310.49021</v>
      </c>
      <c r="T62">
        <v>15397.22885</v>
      </c>
      <c r="U62">
        <v>15522.84856</v>
      </c>
      <c r="V62">
        <v>15634.37537</v>
      </c>
      <c r="W62">
        <v>15681.07411</v>
      </c>
      <c r="X62">
        <v>15640.918089999999</v>
      </c>
      <c r="Y62">
        <v>15508.27455</v>
      </c>
      <c r="Z62">
        <v>15292.77009</v>
      </c>
      <c r="AA62">
        <v>15020.353580000001</v>
      </c>
      <c r="AB62">
        <v>14715.74905</v>
      </c>
      <c r="AC62">
        <v>14383.059240000001</v>
      </c>
      <c r="AD62">
        <v>14028.124320000001</v>
      </c>
      <c r="AE62">
        <v>13656.978419999999</v>
      </c>
      <c r="AF62">
        <v>13275.10569</v>
      </c>
      <c r="AG62">
        <v>12907.10874</v>
      </c>
      <c r="AH62">
        <v>12569.39596</v>
      </c>
      <c r="AI62">
        <v>12243.10166</v>
      </c>
      <c r="AJ62">
        <v>11899.075650000001</v>
      </c>
      <c r="AK62">
        <v>11505.26015</v>
      </c>
    </row>
    <row r="63" spans="1:37">
      <c r="A63" t="s">
        <v>247</v>
      </c>
      <c r="B63">
        <v>933.32132420000005</v>
      </c>
      <c r="C63">
        <v>967.3894517</v>
      </c>
      <c r="D63">
        <v>988.02701000000002</v>
      </c>
      <c r="E63">
        <v>1009.458914</v>
      </c>
      <c r="F63">
        <v>1036.958014</v>
      </c>
      <c r="G63">
        <v>1065.6825220000001</v>
      </c>
      <c r="H63">
        <v>1104.5178390000001</v>
      </c>
      <c r="I63">
        <v>1200.2913699999999</v>
      </c>
      <c r="J63">
        <v>1354.494535</v>
      </c>
      <c r="K63">
        <v>1517.8162580000001</v>
      </c>
      <c r="L63">
        <v>1657.8898019999999</v>
      </c>
      <c r="M63">
        <v>1783.332226</v>
      </c>
      <c r="N63">
        <v>1907.493414</v>
      </c>
      <c r="O63">
        <v>2042.3530169999999</v>
      </c>
      <c r="P63">
        <v>2195.3587600000001</v>
      </c>
      <c r="Q63">
        <v>2371.0743619999998</v>
      </c>
      <c r="R63">
        <v>2430.684808</v>
      </c>
      <c r="S63">
        <v>2506.8312190000001</v>
      </c>
      <c r="T63">
        <v>2601.2600240000002</v>
      </c>
      <c r="U63">
        <v>2710.186013</v>
      </c>
      <c r="V63">
        <v>2829.7566820000002</v>
      </c>
      <c r="W63">
        <v>2956.7008460000002</v>
      </c>
      <c r="X63">
        <v>3088.2992039999999</v>
      </c>
      <c r="Y63">
        <v>3222.131566</v>
      </c>
      <c r="Z63">
        <v>3355.8962069999998</v>
      </c>
      <c r="AA63">
        <v>3487.2477979999999</v>
      </c>
      <c r="AB63">
        <v>3616.6559069999998</v>
      </c>
      <c r="AC63">
        <v>3746.0578850000002</v>
      </c>
      <c r="AD63">
        <v>3876.144652</v>
      </c>
      <c r="AE63">
        <v>4007.4246979999998</v>
      </c>
      <c r="AF63">
        <v>4140.4915030000002</v>
      </c>
      <c r="AG63">
        <v>4275.9640929999996</v>
      </c>
      <c r="AH63">
        <v>4414.2450269999999</v>
      </c>
      <c r="AI63">
        <v>4555.5068289999999</v>
      </c>
      <c r="AJ63">
        <v>4699.7971379999999</v>
      </c>
      <c r="AK63">
        <v>4847.1648500000001</v>
      </c>
    </row>
    <row r="64" spans="1:37">
      <c r="A64" t="s">
        <v>251</v>
      </c>
      <c r="B64">
        <v>396.4</v>
      </c>
      <c r="C64">
        <v>406.9819056</v>
      </c>
      <c r="D64">
        <v>421.44832700000001</v>
      </c>
      <c r="E64">
        <v>441.77968540000001</v>
      </c>
      <c r="F64">
        <v>468.6118424</v>
      </c>
      <c r="G64">
        <v>500.38027119999998</v>
      </c>
      <c r="H64">
        <v>541.40728620000004</v>
      </c>
      <c r="I64">
        <v>609.12192630000004</v>
      </c>
      <c r="J64">
        <v>691.97496209999997</v>
      </c>
      <c r="K64">
        <v>755.67835400000001</v>
      </c>
      <c r="L64">
        <v>796.98363070000005</v>
      </c>
      <c r="M64">
        <v>833.76100789999998</v>
      </c>
      <c r="N64">
        <v>874.03326419999996</v>
      </c>
      <c r="O64">
        <v>919.91391999999996</v>
      </c>
      <c r="P64">
        <v>970.51441209999996</v>
      </c>
      <c r="Q64">
        <v>1024.0579359999999</v>
      </c>
      <c r="R64">
        <v>1065.9665729999999</v>
      </c>
      <c r="S64">
        <v>1103.8182139999999</v>
      </c>
      <c r="T64">
        <v>1141.017513</v>
      </c>
      <c r="U64">
        <v>1178.897119</v>
      </c>
      <c r="V64">
        <v>1217.890539</v>
      </c>
      <c r="W64">
        <v>1258.1014110000001</v>
      </c>
      <c r="X64">
        <v>1299.519362</v>
      </c>
      <c r="Y64">
        <v>1342.0742969999999</v>
      </c>
      <c r="Z64">
        <v>1385.652603</v>
      </c>
      <c r="AA64">
        <v>1430.09124</v>
      </c>
      <c r="AB64">
        <v>1475.515795</v>
      </c>
      <c r="AC64">
        <v>1522.061925</v>
      </c>
      <c r="AD64">
        <v>1569.8252010000001</v>
      </c>
      <c r="AE64">
        <v>1618.8787620000001</v>
      </c>
      <c r="AF64">
        <v>1669.309133</v>
      </c>
      <c r="AG64">
        <v>1721.2007739999999</v>
      </c>
      <c r="AH64">
        <v>1774.6028839999999</v>
      </c>
      <c r="AI64">
        <v>1829.543917</v>
      </c>
      <c r="AJ64">
        <v>1886.051369</v>
      </c>
      <c r="AK64">
        <v>1944.1803420000001</v>
      </c>
    </row>
    <row r="65" spans="1:37">
      <c r="A65" t="s">
        <v>252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253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254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255</v>
      </c>
      <c r="B68">
        <v>43</v>
      </c>
      <c r="C68">
        <v>43.234111740000003</v>
      </c>
      <c r="D68">
        <v>43.332673739999997</v>
      </c>
      <c r="E68">
        <v>44.407222099999998</v>
      </c>
      <c r="F68">
        <v>46.127471929999999</v>
      </c>
      <c r="G68">
        <v>47.595774460000001</v>
      </c>
      <c r="H68">
        <v>49.353544130000003</v>
      </c>
      <c r="I68">
        <v>52.137657470000001</v>
      </c>
      <c r="J68">
        <v>55.936264970000003</v>
      </c>
      <c r="K68">
        <v>59.68626776</v>
      </c>
      <c r="L68">
        <v>62.96028364</v>
      </c>
      <c r="M68">
        <v>66.132636910000002</v>
      </c>
      <c r="N68">
        <v>69.554960539999996</v>
      </c>
      <c r="O68">
        <v>73.465719739999997</v>
      </c>
      <c r="P68">
        <v>77.995365500000005</v>
      </c>
      <c r="Q68">
        <v>83.167680410000003</v>
      </c>
      <c r="R68">
        <v>87.790893550000007</v>
      </c>
      <c r="S68">
        <v>92.773972069999999</v>
      </c>
      <c r="T68">
        <v>98.240635819999994</v>
      </c>
      <c r="U68">
        <v>104.16067219999999</v>
      </c>
      <c r="V68">
        <v>110.45543379999999</v>
      </c>
      <c r="W68">
        <v>117.034424</v>
      </c>
      <c r="X68">
        <v>123.8073806</v>
      </c>
      <c r="Y68">
        <v>130.6821387</v>
      </c>
      <c r="Z68">
        <v>137.56116700000001</v>
      </c>
      <c r="AA68">
        <v>144.33763099999999</v>
      </c>
      <c r="AB68">
        <v>151.14818320000001</v>
      </c>
      <c r="AC68">
        <v>158.2174473</v>
      </c>
      <c r="AD68">
        <v>165.5505752</v>
      </c>
      <c r="AE68">
        <v>173.16136019999999</v>
      </c>
      <c r="AF68">
        <v>181.0772819</v>
      </c>
      <c r="AG68">
        <v>189.33595149999999</v>
      </c>
      <c r="AH68">
        <v>197.97726489999999</v>
      </c>
      <c r="AI68">
        <v>207.03982049999999</v>
      </c>
      <c r="AJ68">
        <v>216.5639937</v>
      </c>
      <c r="AK68">
        <v>226.59498540000001</v>
      </c>
    </row>
    <row r="69" spans="1:37">
      <c r="A69" t="s">
        <v>501</v>
      </c>
      <c r="B69">
        <v>898</v>
      </c>
      <c r="C69">
        <v>898.47253590000003</v>
      </c>
      <c r="D69">
        <v>897.67501760000005</v>
      </c>
      <c r="E69">
        <v>897.052639</v>
      </c>
      <c r="F69">
        <v>896.72291410000003</v>
      </c>
      <c r="G69">
        <v>896.59398380000005</v>
      </c>
      <c r="H69">
        <v>895.6127017</v>
      </c>
      <c r="I69">
        <v>893.73256819999995</v>
      </c>
      <c r="J69">
        <v>891.17484760000002</v>
      </c>
      <c r="K69">
        <v>888.40511049999998</v>
      </c>
      <c r="L69">
        <v>885.93180110000003</v>
      </c>
      <c r="M69">
        <v>884.17817660000003</v>
      </c>
      <c r="N69">
        <v>883.31735289999995</v>
      </c>
      <c r="O69">
        <v>883.30121819999999</v>
      </c>
      <c r="P69">
        <v>883.91921579999996</v>
      </c>
      <c r="Q69">
        <v>884.86535260000005</v>
      </c>
      <c r="R69">
        <v>886.06871439999998</v>
      </c>
      <c r="S69">
        <v>887.49994189999995</v>
      </c>
      <c r="T69">
        <v>889.14460499999996</v>
      </c>
      <c r="U69">
        <v>890.98351549999995</v>
      </c>
      <c r="V69">
        <v>892.9887794</v>
      </c>
      <c r="W69">
        <v>895.12791449999997</v>
      </c>
      <c r="X69">
        <v>897.36613809999994</v>
      </c>
      <c r="Y69">
        <v>899.66613489999997</v>
      </c>
      <c r="Z69">
        <v>901.98657939999998</v>
      </c>
      <c r="AA69">
        <v>904.28035590000002</v>
      </c>
      <c r="AB69">
        <v>906.52252699999997</v>
      </c>
      <c r="AC69">
        <v>908.71664090000002</v>
      </c>
      <c r="AD69">
        <v>910.86436930000002</v>
      </c>
      <c r="AE69">
        <v>912.97386949999998</v>
      </c>
      <c r="AF69">
        <v>915.05957999999998</v>
      </c>
      <c r="AG69">
        <v>917.13851780000005</v>
      </c>
      <c r="AH69">
        <v>919.22765939999999</v>
      </c>
      <c r="AI69">
        <v>921.34545370000001</v>
      </c>
      <c r="AJ69">
        <v>923.51348759999996</v>
      </c>
      <c r="AK69">
        <v>925.75720939999997</v>
      </c>
    </row>
    <row r="70" spans="1:37">
      <c r="A70" t="s">
        <v>502</v>
      </c>
      <c r="B70">
        <v>1935.063719</v>
      </c>
      <c r="C70">
        <v>1955.6440620000001</v>
      </c>
      <c r="D70">
        <v>1968.6371999999999</v>
      </c>
      <c r="E70">
        <v>2007.303296</v>
      </c>
      <c r="F70">
        <v>2090.4439659999998</v>
      </c>
      <c r="G70">
        <v>2212.5366859999999</v>
      </c>
      <c r="H70">
        <v>2212.473121</v>
      </c>
      <c r="I70">
        <v>2105.5379509999998</v>
      </c>
      <c r="J70">
        <v>1947.9048310000001</v>
      </c>
      <c r="K70">
        <v>1806.9150589999999</v>
      </c>
      <c r="L70">
        <v>1738.1019899999999</v>
      </c>
      <c r="M70">
        <v>1781.716293</v>
      </c>
      <c r="N70">
        <v>1959.8211490000001</v>
      </c>
      <c r="O70">
        <v>2286.2800550000002</v>
      </c>
      <c r="P70">
        <v>2764.7215219999998</v>
      </c>
      <c r="Q70">
        <v>3367.1145969999998</v>
      </c>
      <c r="R70">
        <v>3598.1769009999998</v>
      </c>
      <c r="S70">
        <v>3707.4402719999998</v>
      </c>
      <c r="T70">
        <v>3792.3776379999999</v>
      </c>
      <c r="U70">
        <v>3894.8700370000001</v>
      </c>
      <c r="V70">
        <v>4028.6681600000002</v>
      </c>
      <c r="W70">
        <v>4194.4099319999996</v>
      </c>
      <c r="X70">
        <v>4386.0287429999998</v>
      </c>
      <c r="Y70">
        <v>4593.2828520000003</v>
      </c>
      <c r="Z70">
        <v>4802.5906629999999</v>
      </c>
      <c r="AA70">
        <v>4997.3136089999998</v>
      </c>
      <c r="AB70">
        <v>5165.7950760000003</v>
      </c>
      <c r="AC70">
        <v>5305.9621129999996</v>
      </c>
      <c r="AD70">
        <v>5417.3851430000004</v>
      </c>
      <c r="AE70">
        <v>5500.8595169999999</v>
      </c>
      <c r="AF70">
        <v>5558.3056120000001</v>
      </c>
      <c r="AG70">
        <v>5592.1403300000002</v>
      </c>
      <c r="AH70">
        <v>5604.9404059999997</v>
      </c>
      <c r="AI70">
        <v>5599.8905770000001</v>
      </c>
      <c r="AJ70">
        <v>5580.7710610000004</v>
      </c>
      <c r="AK70">
        <v>5551.9298740000004</v>
      </c>
    </row>
    <row r="71" spans="1:37">
      <c r="A71" t="s">
        <v>503</v>
      </c>
      <c r="B71">
        <v>2158.9362809999998</v>
      </c>
      <c r="C71">
        <v>2167.8177970000002</v>
      </c>
      <c r="D71">
        <v>2190.5589540000001</v>
      </c>
      <c r="E71">
        <v>2239.1416410000002</v>
      </c>
      <c r="F71">
        <v>2316.7932430000001</v>
      </c>
      <c r="G71">
        <v>2409.715827</v>
      </c>
      <c r="H71">
        <v>2758.496936</v>
      </c>
      <c r="I71">
        <v>2880.1466099999998</v>
      </c>
      <c r="J71">
        <v>2858.6376570000002</v>
      </c>
      <c r="K71">
        <v>2791.6425789999998</v>
      </c>
      <c r="L71">
        <v>2735.739951</v>
      </c>
      <c r="M71">
        <v>2722.7195780000002</v>
      </c>
      <c r="N71">
        <v>2789.5594070000002</v>
      </c>
      <c r="O71">
        <v>2936.016474</v>
      </c>
      <c r="P71">
        <v>3157.0267370000001</v>
      </c>
      <c r="Q71">
        <v>3402.4268400000001</v>
      </c>
      <c r="R71">
        <v>3589.3075229999999</v>
      </c>
      <c r="S71">
        <v>3750.8902760000001</v>
      </c>
      <c r="T71">
        <v>3909.4052459999998</v>
      </c>
      <c r="U71">
        <v>4071.434358</v>
      </c>
      <c r="V71">
        <v>4238.2278930000002</v>
      </c>
      <c r="W71">
        <v>4407.8252300000004</v>
      </c>
      <c r="X71">
        <v>4575.6805700000004</v>
      </c>
      <c r="Y71">
        <v>4735.1593320000002</v>
      </c>
      <c r="Z71">
        <v>4878.0763379999999</v>
      </c>
      <c r="AA71">
        <v>4995.3461100000004</v>
      </c>
      <c r="AB71">
        <v>5083.0610820000002</v>
      </c>
      <c r="AC71">
        <v>5144.3584419999997</v>
      </c>
      <c r="AD71">
        <v>5182.9229029999997</v>
      </c>
      <c r="AE71">
        <v>5203.1008279999996</v>
      </c>
      <c r="AF71">
        <v>5209.6333480000003</v>
      </c>
      <c r="AG71">
        <v>5207.1990779999996</v>
      </c>
      <c r="AH71">
        <v>5200.1887200000001</v>
      </c>
      <c r="AI71">
        <v>5192.8441469999998</v>
      </c>
      <c r="AJ71">
        <v>5189.2940319999998</v>
      </c>
      <c r="AK71">
        <v>5193.6199630000001</v>
      </c>
    </row>
    <row r="72" spans="1:37">
      <c r="A72" t="s">
        <v>504</v>
      </c>
      <c r="B72">
        <v>2540</v>
      </c>
      <c r="C72">
        <v>2610.961683</v>
      </c>
      <c r="D72">
        <v>2661.113773</v>
      </c>
      <c r="E72">
        <v>2706.3300819999999</v>
      </c>
      <c r="F72">
        <v>2759.0418989999998</v>
      </c>
      <c r="G72">
        <v>2808.649782</v>
      </c>
      <c r="H72">
        <v>2869.5214420000002</v>
      </c>
      <c r="I72">
        <v>3035.7129319999999</v>
      </c>
      <c r="J72">
        <v>3296.7247609999999</v>
      </c>
      <c r="K72">
        <v>3506.979202</v>
      </c>
      <c r="L72">
        <v>3578.1009089999998</v>
      </c>
      <c r="M72">
        <v>3576.0526150000001</v>
      </c>
      <c r="N72">
        <v>3600.618082</v>
      </c>
      <c r="O72">
        <v>3694.4950469999999</v>
      </c>
      <c r="P72">
        <v>3852.5826780000002</v>
      </c>
      <c r="Q72">
        <v>4035.0555049999998</v>
      </c>
      <c r="R72">
        <v>4044.3233140000002</v>
      </c>
      <c r="S72">
        <v>4026.6879589999999</v>
      </c>
      <c r="T72">
        <v>4022.692775</v>
      </c>
      <c r="U72">
        <v>4028.2612079999999</v>
      </c>
      <c r="V72">
        <v>4027.0128650000001</v>
      </c>
      <c r="W72">
        <v>4002.306697</v>
      </c>
      <c r="X72">
        <v>3946.24512</v>
      </c>
      <c r="Y72">
        <v>3856.6691489999998</v>
      </c>
      <c r="Z72">
        <v>3736.6852220000001</v>
      </c>
      <c r="AA72">
        <v>3595.0575100000001</v>
      </c>
      <c r="AB72">
        <v>3440.4681620000001</v>
      </c>
      <c r="AC72">
        <v>3274.8798790000001</v>
      </c>
      <c r="AD72">
        <v>3100.407459</v>
      </c>
      <c r="AE72">
        <v>2919.2381879999998</v>
      </c>
      <c r="AF72">
        <v>2733.355959</v>
      </c>
      <c r="AG72">
        <v>2550.671617</v>
      </c>
      <c r="AH72">
        <v>2376.9837200000002</v>
      </c>
      <c r="AI72">
        <v>2206.9234390000001</v>
      </c>
      <c r="AJ72">
        <v>2031.001029</v>
      </c>
      <c r="AK72">
        <v>1838.2899299999999</v>
      </c>
    </row>
    <row r="73" spans="1:37">
      <c r="A73" t="s">
        <v>114</v>
      </c>
      <c r="B73">
        <v>1347</v>
      </c>
      <c r="C73">
        <v>1349.381492</v>
      </c>
      <c r="D73">
        <v>1349.3460930000001</v>
      </c>
      <c r="E73">
        <v>1349.3435850000001</v>
      </c>
      <c r="F73">
        <v>1349.619207</v>
      </c>
      <c r="G73">
        <v>1350.062314</v>
      </c>
      <c r="H73">
        <v>1348.967169</v>
      </c>
      <c r="I73">
        <v>1346.283248</v>
      </c>
      <c r="J73">
        <v>1342.396804</v>
      </c>
      <c r="K73">
        <v>1338.093196</v>
      </c>
      <c r="L73">
        <v>1334.2251960000001</v>
      </c>
      <c r="M73">
        <v>1331.502264</v>
      </c>
      <c r="N73">
        <v>1330.218777</v>
      </c>
      <c r="O73">
        <v>1330.302191</v>
      </c>
      <c r="P73">
        <v>1331.410421</v>
      </c>
      <c r="Q73">
        <v>1333.0427360000001</v>
      </c>
      <c r="R73">
        <v>1335.085591</v>
      </c>
      <c r="S73">
        <v>1337.4933390000001</v>
      </c>
      <c r="T73">
        <v>1340.244412</v>
      </c>
      <c r="U73">
        <v>1343.3089359999999</v>
      </c>
      <c r="V73">
        <v>1346.642306</v>
      </c>
      <c r="W73">
        <v>1350.1920560000001</v>
      </c>
      <c r="X73">
        <v>1353.9016879999999</v>
      </c>
      <c r="Y73">
        <v>1357.710341</v>
      </c>
      <c r="Z73">
        <v>1361.5503859999999</v>
      </c>
      <c r="AA73">
        <v>1365.344517</v>
      </c>
      <c r="AB73">
        <v>1369.0519449999999</v>
      </c>
      <c r="AC73">
        <v>1372.6788300000001</v>
      </c>
      <c r="AD73">
        <v>1376.2281740000001</v>
      </c>
      <c r="AE73">
        <v>1379.713636</v>
      </c>
      <c r="AF73">
        <v>1383.159206</v>
      </c>
      <c r="AG73">
        <v>1386.5931009999999</v>
      </c>
      <c r="AH73">
        <v>1390.043443</v>
      </c>
      <c r="AI73">
        <v>1393.5407680000001</v>
      </c>
      <c r="AJ73">
        <v>1397.1207750000001</v>
      </c>
      <c r="AK73">
        <v>1400.825525</v>
      </c>
    </row>
    <row r="74" spans="1:37">
      <c r="A74" t="s">
        <v>115</v>
      </c>
      <c r="B74">
        <v>528.4202659</v>
      </c>
      <c r="C74">
        <v>546.89963520000003</v>
      </c>
      <c r="D74">
        <v>567.18428129999995</v>
      </c>
      <c r="E74">
        <v>593.74428569999998</v>
      </c>
      <c r="F74">
        <v>628.12803140000005</v>
      </c>
      <c r="G74">
        <v>666.88181329999998</v>
      </c>
      <c r="H74">
        <v>697.0983688</v>
      </c>
      <c r="I74">
        <v>705.92409880000002</v>
      </c>
      <c r="J74">
        <v>700.0733616</v>
      </c>
      <c r="K74">
        <v>692.03526539999996</v>
      </c>
      <c r="L74">
        <v>689.98568190000003</v>
      </c>
      <c r="M74">
        <v>699.04250160000004</v>
      </c>
      <c r="N74">
        <v>722.61571479999998</v>
      </c>
      <c r="O74">
        <v>761.46115550000002</v>
      </c>
      <c r="P74">
        <v>814.66186040000002</v>
      </c>
      <c r="Q74">
        <v>878.84230630000002</v>
      </c>
      <c r="R74">
        <v>888.87995149999995</v>
      </c>
      <c r="S74">
        <v>903.32452890000002</v>
      </c>
      <c r="T74">
        <v>924.06795539999996</v>
      </c>
      <c r="U74">
        <v>950.26743550000003</v>
      </c>
      <c r="V74">
        <v>980.86467570000002</v>
      </c>
      <c r="W74">
        <v>1014.787244</v>
      </c>
      <c r="X74">
        <v>1050.84195</v>
      </c>
      <c r="Y74">
        <v>1087.647021</v>
      </c>
      <c r="Z74">
        <v>1123.5952769999999</v>
      </c>
      <c r="AA74">
        <v>1156.8413129999999</v>
      </c>
      <c r="AB74">
        <v>1186.1990109999999</v>
      </c>
      <c r="AC74">
        <v>1211.4414280000001</v>
      </c>
      <c r="AD74">
        <v>1232.4000570000001</v>
      </c>
      <c r="AE74">
        <v>1249.0715399999999</v>
      </c>
      <c r="AF74">
        <v>1261.630212</v>
      </c>
      <c r="AG74">
        <v>1270.319851</v>
      </c>
      <c r="AH74">
        <v>1275.4201129999999</v>
      </c>
      <c r="AI74">
        <v>1277.3179689999999</v>
      </c>
      <c r="AJ74">
        <v>1276.473808</v>
      </c>
      <c r="AK74">
        <v>1273.39293</v>
      </c>
    </row>
    <row r="75" spans="1:37">
      <c r="A75" t="s">
        <v>116</v>
      </c>
      <c r="B75">
        <v>383.52089660000001</v>
      </c>
      <c r="C75">
        <v>397.4523006</v>
      </c>
      <c r="D75">
        <v>413.5160439</v>
      </c>
      <c r="E75">
        <v>435.20638719999999</v>
      </c>
      <c r="F75">
        <v>463.16575460000001</v>
      </c>
      <c r="G75">
        <v>494.37283880000001</v>
      </c>
      <c r="H75">
        <v>514.24640959999999</v>
      </c>
      <c r="I75">
        <v>519.59845050000001</v>
      </c>
      <c r="J75">
        <v>514.45032470000001</v>
      </c>
      <c r="K75">
        <v>506.4296076</v>
      </c>
      <c r="L75">
        <v>502.42762970000001</v>
      </c>
      <c r="M75">
        <v>508.04127570000003</v>
      </c>
      <c r="N75">
        <v>526.63111379999998</v>
      </c>
      <c r="O75">
        <v>559.40435839999998</v>
      </c>
      <c r="P75">
        <v>606.01426830000003</v>
      </c>
      <c r="Q75">
        <v>664.09423770000001</v>
      </c>
      <c r="R75">
        <v>677.50242479999997</v>
      </c>
      <c r="S75">
        <v>690.20473019999997</v>
      </c>
      <c r="T75">
        <v>707.25236259999997</v>
      </c>
      <c r="U75">
        <v>729.58560460000001</v>
      </c>
      <c r="V75">
        <v>756.72848569999996</v>
      </c>
      <c r="W75">
        <v>787.70156329999998</v>
      </c>
      <c r="X75">
        <v>821.32989940000004</v>
      </c>
      <c r="Y75">
        <v>856.31770519999998</v>
      </c>
      <c r="Z75">
        <v>891.24010120000003</v>
      </c>
      <c r="AA75">
        <v>924.51950220000003</v>
      </c>
      <c r="AB75">
        <v>955.17024790000005</v>
      </c>
      <c r="AC75">
        <v>982.97782099999995</v>
      </c>
      <c r="AD75">
        <v>1007.674535</v>
      </c>
      <c r="AE75">
        <v>1029.1346739999999</v>
      </c>
      <c r="AF75">
        <v>1047.3921849999999</v>
      </c>
      <c r="AG75">
        <v>1062.5928060000001</v>
      </c>
      <c r="AH75">
        <v>1074.947713</v>
      </c>
      <c r="AI75">
        <v>1084.7362370000001</v>
      </c>
      <c r="AJ75">
        <v>1092.2998170000001</v>
      </c>
      <c r="AK75">
        <v>1098.0306410000001</v>
      </c>
    </row>
    <row r="76" spans="1:37">
      <c r="A76" t="s">
        <v>117</v>
      </c>
      <c r="B76">
        <v>255.19935469999999</v>
      </c>
      <c r="C76">
        <v>262.36738600000001</v>
      </c>
      <c r="D76">
        <v>269.09824529999997</v>
      </c>
      <c r="E76">
        <v>278.5557761</v>
      </c>
      <c r="F76">
        <v>291.12779110000002</v>
      </c>
      <c r="G76">
        <v>304.41694310000003</v>
      </c>
      <c r="H76">
        <v>308.60601059999999</v>
      </c>
      <c r="I76">
        <v>300.10665010000002</v>
      </c>
      <c r="J76">
        <v>283.92724820000001</v>
      </c>
      <c r="K76">
        <v>267.6662293</v>
      </c>
      <c r="L76">
        <v>255.2530366</v>
      </c>
      <c r="M76">
        <v>248.4107047</v>
      </c>
      <c r="N76">
        <v>247.86561879999999</v>
      </c>
      <c r="O76">
        <v>253.19851550000001</v>
      </c>
      <c r="P76">
        <v>263.35226219999998</v>
      </c>
      <c r="Q76">
        <v>276.46812890000001</v>
      </c>
      <c r="R76">
        <v>275.30208440000001</v>
      </c>
      <c r="S76">
        <v>277.12837380000002</v>
      </c>
      <c r="T76">
        <v>281.7213825</v>
      </c>
      <c r="U76">
        <v>288.40841829999999</v>
      </c>
      <c r="V76">
        <v>296.63741069999998</v>
      </c>
      <c r="W76">
        <v>305.93466419999999</v>
      </c>
      <c r="X76">
        <v>315.83897250000001</v>
      </c>
      <c r="Y76">
        <v>325.8628928</v>
      </c>
      <c r="Z76">
        <v>335.47186470000003</v>
      </c>
      <c r="AA76">
        <v>344.07807509999998</v>
      </c>
      <c r="AB76">
        <v>351.38796980000001</v>
      </c>
      <c r="AC76">
        <v>357.41596679999998</v>
      </c>
      <c r="AD76">
        <v>362.06567439999998</v>
      </c>
      <c r="AE76">
        <v>365.30123950000001</v>
      </c>
      <c r="AF76">
        <v>367.15929629999999</v>
      </c>
      <c r="AG76">
        <v>367.72588589999998</v>
      </c>
      <c r="AH76">
        <v>367.11729209999999</v>
      </c>
      <c r="AI76">
        <v>365.47673309999999</v>
      </c>
      <c r="AJ76">
        <v>362.96674819999998</v>
      </c>
      <c r="AK76">
        <v>359.7610335</v>
      </c>
    </row>
    <row r="77" spans="1:37">
      <c r="A77" t="s">
        <v>118</v>
      </c>
      <c r="B77">
        <v>16.827941209999999</v>
      </c>
      <c r="C77">
        <v>17.144161789999998</v>
      </c>
      <c r="D77">
        <v>17.432025700000001</v>
      </c>
      <c r="E77">
        <v>17.72870095</v>
      </c>
      <c r="F77">
        <v>18.061757180000001</v>
      </c>
      <c r="G77">
        <v>18.39657017</v>
      </c>
      <c r="H77">
        <v>18.087161160000001</v>
      </c>
      <c r="I77">
        <v>17.375247030000001</v>
      </c>
      <c r="J77">
        <v>16.501304180000002</v>
      </c>
      <c r="K77">
        <v>15.524404949999999</v>
      </c>
      <c r="L77">
        <v>14.50031735</v>
      </c>
      <c r="M77">
        <v>13.678097259999999</v>
      </c>
      <c r="N77">
        <v>13.262746890000001</v>
      </c>
      <c r="O77">
        <v>13.27291842</v>
      </c>
      <c r="P77">
        <v>13.62046567</v>
      </c>
      <c r="Q77">
        <v>14.13284159</v>
      </c>
      <c r="R77">
        <v>14.36932985</v>
      </c>
      <c r="S77">
        <v>14.596924449999999</v>
      </c>
      <c r="T77">
        <v>14.891345919999999</v>
      </c>
      <c r="U77">
        <v>15.24244367</v>
      </c>
      <c r="V77">
        <v>15.61227302</v>
      </c>
      <c r="W77">
        <v>15.95751623</v>
      </c>
      <c r="X77">
        <v>16.248805000000001</v>
      </c>
      <c r="Y77">
        <v>16.466015819999999</v>
      </c>
      <c r="Z77">
        <v>16.599029730000002</v>
      </c>
      <c r="AA77">
        <v>16.650638650000001</v>
      </c>
      <c r="AB77">
        <v>16.62730492</v>
      </c>
      <c r="AC77">
        <v>16.527299159999998</v>
      </c>
      <c r="AD77">
        <v>16.352709520000001</v>
      </c>
      <c r="AE77">
        <v>16.109656869999998</v>
      </c>
      <c r="AF77">
        <v>15.80671062</v>
      </c>
      <c r="AG77">
        <v>15.46918125</v>
      </c>
      <c r="AH77">
        <v>15.11829316</v>
      </c>
      <c r="AI77">
        <v>14.74770676</v>
      </c>
      <c r="AJ77">
        <v>14.34083493</v>
      </c>
      <c r="AK77">
        <v>13.877690960000001</v>
      </c>
    </row>
    <row r="78" spans="1:37">
      <c r="A78" t="s">
        <v>119</v>
      </c>
      <c r="B78">
        <v>17.76979171</v>
      </c>
      <c r="C78">
        <v>18.535680020000001</v>
      </c>
      <c r="D78">
        <v>19.372573020000001</v>
      </c>
      <c r="E78">
        <v>20.408954770000001</v>
      </c>
      <c r="F78">
        <v>21.711727549999999</v>
      </c>
      <c r="G78">
        <v>23.194267020000002</v>
      </c>
      <c r="H78">
        <v>24.221810349999998</v>
      </c>
      <c r="I78">
        <v>25.54921805</v>
      </c>
      <c r="J78">
        <v>27.342788630000001</v>
      </c>
      <c r="K78">
        <v>28.888749499999999</v>
      </c>
      <c r="L78">
        <v>30.097189870000001</v>
      </c>
      <c r="M78">
        <v>31.4370181</v>
      </c>
      <c r="N78">
        <v>33.303779370000001</v>
      </c>
      <c r="O78">
        <v>35.908454509999999</v>
      </c>
      <c r="P78">
        <v>39.321173819999998</v>
      </c>
      <c r="Q78">
        <v>43.414787449999999</v>
      </c>
      <c r="R78">
        <v>45.461642490000003</v>
      </c>
      <c r="S78">
        <v>47.360019979999997</v>
      </c>
      <c r="T78">
        <v>49.391754249999998</v>
      </c>
      <c r="U78">
        <v>51.602513899999998</v>
      </c>
      <c r="V78">
        <v>53.982271400000002</v>
      </c>
      <c r="W78">
        <v>56.501307240000003</v>
      </c>
      <c r="X78">
        <v>59.116333869999998</v>
      </c>
      <c r="Y78">
        <v>61.771700109999998</v>
      </c>
      <c r="Z78">
        <v>64.399155969999995</v>
      </c>
      <c r="AA78">
        <v>66.916982599999997</v>
      </c>
      <c r="AB78">
        <v>69.256823490000002</v>
      </c>
      <c r="AC78">
        <v>71.417329280000004</v>
      </c>
      <c r="AD78">
        <v>73.393404970000006</v>
      </c>
      <c r="AE78">
        <v>75.184091480000006</v>
      </c>
      <c r="AF78">
        <v>76.796381350000004</v>
      </c>
      <c r="AG78">
        <v>78.241473889999995</v>
      </c>
      <c r="AH78">
        <v>79.533789170000006</v>
      </c>
      <c r="AI78">
        <v>80.691426190000001</v>
      </c>
      <c r="AJ78">
        <v>81.732702919999994</v>
      </c>
      <c r="AK78">
        <v>82.675727940000002</v>
      </c>
    </row>
    <row r="79" spans="1:37">
      <c r="A79" t="s">
        <v>120</v>
      </c>
      <c r="B79">
        <v>1284.6315030000001</v>
      </c>
      <c r="C79">
        <v>1279.3925380000001</v>
      </c>
      <c r="D79">
        <v>1286.5072849999999</v>
      </c>
      <c r="E79">
        <v>1313.3457780000001</v>
      </c>
      <c r="F79">
        <v>1360.6291670000001</v>
      </c>
      <c r="G79">
        <v>1418.7828979999999</v>
      </c>
      <c r="H79">
        <v>1579.4881760000001</v>
      </c>
      <c r="I79">
        <v>1654.214577</v>
      </c>
      <c r="J79">
        <v>1656.697005</v>
      </c>
      <c r="K79">
        <v>1630.8706549999999</v>
      </c>
      <c r="L79">
        <v>1607.265312</v>
      </c>
      <c r="M79">
        <v>1601.989176</v>
      </c>
      <c r="N79">
        <v>1634.4318370000001</v>
      </c>
      <c r="O79">
        <v>1707.0599749999999</v>
      </c>
      <c r="P79">
        <v>1818.7947999999999</v>
      </c>
      <c r="Q79">
        <v>1948.494858</v>
      </c>
      <c r="R79">
        <v>2058.9898669999998</v>
      </c>
      <c r="S79">
        <v>2154.9322480000001</v>
      </c>
      <c r="T79">
        <v>2246.7176089999998</v>
      </c>
      <c r="U79">
        <v>2338.1103370000001</v>
      </c>
      <c r="V79">
        <v>2430.4857999999999</v>
      </c>
      <c r="W79">
        <v>2523.417958</v>
      </c>
      <c r="X79">
        <v>2614.8237669999999</v>
      </c>
      <c r="Y79">
        <v>2701.2023519999998</v>
      </c>
      <c r="Z79">
        <v>2777.9347579999999</v>
      </c>
      <c r="AA79">
        <v>2839.6531970000001</v>
      </c>
      <c r="AB79">
        <v>2883.5067370000002</v>
      </c>
      <c r="AC79">
        <v>2910.4507619999999</v>
      </c>
      <c r="AD79">
        <v>2921.9397549999999</v>
      </c>
      <c r="AE79">
        <v>2919.9924980000001</v>
      </c>
      <c r="AF79">
        <v>2906.9822600000002</v>
      </c>
      <c r="AG79">
        <v>2885.2699600000001</v>
      </c>
      <c r="AH79">
        <v>2857.0380960000002</v>
      </c>
      <c r="AI79">
        <v>2824.3677779999998</v>
      </c>
      <c r="AJ79">
        <v>2789.1790500000002</v>
      </c>
      <c r="AK79">
        <v>2753.1926680000001</v>
      </c>
    </row>
    <row r="80" spans="1:37">
      <c r="A80" t="s">
        <v>121</v>
      </c>
      <c r="B80">
        <v>11.434626509999999</v>
      </c>
      <c r="C80">
        <v>11.367537560000001</v>
      </c>
      <c r="D80">
        <v>11.362404229999999</v>
      </c>
      <c r="E80">
        <v>11.501008179999999</v>
      </c>
      <c r="F80">
        <v>11.7805696</v>
      </c>
      <c r="G80">
        <v>12.108530849999999</v>
      </c>
      <c r="H80">
        <v>12.3704844</v>
      </c>
      <c r="I80">
        <v>12.211583170000001</v>
      </c>
      <c r="J80">
        <v>11.764388950000001</v>
      </c>
      <c r="K80">
        <v>11.23430602</v>
      </c>
      <c r="L80">
        <v>10.788794299999999</v>
      </c>
      <c r="M80">
        <v>10.54370621</v>
      </c>
      <c r="N80">
        <v>10.56776299</v>
      </c>
      <c r="O80">
        <v>10.86332224</v>
      </c>
      <c r="P80">
        <v>11.40382228</v>
      </c>
      <c r="Q80">
        <v>12.10531754</v>
      </c>
      <c r="R80">
        <v>12.68181085</v>
      </c>
      <c r="S80">
        <v>13.20972506</v>
      </c>
      <c r="T80">
        <v>13.800265100000001</v>
      </c>
      <c r="U80">
        <v>14.4860659</v>
      </c>
      <c r="V80">
        <v>15.26846619</v>
      </c>
      <c r="W80">
        <v>16.134951659999999</v>
      </c>
      <c r="X80">
        <v>17.065583499999999</v>
      </c>
      <c r="Y80">
        <v>18.034826150000001</v>
      </c>
      <c r="Z80">
        <v>19.011635689999999</v>
      </c>
      <c r="AA80">
        <v>19.959241599999999</v>
      </c>
      <c r="AB80">
        <v>20.853367429999999</v>
      </c>
      <c r="AC80">
        <v>21.68848581</v>
      </c>
      <c r="AD80">
        <v>22.458820039999999</v>
      </c>
      <c r="AE80">
        <v>23.162269569999999</v>
      </c>
      <c r="AF80">
        <v>23.800603429999999</v>
      </c>
      <c r="AG80">
        <v>24.378234590000002</v>
      </c>
      <c r="AH80">
        <v>24.901057479999999</v>
      </c>
      <c r="AI80">
        <v>25.376469740000001</v>
      </c>
      <c r="AJ80">
        <v>25.813258770000001</v>
      </c>
      <c r="AK80">
        <v>26.221400160000002</v>
      </c>
    </row>
    <row r="81" spans="1:37">
      <c r="A81" t="s">
        <v>122</v>
      </c>
      <c r="B81">
        <v>94.407346700000005</v>
      </c>
      <c r="C81">
        <v>94.007689670000005</v>
      </c>
      <c r="D81">
        <v>94.186809069999995</v>
      </c>
      <c r="E81">
        <v>95.843207079999999</v>
      </c>
      <c r="F81">
        <v>98.8625665</v>
      </c>
      <c r="G81">
        <v>102.2375712</v>
      </c>
      <c r="H81">
        <v>113.17025959999999</v>
      </c>
      <c r="I81">
        <v>116.87450010000001</v>
      </c>
      <c r="J81">
        <v>114.99674779999999</v>
      </c>
      <c r="K81">
        <v>110.96425290000001</v>
      </c>
      <c r="L81">
        <v>107.1197391</v>
      </c>
      <c r="M81">
        <v>104.76826370000001</v>
      </c>
      <c r="N81">
        <v>105.3183927</v>
      </c>
      <c r="O81">
        <v>108.8230324</v>
      </c>
      <c r="P81">
        <v>115.0888389</v>
      </c>
      <c r="Q81">
        <v>122.5507952</v>
      </c>
      <c r="R81">
        <v>128.254423</v>
      </c>
      <c r="S81">
        <v>133.2073796</v>
      </c>
      <c r="T81">
        <v>138.0874589</v>
      </c>
      <c r="U81">
        <v>143.06656100000001</v>
      </c>
      <c r="V81">
        <v>148.16252710000001</v>
      </c>
      <c r="W81">
        <v>153.28972440000001</v>
      </c>
      <c r="X81">
        <v>158.2743423</v>
      </c>
      <c r="Y81">
        <v>162.8689621</v>
      </c>
      <c r="Z81">
        <v>166.76941980000001</v>
      </c>
      <c r="AA81">
        <v>169.63695970000001</v>
      </c>
      <c r="AB81">
        <v>171.3388003</v>
      </c>
      <c r="AC81">
        <v>171.9822064</v>
      </c>
      <c r="AD81">
        <v>171.64914690000001</v>
      </c>
      <c r="AE81">
        <v>170.46091609999999</v>
      </c>
      <c r="AF81">
        <v>168.5681538</v>
      </c>
      <c r="AG81">
        <v>166.12886499999999</v>
      </c>
      <c r="AH81">
        <v>163.29356999999999</v>
      </c>
      <c r="AI81">
        <v>160.2020598</v>
      </c>
      <c r="AJ81">
        <v>156.98080759999999</v>
      </c>
      <c r="AK81">
        <v>153.74168639999999</v>
      </c>
    </row>
    <row r="82" spans="1:37">
      <c r="A82" t="s">
        <v>123</v>
      </c>
      <c r="B82">
        <v>0.18474214159999999</v>
      </c>
      <c r="C82">
        <v>0.1897925691</v>
      </c>
      <c r="D82">
        <v>0.196306655</v>
      </c>
      <c r="E82">
        <v>0.2042950536</v>
      </c>
      <c r="F82">
        <v>0.21376422710000001</v>
      </c>
      <c r="G82">
        <v>0.2242200842</v>
      </c>
      <c r="H82">
        <v>0.25200604879999999</v>
      </c>
      <c r="I82">
        <v>0.26936806670000002</v>
      </c>
      <c r="J82">
        <v>0.27814525829999998</v>
      </c>
      <c r="K82">
        <v>0.27972898169999999</v>
      </c>
      <c r="L82">
        <v>0.27648477519999998</v>
      </c>
      <c r="M82">
        <v>0.27406719569999999</v>
      </c>
      <c r="N82">
        <v>0.27937237949999999</v>
      </c>
      <c r="O82">
        <v>0.29438020250000002</v>
      </c>
      <c r="P82">
        <v>0.3192600485</v>
      </c>
      <c r="Q82">
        <v>0.34932763630000002</v>
      </c>
      <c r="R82">
        <v>0.36590978439999999</v>
      </c>
      <c r="S82">
        <v>0.37659967700000002</v>
      </c>
      <c r="T82">
        <v>0.38489192430000002</v>
      </c>
      <c r="U82">
        <v>0.39178275499999998</v>
      </c>
      <c r="V82">
        <v>0.39714194260000002</v>
      </c>
      <c r="W82">
        <v>0.40039897689999998</v>
      </c>
      <c r="X82">
        <v>0.40111169000000002</v>
      </c>
      <c r="Y82">
        <v>0.39895222070000003</v>
      </c>
      <c r="Z82">
        <v>0.39378679059999999</v>
      </c>
      <c r="AA82">
        <v>0.38577310739999998</v>
      </c>
      <c r="AB82">
        <v>0.37529595970000001</v>
      </c>
      <c r="AC82">
        <v>0.36276089280000001</v>
      </c>
      <c r="AD82">
        <v>0.34866590609999998</v>
      </c>
      <c r="AE82">
        <v>0.33354756229999999</v>
      </c>
      <c r="AF82">
        <v>0.3179128484</v>
      </c>
      <c r="AG82">
        <v>0.30245182110000002</v>
      </c>
      <c r="AH82">
        <v>0.28766169930000002</v>
      </c>
      <c r="AI82">
        <v>0.27351914579999997</v>
      </c>
      <c r="AJ82">
        <v>0.2598241382</v>
      </c>
      <c r="AK82">
        <v>0.24632938500000001</v>
      </c>
    </row>
    <row r="83" spans="1:37">
      <c r="A83" t="s">
        <v>124</v>
      </c>
      <c r="B83">
        <v>219.11242780000001</v>
      </c>
      <c r="C83">
        <v>220.4574278</v>
      </c>
      <c r="D83">
        <v>222.67546770000001</v>
      </c>
      <c r="E83">
        <v>227.10026210000001</v>
      </c>
      <c r="F83">
        <v>234.26281169999999</v>
      </c>
      <c r="G83">
        <v>243.03286689999999</v>
      </c>
      <c r="H83">
        <v>265.26106670000001</v>
      </c>
      <c r="I83">
        <v>294.35002789999999</v>
      </c>
      <c r="J83">
        <v>328.0235098</v>
      </c>
      <c r="K83">
        <v>354.70046120000001</v>
      </c>
      <c r="L83">
        <v>371.1700328</v>
      </c>
      <c r="M83">
        <v>384.54372949999998</v>
      </c>
      <c r="N83">
        <v>401.97533149999998</v>
      </c>
      <c r="O83">
        <v>427.09626309999999</v>
      </c>
      <c r="P83">
        <v>461.34690169999999</v>
      </c>
      <c r="Q83">
        <v>502.57438789999998</v>
      </c>
      <c r="R83">
        <v>535.87485460000005</v>
      </c>
      <c r="S83">
        <v>564.7904446</v>
      </c>
      <c r="T83">
        <v>593.26691600000004</v>
      </c>
      <c r="U83">
        <v>622.25051340000005</v>
      </c>
      <c r="V83">
        <v>651.80810459999998</v>
      </c>
      <c r="W83">
        <v>681.65190240000004</v>
      </c>
      <c r="X83">
        <v>711.29919649999999</v>
      </c>
      <c r="Y83">
        <v>740.11748350000005</v>
      </c>
      <c r="Z83">
        <v>767.35310389999995</v>
      </c>
      <c r="AA83">
        <v>792.15691570000001</v>
      </c>
      <c r="AB83">
        <v>814.25924169999996</v>
      </c>
      <c r="AC83">
        <v>833.9181466</v>
      </c>
      <c r="AD83">
        <v>851.35476219999998</v>
      </c>
      <c r="AE83">
        <v>866.84150750000003</v>
      </c>
      <c r="AF83">
        <v>880.71945340000002</v>
      </c>
      <c r="AG83">
        <v>893.35779419999994</v>
      </c>
      <c r="AH83">
        <v>905.09107259999996</v>
      </c>
      <c r="AI83">
        <v>916.20621180000001</v>
      </c>
      <c r="AJ83">
        <v>926.95661329999996</v>
      </c>
      <c r="AK83">
        <v>937.58380250000005</v>
      </c>
    </row>
    <row r="84" spans="1:37">
      <c r="A84" t="s">
        <v>125</v>
      </c>
      <c r="B84">
        <v>839.61827530000005</v>
      </c>
      <c r="C84">
        <v>872.20917039999995</v>
      </c>
      <c r="D84">
        <v>897.93527219999999</v>
      </c>
      <c r="E84">
        <v>928.52998630000002</v>
      </c>
      <c r="F84">
        <v>968.13196960000005</v>
      </c>
      <c r="G84">
        <v>1011.644098</v>
      </c>
      <c r="H84">
        <v>1064.636806</v>
      </c>
      <c r="I84">
        <v>1126.1890659999999</v>
      </c>
      <c r="J84">
        <v>1181.3268619999999</v>
      </c>
      <c r="K84">
        <v>1232.534388</v>
      </c>
      <c r="L84">
        <v>1276.759176</v>
      </c>
      <c r="M84">
        <v>1320.381175</v>
      </c>
      <c r="N84">
        <v>1369.9039519999999</v>
      </c>
      <c r="O84">
        <v>1431.994876</v>
      </c>
      <c r="P84">
        <v>1510.3739230000001</v>
      </c>
      <c r="Q84">
        <v>1607.520264</v>
      </c>
      <c r="R84">
        <v>1641.8530459999999</v>
      </c>
      <c r="S84">
        <v>1693.9713999999999</v>
      </c>
      <c r="T84">
        <v>1763.8560090000001</v>
      </c>
      <c r="U84">
        <v>1848.6984170000001</v>
      </c>
      <c r="V84">
        <v>1945.9724940000001</v>
      </c>
      <c r="W84">
        <v>2053.6949439999999</v>
      </c>
      <c r="X84">
        <v>2170.1645709999998</v>
      </c>
      <c r="Y84">
        <v>2293.6763120000001</v>
      </c>
      <c r="Z84">
        <v>2422.2247910000001</v>
      </c>
      <c r="AA84">
        <v>2553.200245</v>
      </c>
      <c r="AB84">
        <v>2684.8391820000002</v>
      </c>
      <c r="AC84">
        <v>2816.8360290000001</v>
      </c>
      <c r="AD84">
        <v>2948.5351329999999</v>
      </c>
      <c r="AE84">
        <v>3079.468355</v>
      </c>
      <c r="AF84">
        <v>3209.4411730000002</v>
      </c>
      <c r="AG84">
        <v>3338.2048289999998</v>
      </c>
      <c r="AH84">
        <v>3465.345624</v>
      </c>
      <c r="AI84">
        <v>3590.7802929999998</v>
      </c>
      <c r="AJ84">
        <v>3715.1392329999999</v>
      </c>
      <c r="AK84">
        <v>3840.0738959999999</v>
      </c>
    </row>
    <row r="85" spans="1:37">
      <c r="A85" t="s">
        <v>126</v>
      </c>
      <c r="B85">
        <v>0.51615093410000001</v>
      </c>
      <c r="C85">
        <v>0.54324902090000005</v>
      </c>
      <c r="D85">
        <v>0.56929529690000003</v>
      </c>
      <c r="E85">
        <v>0.60056426080000003</v>
      </c>
      <c r="F85">
        <v>0.63909981770000002</v>
      </c>
      <c r="G85">
        <v>0.68148557850000002</v>
      </c>
      <c r="H85">
        <v>0.74991763290000002</v>
      </c>
      <c r="I85">
        <v>0.83516924410000004</v>
      </c>
      <c r="J85">
        <v>0.92559420790000002</v>
      </c>
      <c r="K85">
        <v>1.0120226889999999</v>
      </c>
      <c r="L85">
        <v>1.088125818</v>
      </c>
      <c r="M85">
        <v>1.163764888</v>
      </c>
      <c r="N85">
        <v>1.250455774</v>
      </c>
      <c r="O85">
        <v>1.358399479</v>
      </c>
      <c r="P85">
        <v>1.494881473</v>
      </c>
      <c r="Q85">
        <v>1.6645287929999999</v>
      </c>
      <c r="R85">
        <v>1.7381003500000001</v>
      </c>
      <c r="S85">
        <v>1.814387824</v>
      </c>
      <c r="T85">
        <v>1.9060997289999999</v>
      </c>
      <c r="U85">
        <v>2.0157668270000002</v>
      </c>
      <c r="V85">
        <v>2.142477199</v>
      </c>
      <c r="W85">
        <v>2.2843543689999999</v>
      </c>
      <c r="X85">
        <v>2.4393705630000002</v>
      </c>
      <c r="Y85">
        <v>2.6054507839999999</v>
      </c>
      <c r="Z85">
        <v>2.7802639619999998</v>
      </c>
      <c r="AA85">
        <v>2.9608693869999998</v>
      </c>
      <c r="AB85">
        <v>3.1454591399999998</v>
      </c>
      <c r="AC85">
        <v>3.3339010139999998</v>
      </c>
      <c r="AD85">
        <v>3.5257072319999998</v>
      </c>
      <c r="AE85">
        <v>3.720651229</v>
      </c>
      <c r="AF85">
        <v>3.918860048</v>
      </c>
      <c r="AG85">
        <v>4.1204773450000003</v>
      </c>
      <c r="AH85">
        <v>4.3254521190000004</v>
      </c>
      <c r="AI85">
        <v>4.5340267130000003</v>
      </c>
      <c r="AJ85">
        <v>4.7473058970000004</v>
      </c>
      <c r="AK85">
        <v>4.9677800339999996</v>
      </c>
    </row>
    <row r="86" spans="1:37">
      <c r="A86" t="s">
        <v>127</v>
      </c>
      <c r="B86">
        <v>169.77642950000001</v>
      </c>
      <c r="C86">
        <v>177.2866124</v>
      </c>
      <c r="D86">
        <v>182.86556390000001</v>
      </c>
      <c r="E86">
        <v>188.78680790000001</v>
      </c>
      <c r="F86">
        <v>196.01004760000001</v>
      </c>
      <c r="G86">
        <v>203.66830630000001</v>
      </c>
      <c r="H86">
        <v>215.8310219</v>
      </c>
      <c r="I86">
        <v>228.93737519999999</v>
      </c>
      <c r="J86">
        <v>240.0518338</v>
      </c>
      <c r="K86">
        <v>248.88441649999999</v>
      </c>
      <c r="L86">
        <v>254.73977500000001</v>
      </c>
      <c r="M86">
        <v>259.84756709999999</v>
      </c>
      <c r="N86">
        <v>266.48072409999997</v>
      </c>
      <c r="O86">
        <v>276.19635970000002</v>
      </c>
      <c r="P86">
        <v>289.63158079999999</v>
      </c>
      <c r="Q86">
        <v>306.71673800000002</v>
      </c>
      <c r="R86">
        <v>310.98858269999999</v>
      </c>
      <c r="S86">
        <v>319.82448909999999</v>
      </c>
      <c r="T86">
        <v>332.7570541</v>
      </c>
      <c r="U86">
        <v>348.91264519999999</v>
      </c>
      <c r="V86">
        <v>367.64114890000002</v>
      </c>
      <c r="W86">
        <v>388.47106639999998</v>
      </c>
      <c r="X86">
        <v>411.0151932</v>
      </c>
      <c r="Y86">
        <v>434.89540069999998</v>
      </c>
      <c r="Z86">
        <v>459.67712449999999</v>
      </c>
      <c r="AA86">
        <v>484.80874419999998</v>
      </c>
      <c r="AB86">
        <v>509.91978460000001</v>
      </c>
      <c r="AC86">
        <v>534.92825979999998</v>
      </c>
      <c r="AD86">
        <v>559.67555619999996</v>
      </c>
      <c r="AE86">
        <v>584.05300539999996</v>
      </c>
      <c r="AF86">
        <v>608.01721580000003</v>
      </c>
      <c r="AG86">
        <v>631.53390330000002</v>
      </c>
      <c r="AH86">
        <v>654.55054110000003</v>
      </c>
      <c r="AI86">
        <v>677.07395989999998</v>
      </c>
      <c r="AJ86">
        <v>699.24547110000003</v>
      </c>
      <c r="AK86">
        <v>721.40326430000005</v>
      </c>
    </row>
    <row r="87" spans="1:37">
      <c r="A87" t="s">
        <v>128</v>
      </c>
      <c r="B87">
        <v>4665.9336899999998</v>
      </c>
      <c r="C87">
        <v>4796.2613609999999</v>
      </c>
      <c r="D87">
        <v>4888.3626240000003</v>
      </c>
      <c r="E87">
        <v>4971.3951859999997</v>
      </c>
      <c r="F87">
        <v>5068.1926169999997</v>
      </c>
      <c r="G87">
        <v>5159.2887350000001</v>
      </c>
      <c r="H87">
        <v>5271.0913209999999</v>
      </c>
      <c r="I87">
        <v>5576.3256899999997</v>
      </c>
      <c r="J87">
        <v>6055.6974099999998</v>
      </c>
      <c r="K87">
        <v>6441.8354429999999</v>
      </c>
      <c r="L87">
        <v>6572.426254</v>
      </c>
      <c r="M87">
        <v>6568.6290790000003</v>
      </c>
      <c r="N87">
        <v>6613.7176319999999</v>
      </c>
      <c r="O87">
        <v>6786.1151659999996</v>
      </c>
      <c r="P87">
        <v>7076.4536340000004</v>
      </c>
      <c r="Q87">
        <v>7411.5872360000003</v>
      </c>
      <c r="R87">
        <v>7428.6160309999996</v>
      </c>
      <c r="S87">
        <v>7396.2384869999996</v>
      </c>
      <c r="T87">
        <v>7388.9161260000001</v>
      </c>
      <c r="U87">
        <v>7399.1610360000004</v>
      </c>
      <c r="V87">
        <v>7396.8879040000002</v>
      </c>
      <c r="W87">
        <v>7351.5327390000002</v>
      </c>
      <c r="X87">
        <v>7248.5900430000002</v>
      </c>
      <c r="Y87">
        <v>7084.0940010000004</v>
      </c>
      <c r="Z87">
        <v>6863.749409</v>
      </c>
      <c r="AA87">
        <v>6603.6521910000001</v>
      </c>
      <c r="AB87">
        <v>6319.7476580000002</v>
      </c>
      <c r="AC87">
        <v>6015.6402239999998</v>
      </c>
      <c r="AD87">
        <v>5695.2138169999998</v>
      </c>
      <c r="AE87">
        <v>5362.4856959999997</v>
      </c>
      <c r="AF87">
        <v>5021.09969</v>
      </c>
      <c r="AG87">
        <v>4685.5853539999998</v>
      </c>
      <c r="AH87">
        <v>4366.59274</v>
      </c>
      <c r="AI87">
        <v>4054.2614910000002</v>
      </c>
      <c r="AJ87">
        <v>3731.1627210000001</v>
      </c>
      <c r="AK87">
        <v>3377.228787</v>
      </c>
    </row>
    <row r="88" spans="1:37">
      <c r="A88" t="s">
        <v>129</v>
      </c>
      <c r="B88">
        <v>3437.478748</v>
      </c>
      <c r="C88">
        <v>3525.4800270000001</v>
      </c>
      <c r="D88">
        <v>3586.8457990000002</v>
      </c>
      <c r="E88">
        <v>3653.4673360000002</v>
      </c>
      <c r="F88">
        <v>3738.7914059999998</v>
      </c>
      <c r="G88">
        <v>3824.601087</v>
      </c>
      <c r="H88">
        <v>3948.2173210000001</v>
      </c>
      <c r="I88">
        <v>4229.5978029999997</v>
      </c>
      <c r="J88">
        <v>4627.8089620000001</v>
      </c>
      <c r="K88">
        <v>4937.6775019999995</v>
      </c>
      <c r="L88">
        <v>5065.1701439999997</v>
      </c>
      <c r="M88">
        <v>5118.6354060000003</v>
      </c>
      <c r="N88">
        <v>5218.5536549999997</v>
      </c>
      <c r="O88">
        <v>5400.2677409999997</v>
      </c>
      <c r="P88">
        <v>5644.4841550000001</v>
      </c>
      <c r="Q88">
        <v>5894.2861089999997</v>
      </c>
      <c r="R88">
        <v>5902.2455</v>
      </c>
      <c r="S88">
        <v>5898.6414489999997</v>
      </c>
      <c r="T88">
        <v>5909.7935630000002</v>
      </c>
      <c r="U88">
        <v>5924.060692</v>
      </c>
      <c r="V88">
        <v>5921.7313430000004</v>
      </c>
      <c r="W88">
        <v>5885.0910100000001</v>
      </c>
      <c r="X88">
        <v>5808.7089150000002</v>
      </c>
      <c r="Y88">
        <v>5693.003385</v>
      </c>
      <c r="Z88">
        <v>5544.3385019999996</v>
      </c>
      <c r="AA88">
        <v>5375.7315349999999</v>
      </c>
      <c r="AB88">
        <v>5198.0969649999997</v>
      </c>
      <c r="AC88">
        <v>5012.320823</v>
      </c>
      <c r="AD88">
        <v>4821.1741069999998</v>
      </c>
      <c r="AE88">
        <v>4627.2507169999999</v>
      </c>
      <c r="AF88">
        <v>4432.6287480000001</v>
      </c>
      <c r="AG88">
        <v>4247.6641790000003</v>
      </c>
      <c r="AH88">
        <v>4078.5816030000001</v>
      </c>
      <c r="AI88">
        <v>3916.4518899999998</v>
      </c>
      <c r="AJ88">
        <v>3748.7809200000002</v>
      </c>
      <c r="AK88">
        <v>3561.5864259999998</v>
      </c>
    </row>
    <row r="89" spans="1:37">
      <c r="A89" t="s">
        <v>130</v>
      </c>
      <c r="B89">
        <v>515.30656799999997</v>
      </c>
      <c r="C89">
        <v>534.25380510000002</v>
      </c>
      <c r="D89">
        <v>546.28730299999995</v>
      </c>
      <c r="E89">
        <v>559.45739379999998</v>
      </c>
      <c r="F89">
        <v>576.61041739999996</v>
      </c>
      <c r="G89">
        <v>594.84073960000001</v>
      </c>
      <c r="H89">
        <v>615.86430700000005</v>
      </c>
      <c r="I89">
        <v>669.33842370000002</v>
      </c>
      <c r="J89">
        <v>755.7681182</v>
      </c>
      <c r="K89">
        <v>849.08843349999995</v>
      </c>
      <c r="L89">
        <v>931.90812989999995</v>
      </c>
      <c r="M89">
        <v>1007.705834</v>
      </c>
      <c r="N89">
        <v>1082.088804</v>
      </c>
      <c r="O89">
        <v>1161.0457650000001</v>
      </c>
      <c r="P89">
        <v>1248.6667460000001</v>
      </c>
      <c r="Q89">
        <v>1348.287967</v>
      </c>
      <c r="R89">
        <v>1384.7018660000001</v>
      </c>
      <c r="S89">
        <v>1430.4191410000001</v>
      </c>
      <c r="T89">
        <v>1486.0160699999999</v>
      </c>
      <c r="U89">
        <v>1549.4517969999999</v>
      </c>
      <c r="V89">
        <v>1618.7425949999999</v>
      </c>
      <c r="W89">
        <v>1692.2377779999999</v>
      </c>
      <c r="X89">
        <v>1768.5378430000001</v>
      </c>
      <c r="Y89">
        <v>1846.3625219999999</v>
      </c>
      <c r="Z89">
        <v>1924.454176</v>
      </c>
      <c r="AA89">
        <v>2001.488529</v>
      </c>
      <c r="AB89">
        <v>2077.7078069999998</v>
      </c>
      <c r="AC89">
        <v>2154.2205039999999</v>
      </c>
      <c r="AD89">
        <v>2231.456291</v>
      </c>
      <c r="AE89">
        <v>2309.722534</v>
      </c>
      <c r="AF89">
        <v>2389.358925</v>
      </c>
      <c r="AG89">
        <v>2470.667766</v>
      </c>
      <c r="AH89">
        <v>2553.824259</v>
      </c>
      <c r="AI89">
        <v>2638.9305599999998</v>
      </c>
      <c r="AJ89">
        <v>2726.0353500000001</v>
      </c>
      <c r="AK89">
        <v>2815.186459</v>
      </c>
    </row>
    <row r="90" spans="1:37">
      <c r="A90" t="s">
        <v>131</v>
      </c>
      <c r="B90">
        <v>25.534731010000002</v>
      </c>
      <c r="C90">
        <v>26.753869479999999</v>
      </c>
      <c r="D90">
        <v>27.771394430000001</v>
      </c>
      <c r="E90">
        <v>28.93429527</v>
      </c>
      <c r="F90">
        <v>30.357745439999999</v>
      </c>
      <c r="G90">
        <v>31.88776536</v>
      </c>
      <c r="H90">
        <v>34.324477289999997</v>
      </c>
      <c r="I90">
        <v>38.982589050000001</v>
      </c>
      <c r="J90">
        <v>46.149654580000004</v>
      </c>
      <c r="K90">
        <v>54.041125309999998</v>
      </c>
      <c r="L90">
        <v>61.388406629999999</v>
      </c>
      <c r="M90">
        <v>68.548356190000007</v>
      </c>
      <c r="N90">
        <v>76.151589740000006</v>
      </c>
      <c r="O90">
        <v>84.827371020000001</v>
      </c>
      <c r="P90">
        <v>95.090057279999996</v>
      </c>
      <c r="Q90">
        <v>107.339564</v>
      </c>
      <c r="R90">
        <v>112.5590409</v>
      </c>
      <c r="S90">
        <v>117.3871333</v>
      </c>
      <c r="T90">
        <v>122.7324617</v>
      </c>
      <c r="U90">
        <v>128.80605460000001</v>
      </c>
      <c r="V90">
        <v>135.55788860000001</v>
      </c>
      <c r="W90">
        <v>142.8550467</v>
      </c>
      <c r="X90">
        <v>150.5534466</v>
      </c>
      <c r="Y90">
        <v>158.51718750000001</v>
      </c>
      <c r="Z90">
        <v>166.61946499999999</v>
      </c>
      <c r="AA90">
        <v>174.7350352</v>
      </c>
      <c r="AB90">
        <v>182.8841602</v>
      </c>
      <c r="AC90">
        <v>191.1676463</v>
      </c>
      <c r="AD90">
        <v>199.6373098</v>
      </c>
      <c r="AE90">
        <v>208.33768689999999</v>
      </c>
      <c r="AF90">
        <v>217.3183636</v>
      </c>
      <c r="AG90">
        <v>226.62955120000001</v>
      </c>
      <c r="AH90">
        <v>236.31061650000001</v>
      </c>
      <c r="AI90">
        <v>246.39074099999999</v>
      </c>
      <c r="AJ90">
        <v>256.8935012</v>
      </c>
      <c r="AK90">
        <v>267.84459959999998</v>
      </c>
    </row>
    <row r="91" spans="1:37">
      <c r="A91" t="s">
        <v>132</v>
      </c>
      <c r="B91">
        <v>345.65947560000001</v>
      </c>
      <c r="C91">
        <v>359.53532669999998</v>
      </c>
      <c r="D91">
        <v>367.76276130000002</v>
      </c>
      <c r="E91">
        <v>375.81531030000002</v>
      </c>
      <c r="F91">
        <v>385.76516409999999</v>
      </c>
      <c r="G91">
        <v>395.8151608</v>
      </c>
      <c r="H91">
        <v>411.57477610000001</v>
      </c>
      <c r="I91">
        <v>447.13189940000001</v>
      </c>
      <c r="J91">
        <v>503.2736683</v>
      </c>
      <c r="K91">
        <v>561.37366889999998</v>
      </c>
      <c r="L91">
        <v>609.54458820000002</v>
      </c>
      <c r="M91">
        <v>651.68330400000002</v>
      </c>
      <c r="N91">
        <v>693.55145049999999</v>
      </c>
      <c r="O91">
        <v>739.79496940000001</v>
      </c>
      <c r="P91">
        <v>793.13069329999996</v>
      </c>
      <c r="Q91">
        <v>854.68635449999999</v>
      </c>
      <c r="R91">
        <v>871.91011360000005</v>
      </c>
      <c r="S91">
        <v>897.04184850000001</v>
      </c>
      <c r="T91">
        <v>929.97463349999998</v>
      </c>
      <c r="U91">
        <v>968.78920530000005</v>
      </c>
      <c r="V91">
        <v>1011.824266</v>
      </c>
      <c r="W91">
        <v>1057.7532630000001</v>
      </c>
      <c r="X91">
        <v>1105.4782849999999</v>
      </c>
      <c r="Y91">
        <v>1154.014825</v>
      </c>
      <c r="Z91">
        <v>1202.4123999999999</v>
      </c>
      <c r="AA91">
        <v>1249.6888240000001</v>
      </c>
      <c r="AB91">
        <v>1295.9513730000001</v>
      </c>
      <c r="AC91">
        <v>1341.893053</v>
      </c>
      <c r="AD91">
        <v>1387.695052</v>
      </c>
      <c r="AE91">
        <v>1433.487106</v>
      </c>
      <c r="AF91">
        <v>1479.448795</v>
      </c>
      <c r="AG91">
        <v>1525.7717720000001</v>
      </c>
      <c r="AH91">
        <v>1572.589817</v>
      </c>
      <c r="AI91">
        <v>1619.988574</v>
      </c>
      <c r="AJ91">
        <v>1668.0250880000001</v>
      </c>
      <c r="AK91">
        <v>1716.7691199999999</v>
      </c>
    </row>
    <row r="92" spans="1:37">
      <c r="A92" t="s">
        <v>133</v>
      </c>
      <c r="B92">
        <v>46.82054961</v>
      </c>
      <c r="C92">
        <v>46.846450419999996</v>
      </c>
      <c r="D92">
        <v>46.205551249999999</v>
      </c>
      <c r="E92">
        <v>45.251914990000003</v>
      </c>
      <c r="F92">
        <v>44.224687209999999</v>
      </c>
      <c r="G92">
        <v>43.138856650000001</v>
      </c>
      <c r="H92">
        <v>42.75427912</v>
      </c>
      <c r="I92">
        <v>44.838458090000003</v>
      </c>
      <c r="J92">
        <v>49.303094369999997</v>
      </c>
      <c r="K92">
        <v>53.313030169999998</v>
      </c>
      <c r="L92">
        <v>55.048676720000003</v>
      </c>
      <c r="M92">
        <v>55.39473177</v>
      </c>
      <c r="N92">
        <v>55.701569210000002</v>
      </c>
      <c r="O92">
        <v>56.684911360000001</v>
      </c>
      <c r="P92">
        <v>58.471264050000002</v>
      </c>
      <c r="Q92">
        <v>60.760476189999999</v>
      </c>
      <c r="R92">
        <v>61.513786840000002</v>
      </c>
      <c r="S92">
        <v>61.983095599999999</v>
      </c>
      <c r="T92">
        <v>62.536859270000001</v>
      </c>
      <c r="U92">
        <v>63.138956319999998</v>
      </c>
      <c r="V92">
        <v>63.631931809999998</v>
      </c>
      <c r="W92">
        <v>63.854758609999998</v>
      </c>
      <c r="X92">
        <v>63.729629279999997</v>
      </c>
      <c r="Y92">
        <v>63.237031829999999</v>
      </c>
      <c r="Z92">
        <v>62.410165599999999</v>
      </c>
      <c r="AA92">
        <v>61.335409910000003</v>
      </c>
      <c r="AB92">
        <v>60.112566600000001</v>
      </c>
      <c r="AC92">
        <v>58.776682319999999</v>
      </c>
      <c r="AD92">
        <v>57.355999359999998</v>
      </c>
      <c r="AE92">
        <v>55.877370970000001</v>
      </c>
      <c r="AF92">
        <v>54.365419660000001</v>
      </c>
      <c r="AG92">
        <v>52.895004489999998</v>
      </c>
      <c r="AH92">
        <v>51.520335029999998</v>
      </c>
      <c r="AI92">
        <v>50.196953540000003</v>
      </c>
      <c r="AJ92">
        <v>48.843199470000002</v>
      </c>
      <c r="AK92">
        <v>47.364671090000002</v>
      </c>
    </row>
    <row r="93" spans="1:37">
      <c r="A93" t="s">
        <v>134</v>
      </c>
      <c r="B93">
        <v>2310</v>
      </c>
      <c r="C93">
        <v>2312.2333170000002</v>
      </c>
      <c r="D93">
        <v>2313.3259840000001</v>
      </c>
      <c r="E93">
        <v>2314.2827109999998</v>
      </c>
      <c r="F93">
        <v>2315.2313410000002</v>
      </c>
      <c r="G93">
        <v>2316.1532120000002</v>
      </c>
      <c r="H93">
        <v>2316.3958560000001</v>
      </c>
      <c r="I93">
        <v>2315.9553780000001</v>
      </c>
      <c r="J93">
        <v>2314.996897</v>
      </c>
      <c r="K93">
        <v>2313.8403320000002</v>
      </c>
      <c r="L93">
        <v>2312.8301459999998</v>
      </c>
      <c r="M93">
        <v>2312.2526800000001</v>
      </c>
      <c r="N93">
        <v>2312.229335</v>
      </c>
      <c r="O93">
        <v>2312.7358199999999</v>
      </c>
      <c r="P93">
        <v>2313.6407530000001</v>
      </c>
      <c r="Q93">
        <v>2314.7495450000001</v>
      </c>
      <c r="R93">
        <v>2316.0197159999998</v>
      </c>
      <c r="S93">
        <v>2317.4351310000002</v>
      </c>
      <c r="T93">
        <v>2318.9888089999999</v>
      </c>
      <c r="U93">
        <v>2320.6702249999998</v>
      </c>
      <c r="V93">
        <v>2322.4628299999999</v>
      </c>
      <c r="W93">
        <v>2324.3468069999999</v>
      </c>
      <c r="X93">
        <v>2326.3006089999999</v>
      </c>
      <c r="Y93">
        <v>2328.3008629999999</v>
      </c>
      <c r="Z93">
        <v>2330.3214400000002</v>
      </c>
      <c r="AA93">
        <v>2332.3323310000001</v>
      </c>
      <c r="AB93">
        <v>2334.3178640000001</v>
      </c>
      <c r="AC93">
        <v>2336.280839</v>
      </c>
      <c r="AD93">
        <v>2338.2227750000002</v>
      </c>
      <c r="AE93">
        <v>2340.1493660000001</v>
      </c>
      <c r="AF93">
        <v>2342.0703619999999</v>
      </c>
      <c r="AG93">
        <v>2343.9971599999999</v>
      </c>
      <c r="AH93">
        <v>2345.9411140000002</v>
      </c>
      <c r="AI93">
        <v>2347.9145159999998</v>
      </c>
      <c r="AJ93">
        <v>2349.9316920000001</v>
      </c>
      <c r="AK93">
        <v>2352.00947</v>
      </c>
    </row>
    <row r="94" spans="1:37">
      <c r="A94" t="s">
        <v>135</v>
      </c>
      <c r="B94">
        <v>412.76329629999998</v>
      </c>
      <c r="C94">
        <v>420.09822600000001</v>
      </c>
      <c r="D94">
        <v>429.96801379999999</v>
      </c>
      <c r="E94">
        <v>438.84524529999999</v>
      </c>
      <c r="F94">
        <v>443.68759419999998</v>
      </c>
      <c r="G94">
        <v>443.06952410000002</v>
      </c>
      <c r="H94">
        <v>458.63377989999998</v>
      </c>
      <c r="I94">
        <v>482.02856910000003</v>
      </c>
      <c r="J94">
        <v>506.46705250000002</v>
      </c>
      <c r="K94">
        <v>525.98885470000005</v>
      </c>
      <c r="L94">
        <v>534.7356145</v>
      </c>
      <c r="M94">
        <v>528.29694240000003</v>
      </c>
      <c r="N94">
        <v>504.50613220000002</v>
      </c>
      <c r="O94">
        <v>461.06540530000001</v>
      </c>
      <c r="P94">
        <v>396.58198679999998</v>
      </c>
      <c r="Q94">
        <v>314.48595820000003</v>
      </c>
      <c r="R94">
        <v>274.7629589</v>
      </c>
      <c r="S94">
        <v>261.48772150000002</v>
      </c>
      <c r="T94">
        <v>256.97323720000003</v>
      </c>
      <c r="U94">
        <v>252.60795100000001</v>
      </c>
      <c r="V94">
        <v>245.0112532</v>
      </c>
      <c r="W94">
        <v>233.31981440000001</v>
      </c>
      <c r="X94">
        <v>217.93876209999999</v>
      </c>
      <c r="Y94">
        <v>200.02078449999999</v>
      </c>
      <c r="Z94">
        <v>181.2789219</v>
      </c>
      <c r="AA94">
        <v>163.91795980000001</v>
      </c>
      <c r="AB94">
        <v>149.5780627</v>
      </c>
      <c r="AC94">
        <v>138.55633599999999</v>
      </c>
      <c r="AD94">
        <v>130.78810150000001</v>
      </c>
      <c r="AE94">
        <v>126.0674775</v>
      </c>
      <c r="AF94">
        <v>124.0801244</v>
      </c>
      <c r="AG94">
        <v>124.482527</v>
      </c>
      <c r="AH94">
        <v>126.93582979999999</v>
      </c>
      <c r="AI94">
        <v>131.02882769999999</v>
      </c>
      <c r="AJ94">
        <v>136.2709773</v>
      </c>
      <c r="AK94">
        <v>142.0862338</v>
      </c>
    </row>
    <row r="95" spans="1:37">
      <c r="A95" t="s">
        <v>136</v>
      </c>
      <c r="B95">
        <v>767.0073496</v>
      </c>
      <c r="C95">
        <v>766.22359630000005</v>
      </c>
      <c r="D95">
        <v>765.69396670000003</v>
      </c>
      <c r="E95">
        <v>764.73707869999998</v>
      </c>
      <c r="F95">
        <v>763.52516490000005</v>
      </c>
      <c r="G95">
        <v>762.89434180000001</v>
      </c>
      <c r="H95">
        <v>787.02287009999998</v>
      </c>
      <c r="I95">
        <v>782.09966599999996</v>
      </c>
      <c r="J95">
        <v>767.86233589999995</v>
      </c>
      <c r="K95">
        <v>759.41250739999998</v>
      </c>
      <c r="L95">
        <v>760.1042162</v>
      </c>
      <c r="M95">
        <v>767.22668329999999</v>
      </c>
      <c r="N95">
        <v>780.35867129999997</v>
      </c>
      <c r="O95">
        <v>798.04305820000002</v>
      </c>
      <c r="P95">
        <v>820.51409720000004</v>
      </c>
      <c r="Q95">
        <v>844.25901350000004</v>
      </c>
      <c r="R95">
        <v>851.14982099999997</v>
      </c>
      <c r="S95">
        <v>847.56687269999998</v>
      </c>
      <c r="T95">
        <v>839.99575140000002</v>
      </c>
      <c r="U95">
        <v>831.56988490000003</v>
      </c>
      <c r="V95">
        <v>823.22685809999996</v>
      </c>
      <c r="W95">
        <v>814.95733859999996</v>
      </c>
      <c r="X95">
        <v>806.44633380000005</v>
      </c>
      <c r="Y95">
        <v>797.36606730000005</v>
      </c>
      <c r="Z95">
        <v>787.50084730000003</v>
      </c>
      <c r="AA95">
        <v>776.80166050000003</v>
      </c>
      <c r="AB95">
        <v>765.48601859999997</v>
      </c>
      <c r="AC95">
        <v>754.11089089999996</v>
      </c>
      <c r="AD95">
        <v>743.32540489999997</v>
      </c>
      <c r="AE95">
        <v>733.67248719999998</v>
      </c>
      <c r="AF95">
        <v>725.57503039999995</v>
      </c>
      <c r="AG95">
        <v>719.33674040000005</v>
      </c>
      <c r="AH95">
        <v>715.18841359999999</v>
      </c>
      <c r="AI95">
        <v>713.35995860000003</v>
      </c>
      <c r="AJ95">
        <v>714.0993694</v>
      </c>
      <c r="AK95">
        <v>717.68728750000002</v>
      </c>
    </row>
    <row r="96" spans="1:37">
      <c r="A96" t="s">
        <v>137</v>
      </c>
      <c r="B96">
        <v>6789.3232939999998</v>
      </c>
      <c r="C96">
        <v>6980.379833</v>
      </c>
      <c r="D96">
        <v>7118.9724109999997</v>
      </c>
      <c r="E96">
        <v>7265.8721740000001</v>
      </c>
      <c r="F96">
        <v>7450.8231379999997</v>
      </c>
      <c r="G96">
        <v>7640.1545480000004</v>
      </c>
      <c r="H96">
        <v>7897.8417040000004</v>
      </c>
      <c r="I96">
        <v>8411.2597960000003</v>
      </c>
      <c r="J96">
        <v>9107.3314690000007</v>
      </c>
      <c r="K96">
        <v>9662.1656579999999</v>
      </c>
      <c r="L96">
        <v>9906.4615859999994</v>
      </c>
      <c r="M96">
        <v>10016.7785</v>
      </c>
      <c r="N96">
        <v>10207.050660000001</v>
      </c>
      <c r="O96">
        <v>10556.33841</v>
      </c>
      <c r="P96">
        <v>11044.43036</v>
      </c>
      <c r="Q96">
        <v>11582.316430000001</v>
      </c>
      <c r="R96">
        <v>11656.04443</v>
      </c>
      <c r="S96">
        <v>11717.76389</v>
      </c>
      <c r="T96">
        <v>11827.90343</v>
      </c>
      <c r="U96">
        <v>11968.01485</v>
      </c>
      <c r="V96">
        <v>12101.631069999999</v>
      </c>
      <c r="W96">
        <v>12194.72882</v>
      </c>
      <c r="X96">
        <v>12233.208280000001</v>
      </c>
      <c r="Y96">
        <v>12213.57504</v>
      </c>
      <c r="Z96">
        <v>12142.261479999999</v>
      </c>
      <c r="AA96">
        <v>12036.27764</v>
      </c>
      <c r="AB96">
        <v>11911.48596</v>
      </c>
      <c r="AC96">
        <v>11769.977370000001</v>
      </c>
      <c r="AD96">
        <v>11615.497240000001</v>
      </c>
      <c r="AE96">
        <v>11451.94399</v>
      </c>
      <c r="AF96">
        <v>11282.888220000001</v>
      </c>
      <c r="AG96">
        <v>11125.06898</v>
      </c>
      <c r="AH96">
        <v>10989.11636</v>
      </c>
      <c r="AI96">
        <v>10861.59986</v>
      </c>
      <c r="AJ96">
        <v>10723.01965</v>
      </c>
      <c r="AK96">
        <v>10552.52435</v>
      </c>
    </row>
    <row r="97" spans="1:37">
      <c r="A97" t="s">
        <v>138</v>
      </c>
      <c r="B97">
        <v>1372.7213240000001</v>
      </c>
      <c r="C97">
        <v>1417.6054690000001</v>
      </c>
      <c r="D97">
        <v>1452.8080110000001</v>
      </c>
      <c r="E97">
        <v>1495.645822</v>
      </c>
      <c r="F97">
        <v>1551.6973290000001</v>
      </c>
      <c r="G97">
        <v>1613.6585680000001</v>
      </c>
      <c r="H97">
        <v>1695.2786699999999</v>
      </c>
      <c r="I97">
        <v>1861.550954</v>
      </c>
      <c r="J97">
        <v>2102.4057619999999</v>
      </c>
      <c r="K97">
        <v>2333.1808799999999</v>
      </c>
      <c r="L97">
        <v>2517.8337160000001</v>
      </c>
      <c r="M97">
        <v>2683.2258710000001</v>
      </c>
      <c r="N97">
        <v>2851.081639</v>
      </c>
      <c r="O97">
        <v>3035.732657</v>
      </c>
      <c r="P97">
        <v>3243.8685380000002</v>
      </c>
      <c r="Q97">
        <v>3478.2999789999999</v>
      </c>
      <c r="R97">
        <v>3584.442274</v>
      </c>
      <c r="S97">
        <v>3703.423405</v>
      </c>
      <c r="T97">
        <v>3840.518172</v>
      </c>
      <c r="U97">
        <v>3993.2438040000002</v>
      </c>
      <c r="V97">
        <v>4158.1026540000003</v>
      </c>
      <c r="W97">
        <v>4331.8366820000001</v>
      </c>
      <c r="X97">
        <v>4511.6259470000005</v>
      </c>
      <c r="Y97">
        <v>4694.8880019999997</v>
      </c>
      <c r="Z97">
        <v>4879.1099759999997</v>
      </c>
      <c r="AA97">
        <v>5061.6766690000004</v>
      </c>
      <c r="AB97">
        <v>5243.3198849999999</v>
      </c>
      <c r="AC97">
        <v>5426.3372570000001</v>
      </c>
      <c r="AD97">
        <v>5611.5204290000001</v>
      </c>
      <c r="AE97">
        <v>5799.4648200000001</v>
      </c>
      <c r="AF97">
        <v>5990.8779180000001</v>
      </c>
      <c r="AG97">
        <v>6186.5008189999999</v>
      </c>
      <c r="AH97">
        <v>6386.8251760000003</v>
      </c>
      <c r="AI97">
        <v>6592.0905659999999</v>
      </c>
      <c r="AJ97">
        <v>6802.4125009999998</v>
      </c>
      <c r="AK97">
        <v>7017.9401779999998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2" sqref="A2:XFD98"/>
    </sheetView>
  </sheetViews>
  <sheetFormatPr baseColWidth="10" defaultColWidth="11.453125" defaultRowHeight="14.5"/>
  <cols>
    <col min="1" max="1" width="18" customWidth="1"/>
  </cols>
  <sheetData>
    <row r="1" spans="1:37">
      <c r="A1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327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29106.838</v>
      </c>
      <c r="I2">
        <v>30366.261429999999</v>
      </c>
      <c r="J2">
        <v>31449.832549999999</v>
      </c>
      <c r="K2">
        <v>32366.259730000002</v>
      </c>
      <c r="L2">
        <v>33130.644310000003</v>
      </c>
      <c r="M2">
        <v>34079.388440000002</v>
      </c>
      <c r="N2">
        <v>35556.555160000004</v>
      </c>
      <c r="O2">
        <v>37740.678070000002</v>
      </c>
      <c r="P2">
        <v>40710.788180000003</v>
      </c>
      <c r="Q2">
        <v>44273.304750000003</v>
      </c>
      <c r="R2">
        <v>45984.788050000003</v>
      </c>
      <c r="S2">
        <v>47391.396180000003</v>
      </c>
      <c r="T2">
        <v>48881.905050000001</v>
      </c>
      <c r="U2">
        <v>50558.101549999999</v>
      </c>
      <c r="V2">
        <v>52421.484230000002</v>
      </c>
      <c r="W2">
        <v>54432.588949999998</v>
      </c>
      <c r="X2">
        <v>56531.827010000001</v>
      </c>
      <c r="Y2">
        <v>58647.58066</v>
      </c>
      <c r="Z2">
        <v>60699.169869999998</v>
      </c>
      <c r="AA2">
        <v>62598.607550000001</v>
      </c>
      <c r="AB2">
        <v>64304.436849999998</v>
      </c>
      <c r="AC2">
        <v>65834.834319999994</v>
      </c>
      <c r="AD2">
        <v>67206.478449999995</v>
      </c>
      <c r="AE2">
        <v>68438.233089999994</v>
      </c>
      <c r="AF2">
        <v>69551.257660000003</v>
      </c>
      <c r="AG2">
        <v>70567.650339999993</v>
      </c>
      <c r="AH2">
        <v>71510.306089999998</v>
      </c>
      <c r="AI2">
        <v>72403.726349999997</v>
      </c>
      <c r="AJ2">
        <v>73273.672260000007</v>
      </c>
      <c r="AK2">
        <v>74147.180460000003</v>
      </c>
    </row>
    <row r="3" spans="1:37">
      <c r="A3" t="s">
        <v>382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23068.20666</v>
      </c>
      <c r="I3">
        <v>24525.407009999999</v>
      </c>
      <c r="J3">
        <v>26100.998579999999</v>
      </c>
      <c r="K3">
        <v>27478.301800000001</v>
      </c>
      <c r="L3">
        <v>28491.707310000002</v>
      </c>
      <c r="M3">
        <v>29391.552</v>
      </c>
      <c r="N3">
        <v>30461.682629999999</v>
      </c>
      <c r="O3">
        <v>31875.537120000001</v>
      </c>
      <c r="P3">
        <v>33714.519990000001</v>
      </c>
      <c r="Q3">
        <v>35917.326000000001</v>
      </c>
      <c r="R3">
        <v>37011.469620000003</v>
      </c>
      <c r="S3">
        <v>38137.095099999999</v>
      </c>
      <c r="T3">
        <v>39436.852639999997</v>
      </c>
      <c r="U3">
        <v>40903.117460000001</v>
      </c>
      <c r="V3">
        <v>42500.634539999999</v>
      </c>
      <c r="W3">
        <v>44187.640579999999</v>
      </c>
      <c r="X3">
        <v>45919.349450000002</v>
      </c>
      <c r="Y3">
        <v>47648.371590000002</v>
      </c>
      <c r="Z3">
        <v>49324.412100000001</v>
      </c>
      <c r="AA3">
        <v>50894.219040000004</v>
      </c>
      <c r="AB3">
        <v>52335.637320000002</v>
      </c>
      <c r="AC3">
        <v>53661.010329999997</v>
      </c>
      <c r="AD3">
        <v>54877.681649999999</v>
      </c>
      <c r="AE3">
        <v>55994.757299999997</v>
      </c>
      <c r="AF3">
        <v>57023.664490000003</v>
      </c>
      <c r="AG3">
        <v>57976.925190000002</v>
      </c>
      <c r="AH3">
        <v>58867.494550000003</v>
      </c>
      <c r="AI3">
        <v>59708.725400000003</v>
      </c>
      <c r="AJ3">
        <v>60513.953419999998</v>
      </c>
      <c r="AK3">
        <v>61296.295910000001</v>
      </c>
    </row>
    <row r="4" spans="1:37">
      <c r="A4" t="s">
        <v>383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6038.6313399999999</v>
      </c>
      <c r="I4">
        <v>5840.8544220000003</v>
      </c>
      <c r="J4">
        <v>5348.8339690000003</v>
      </c>
      <c r="K4">
        <v>4887.9579270000004</v>
      </c>
      <c r="L4">
        <v>4638.9369989999996</v>
      </c>
      <c r="M4">
        <v>4687.8364359999996</v>
      </c>
      <c r="N4">
        <v>5094.8725359999999</v>
      </c>
      <c r="O4">
        <v>5865.14095</v>
      </c>
      <c r="P4">
        <v>6996.2681899999998</v>
      </c>
      <c r="Q4">
        <v>8355.9787529999994</v>
      </c>
      <c r="R4">
        <v>8973.3184330000004</v>
      </c>
      <c r="S4">
        <v>9254.301082</v>
      </c>
      <c r="T4">
        <v>9445.0524119999991</v>
      </c>
      <c r="U4">
        <v>9654.9840800000002</v>
      </c>
      <c r="V4">
        <v>9920.8496930000001</v>
      </c>
      <c r="W4">
        <v>10244.94837</v>
      </c>
      <c r="X4">
        <v>10612.477559999999</v>
      </c>
      <c r="Y4">
        <v>10999.209070000001</v>
      </c>
      <c r="Z4">
        <v>11374.75777</v>
      </c>
      <c r="AA4">
        <v>11704.388499999999</v>
      </c>
      <c r="AB4">
        <v>11968.79953</v>
      </c>
      <c r="AC4">
        <v>12173.823990000001</v>
      </c>
      <c r="AD4">
        <v>12328.7968</v>
      </c>
      <c r="AE4">
        <v>12443.47579</v>
      </c>
      <c r="AF4">
        <v>12527.59317</v>
      </c>
      <c r="AG4">
        <v>12590.72515</v>
      </c>
      <c r="AH4">
        <v>12642.811540000001</v>
      </c>
      <c r="AI4">
        <v>12695.00095</v>
      </c>
      <c r="AJ4">
        <v>12759.71883</v>
      </c>
      <c r="AK4">
        <v>12850.884550000001</v>
      </c>
    </row>
    <row r="5" spans="1:37">
      <c r="A5" t="s">
        <v>453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13543.72594</v>
      </c>
      <c r="I5">
        <v>14456.634609999999</v>
      </c>
      <c r="J5">
        <v>15744.26266</v>
      </c>
      <c r="K5">
        <v>16989.099590000002</v>
      </c>
      <c r="L5">
        <v>17923.47423</v>
      </c>
      <c r="M5">
        <v>18648.250929999998</v>
      </c>
      <c r="N5">
        <v>19309.668750000001</v>
      </c>
      <c r="O5">
        <v>20030.37197</v>
      </c>
      <c r="P5">
        <v>20884.393390000001</v>
      </c>
      <c r="Q5">
        <v>21901.443429999999</v>
      </c>
      <c r="R5">
        <v>22394.49696</v>
      </c>
      <c r="S5">
        <v>22939.696619999999</v>
      </c>
      <c r="T5">
        <v>23603.640380000001</v>
      </c>
      <c r="U5">
        <v>24371.723010000002</v>
      </c>
      <c r="V5">
        <v>25216.428830000001</v>
      </c>
      <c r="W5">
        <v>26111.27563</v>
      </c>
      <c r="X5">
        <v>27032.88724</v>
      </c>
      <c r="Y5">
        <v>27960.54609</v>
      </c>
      <c r="Z5">
        <v>28875.143660000002</v>
      </c>
      <c r="AA5">
        <v>29758.144609999999</v>
      </c>
      <c r="AB5">
        <v>30603.730319999999</v>
      </c>
      <c r="AC5">
        <v>31418.361359999999</v>
      </c>
      <c r="AD5">
        <v>32205.052189999999</v>
      </c>
      <c r="AE5">
        <v>32966.636330000001</v>
      </c>
      <c r="AF5">
        <v>33706.411590000003</v>
      </c>
      <c r="AG5">
        <v>34427.900849999998</v>
      </c>
      <c r="AH5">
        <v>35134.729350000001</v>
      </c>
      <c r="AI5">
        <v>35830.673159999998</v>
      </c>
      <c r="AJ5">
        <v>36519.590680000001</v>
      </c>
      <c r="AK5">
        <v>37205.414239999998</v>
      </c>
    </row>
    <row r="6" spans="1:37">
      <c r="A6" t="s">
        <v>454</v>
      </c>
      <c r="B6">
        <v>7532</v>
      </c>
      <c r="C6">
        <v>7642.0958549999996</v>
      </c>
      <c r="D6">
        <v>7742.733604</v>
      </c>
      <c r="E6">
        <v>7896.6287730000004</v>
      </c>
      <c r="F6">
        <v>8140.4894389999999</v>
      </c>
      <c r="G6">
        <v>8447.3053639999998</v>
      </c>
      <c r="H6">
        <v>8916.2426770000002</v>
      </c>
      <c r="I6">
        <v>9191.2713010000007</v>
      </c>
      <c r="J6">
        <v>9421.7528590000002</v>
      </c>
      <c r="K6">
        <v>9621.7062499999993</v>
      </c>
      <c r="L6">
        <v>9788.1336379999993</v>
      </c>
      <c r="M6">
        <v>10015.6975</v>
      </c>
      <c r="N6">
        <v>10423.60786</v>
      </c>
      <c r="O6">
        <v>11080.09492</v>
      </c>
      <c r="P6">
        <v>12017.742700000001</v>
      </c>
      <c r="Q6">
        <v>13171.81259</v>
      </c>
      <c r="R6">
        <v>13752.340539999999</v>
      </c>
      <c r="S6">
        <v>14179.88687</v>
      </c>
      <c r="T6">
        <v>14617.987880000001</v>
      </c>
      <c r="U6">
        <v>15115.850640000001</v>
      </c>
      <c r="V6">
        <v>15678.60338</v>
      </c>
      <c r="W6">
        <v>16293.726210000001</v>
      </c>
      <c r="X6">
        <v>16940.316040000002</v>
      </c>
      <c r="Y6">
        <v>17592.536220000002</v>
      </c>
      <c r="Z6">
        <v>18220.870169999998</v>
      </c>
      <c r="AA6">
        <v>18792.828799999999</v>
      </c>
      <c r="AB6">
        <v>19290.94238</v>
      </c>
      <c r="AC6">
        <v>19718.818149999999</v>
      </c>
      <c r="AD6">
        <v>20081.34318</v>
      </c>
      <c r="AE6">
        <v>20384.629919999999</v>
      </c>
      <c r="AF6">
        <v>20635.92499</v>
      </c>
      <c r="AG6">
        <v>20843.054990000001</v>
      </c>
      <c r="AH6">
        <v>21014.27723</v>
      </c>
      <c r="AI6">
        <v>21158.496449999999</v>
      </c>
      <c r="AJ6">
        <v>21285.08612</v>
      </c>
      <c r="AK6">
        <v>21403.841759999999</v>
      </c>
    </row>
    <row r="7" spans="1:37">
      <c r="A7" t="s">
        <v>455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17058.85312</v>
      </c>
      <c r="I7">
        <v>18239.518690000001</v>
      </c>
      <c r="J7">
        <v>19834.850060000001</v>
      </c>
      <c r="K7">
        <v>21366.924190000002</v>
      </c>
      <c r="L7">
        <v>22508.108950000002</v>
      </c>
      <c r="M7">
        <v>23404.78427</v>
      </c>
      <c r="N7">
        <v>24291.920730000002</v>
      </c>
      <c r="O7">
        <v>25354.628059999999</v>
      </c>
      <c r="P7">
        <v>26700.068640000001</v>
      </c>
      <c r="Q7">
        <v>28340.349249999999</v>
      </c>
      <c r="R7">
        <v>29151.90784</v>
      </c>
      <c r="S7">
        <v>29982.590980000001</v>
      </c>
      <c r="T7">
        <v>30973.88234</v>
      </c>
      <c r="U7">
        <v>32121.24682</v>
      </c>
      <c r="V7">
        <v>33389.247239999997</v>
      </c>
      <c r="W7">
        <v>34738.120459999998</v>
      </c>
      <c r="X7">
        <v>36128.87659</v>
      </c>
      <c r="Y7">
        <v>37523.568919999998</v>
      </c>
      <c r="Z7">
        <v>38884.357429999996</v>
      </c>
      <c r="AA7">
        <v>40172.562960000003</v>
      </c>
      <c r="AB7">
        <v>41371.573989999997</v>
      </c>
      <c r="AC7">
        <v>42489.135260000003</v>
      </c>
      <c r="AD7">
        <v>43529.762219999997</v>
      </c>
      <c r="AE7">
        <v>44498.866860000002</v>
      </c>
      <c r="AF7">
        <v>45403.476730000002</v>
      </c>
      <c r="AG7">
        <v>46251.485079999999</v>
      </c>
      <c r="AH7">
        <v>47051.192519999997</v>
      </c>
      <c r="AI7">
        <v>47811.276010000001</v>
      </c>
      <c r="AJ7">
        <v>48540.517780000002</v>
      </c>
      <c r="AK7">
        <v>49247.672930000001</v>
      </c>
    </row>
    <row r="8" spans="1:37">
      <c r="A8" t="s">
        <v>456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2677.582754</v>
      </c>
      <c r="I8">
        <v>2681.5908679999998</v>
      </c>
      <c r="J8">
        <v>2599.9990859999998</v>
      </c>
      <c r="K8">
        <v>2508.361418</v>
      </c>
      <c r="L8">
        <v>2464.1750980000002</v>
      </c>
      <c r="M8">
        <v>2516.285625</v>
      </c>
      <c r="N8">
        <v>2694.842212</v>
      </c>
      <c r="O8">
        <v>3005.319661</v>
      </c>
      <c r="P8">
        <v>3446.962833</v>
      </c>
      <c r="Q8">
        <v>3972.5498120000002</v>
      </c>
      <c r="R8">
        <v>4229.8313420000004</v>
      </c>
      <c r="S8">
        <v>4366.7647880000004</v>
      </c>
      <c r="T8">
        <v>4471.8880730000001</v>
      </c>
      <c r="U8">
        <v>4584.3769499999999</v>
      </c>
      <c r="V8">
        <v>4717.366446</v>
      </c>
      <c r="W8">
        <v>4871.7151729999996</v>
      </c>
      <c r="X8">
        <v>5042.232387</v>
      </c>
      <c r="Y8">
        <v>5220.4116309999999</v>
      </c>
      <c r="Z8">
        <v>5395.5751380000002</v>
      </c>
      <c r="AA8">
        <v>5555.4949420000003</v>
      </c>
      <c r="AB8">
        <v>5693.3922549999997</v>
      </c>
      <c r="AC8">
        <v>5811.3928550000001</v>
      </c>
      <c r="AD8">
        <v>5912.8896709999999</v>
      </c>
      <c r="AE8">
        <v>6001.409146</v>
      </c>
      <c r="AF8">
        <v>6080.4453780000003</v>
      </c>
      <c r="AG8">
        <v>6153.420975</v>
      </c>
      <c r="AH8">
        <v>6223.8788160000004</v>
      </c>
      <c r="AI8">
        <v>6295.781414</v>
      </c>
      <c r="AJ8">
        <v>6373.5333039999996</v>
      </c>
      <c r="AK8">
        <v>6462.0584079999999</v>
      </c>
    </row>
    <row r="9" spans="1:37">
      <c r="A9" t="s">
        <v>457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2704.4913539999998</v>
      </c>
      <c r="I9">
        <v>2707.39165</v>
      </c>
      <c r="J9">
        <v>2711.391435</v>
      </c>
      <c r="K9">
        <v>2715.3679820000002</v>
      </c>
      <c r="L9">
        <v>2718.787073</v>
      </c>
      <c r="M9">
        <v>2721.9499409999999</v>
      </c>
      <c r="N9">
        <v>2725.1857540000001</v>
      </c>
      <c r="O9">
        <v>2728.7843160000002</v>
      </c>
      <c r="P9">
        <v>2732.9550680000002</v>
      </c>
      <c r="Q9">
        <v>2737.7848009999998</v>
      </c>
      <c r="R9">
        <v>2742.09548</v>
      </c>
      <c r="S9">
        <v>2746.7859819999999</v>
      </c>
      <c r="T9">
        <v>2751.9688470000001</v>
      </c>
      <c r="U9">
        <v>2757.605082</v>
      </c>
      <c r="V9">
        <v>2763.6092159999998</v>
      </c>
      <c r="W9">
        <v>2769.8835439999998</v>
      </c>
      <c r="X9">
        <v>2776.329252</v>
      </c>
      <c r="Y9">
        <v>2782.8450990000001</v>
      </c>
      <c r="Z9">
        <v>2789.3236299999999</v>
      </c>
      <c r="AA9">
        <v>2795.6473449999999</v>
      </c>
      <c r="AB9">
        <v>2801.9180019999999</v>
      </c>
      <c r="AC9">
        <v>2808.33275</v>
      </c>
      <c r="AD9">
        <v>2814.8844960000001</v>
      </c>
      <c r="AE9">
        <v>2821.5806389999998</v>
      </c>
      <c r="AF9">
        <v>2828.4437330000001</v>
      </c>
      <c r="AG9">
        <v>2835.5072009999999</v>
      </c>
      <c r="AH9">
        <v>2842.8099050000001</v>
      </c>
      <c r="AI9">
        <v>2850.3929800000001</v>
      </c>
      <c r="AJ9">
        <v>2858.3013070000002</v>
      </c>
      <c r="AK9">
        <v>2866.5835179999999</v>
      </c>
    </row>
    <row r="10" spans="1:37">
      <c r="A10" t="s">
        <v>55</v>
      </c>
      <c r="B10">
        <v>3392.8195249999999</v>
      </c>
      <c r="C10">
        <v>3436.211041</v>
      </c>
      <c r="D10">
        <v>3478.6179929999998</v>
      </c>
      <c r="E10">
        <v>3523.650412</v>
      </c>
      <c r="F10">
        <v>3584.3362120000002</v>
      </c>
      <c r="G10">
        <v>3651.798346</v>
      </c>
      <c r="H10">
        <v>3707.7678770000002</v>
      </c>
      <c r="I10">
        <v>3754.2705540000002</v>
      </c>
      <c r="J10">
        <v>3794.504829</v>
      </c>
      <c r="K10">
        <v>3832.100747</v>
      </c>
      <c r="L10">
        <v>3868.075844</v>
      </c>
      <c r="M10">
        <v>3900.7399300000002</v>
      </c>
      <c r="N10">
        <v>3928.2215329999999</v>
      </c>
      <c r="O10">
        <v>3950.0470289999998</v>
      </c>
      <c r="P10">
        <v>3966.867737</v>
      </c>
      <c r="Q10">
        <v>3980.105728</v>
      </c>
      <c r="R10">
        <v>3991.468167</v>
      </c>
      <c r="S10">
        <v>4003.0343330000001</v>
      </c>
      <c r="T10">
        <v>4015.8562179999999</v>
      </c>
      <c r="U10">
        <v>4030.25731</v>
      </c>
      <c r="V10">
        <v>4046.2392490000002</v>
      </c>
      <c r="W10">
        <v>4063.5865010000002</v>
      </c>
      <c r="X10">
        <v>4081.670756</v>
      </c>
      <c r="Y10">
        <v>4099.70784</v>
      </c>
      <c r="Z10">
        <v>4116.8901050000004</v>
      </c>
      <c r="AA10">
        <v>4132.4406529999997</v>
      </c>
      <c r="AB10">
        <v>4145.7521479999996</v>
      </c>
      <c r="AC10">
        <v>4156.7594099999997</v>
      </c>
      <c r="AD10">
        <v>4165.7856110000002</v>
      </c>
      <c r="AE10">
        <v>4173.2755459999998</v>
      </c>
      <c r="AF10">
        <v>4179.7286320000003</v>
      </c>
      <c r="AG10">
        <v>4185.3531270000003</v>
      </c>
      <c r="AH10">
        <v>4190.1239679999999</v>
      </c>
      <c r="AI10">
        <v>4194.1670020000001</v>
      </c>
      <c r="AJ10">
        <v>4197.6816099999996</v>
      </c>
      <c r="AK10">
        <v>4200.897054</v>
      </c>
    </row>
    <row r="11" spans="1:37">
      <c r="A11" t="s">
        <v>56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19184.010859999999</v>
      </c>
      <c r="H11">
        <v>20013.0756</v>
      </c>
      <c r="I11">
        <v>20966.433850000001</v>
      </c>
      <c r="J11">
        <v>22071.884040000001</v>
      </c>
      <c r="K11">
        <v>23303.331979999999</v>
      </c>
      <c r="L11">
        <v>24615.36983</v>
      </c>
      <c r="M11">
        <v>25992.892179999999</v>
      </c>
      <c r="N11">
        <v>27449.90206</v>
      </c>
      <c r="O11">
        <v>29015.375899999999</v>
      </c>
      <c r="P11">
        <v>30721.274010000001</v>
      </c>
      <c r="Q11">
        <v>32597.0124</v>
      </c>
      <c r="R11">
        <v>34508.454019999997</v>
      </c>
      <c r="S11">
        <v>36551.357349999998</v>
      </c>
      <c r="T11">
        <v>38784.743739999998</v>
      </c>
      <c r="U11">
        <v>41231.150029999997</v>
      </c>
      <c r="V11">
        <v>43894.019749999999</v>
      </c>
      <c r="W11">
        <v>46767.133269999998</v>
      </c>
      <c r="X11">
        <v>49837.78067</v>
      </c>
      <c r="Y11">
        <v>53087.157780000001</v>
      </c>
      <c r="Z11">
        <v>56489.503669999998</v>
      </c>
      <c r="AA11">
        <v>60010.859770000003</v>
      </c>
      <c r="AB11">
        <v>63643.520660000002</v>
      </c>
      <c r="AC11">
        <v>67412.183019999997</v>
      </c>
      <c r="AD11">
        <v>71331.757700000002</v>
      </c>
      <c r="AE11">
        <v>75412.394960000005</v>
      </c>
      <c r="AF11">
        <v>79662.942039999994</v>
      </c>
      <c r="AG11">
        <v>84092.29694</v>
      </c>
      <c r="AH11">
        <v>88710.199640000006</v>
      </c>
      <c r="AI11">
        <v>93527.878970000005</v>
      </c>
      <c r="AJ11">
        <v>98558.192110000004</v>
      </c>
      <c r="AK11">
        <v>103815.80190000001</v>
      </c>
    </row>
    <row r="12" spans="1:37">
      <c r="A12" t="s">
        <v>223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93219.609320000003</v>
      </c>
      <c r="I12">
        <v>97102.124230000001</v>
      </c>
      <c r="J12">
        <v>101279.508</v>
      </c>
      <c r="K12">
        <v>105720.0966</v>
      </c>
      <c r="L12">
        <v>110395.976</v>
      </c>
      <c r="M12">
        <v>115302.3686</v>
      </c>
      <c r="N12">
        <v>120454.7445</v>
      </c>
      <c r="O12">
        <v>125880.6715</v>
      </c>
      <c r="P12">
        <v>131614.87779999999</v>
      </c>
      <c r="Q12">
        <v>137704.23550000001</v>
      </c>
      <c r="R12">
        <v>144632.64980000001</v>
      </c>
      <c r="S12">
        <v>152476.07370000001</v>
      </c>
      <c r="T12">
        <v>161153.33309999999</v>
      </c>
      <c r="U12">
        <v>170606.33809999999</v>
      </c>
      <c r="V12">
        <v>180784.57339999999</v>
      </c>
      <c r="W12">
        <v>191632.94</v>
      </c>
      <c r="X12">
        <v>203082.7954</v>
      </c>
      <c r="Y12">
        <v>215045.27290000001</v>
      </c>
      <c r="Z12">
        <v>227406.66529999999</v>
      </c>
      <c r="AA12">
        <v>240025.24050000001</v>
      </c>
      <c r="AB12">
        <v>252964.1556</v>
      </c>
      <c r="AC12">
        <v>266413.7683</v>
      </c>
      <c r="AD12">
        <v>280399.7806</v>
      </c>
      <c r="AE12">
        <v>294953.12239999999</v>
      </c>
      <c r="AF12">
        <v>310110.28340000001</v>
      </c>
      <c r="AG12">
        <v>325913.29399999999</v>
      </c>
      <c r="AH12">
        <v>342409.56939999998</v>
      </c>
      <c r="AI12">
        <v>359651.98019999999</v>
      </c>
      <c r="AJ12">
        <v>377699.49449999997</v>
      </c>
      <c r="AK12">
        <v>396617.72019999998</v>
      </c>
    </row>
    <row r="13" spans="1:37">
      <c r="A13" t="s">
        <v>229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179454.09400000001</v>
      </c>
      <c r="I13">
        <v>187393.10140000001</v>
      </c>
      <c r="J13">
        <v>196150.92170000001</v>
      </c>
      <c r="K13">
        <v>205382.59570000001</v>
      </c>
      <c r="L13">
        <v>214808.83809999999</v>
      </c>
      <c r="M13">
        <v>224515.27799999999</v>
      </c>
      <c r="N13">
        <v>234705.92310000001</v>
      </c>
      <c r="O13">
        <v>245580.0748</v>
      </c>
      <c r="P13">
        <v>257295.5551</v>
      </c>
      <c r="Q13">
        <v>269949.48670000001</v>
      </c>
      <c r="R13">
        <v>283084.52559999999</v>
      </c>
      <c r="S13">
        <v>297702.93569999997</v>
      </c>
      <c r="T13">
        <v>313897.50089999998</v>
      </c>
      <c r="U13">
        <v>331616.72979999997</v>
      </c>
      <c r="V13">
        <v>350762.28350000002</v>
      </c>
      <c r="W13">
        <v>371208.13770000002</v>
      </c>
      <c r="X13">
        <v>392797.80780000001</v>
      </c>
      <c r="Y13">
        <v>415336.70929999999</v>
      </c>
      <c r="Z13">
        <v>438584.74310000002</v>
      </c>
      <c r="AA13">
        <v>462250.46909999999</v>
      </c>
      <c r="AB13">
        <v>486389.65460000001</v>
      </c>
      <c r="AC13">
        <v>511317.98800000001</v>
      </c>
      <c r="AD13">
        <v>537110.86380000005</v>
      </c>
      <c r="AE13">
        <v>563836.57149999996</v>
      </c>
      <c r="AF13">
        <v>591570.17929999996</v>
      </c>
      <c r="AG13">
        <v>620395.85120000003</v>
      </c>
      <c r="AH13">
        <v>650407.26899999997</v>
      </c>
      <c r="AI13">
        <v>681708.18290000001</v>
      </c>
      <c r="AJ13">
        <v>714413.07790000003</v>
      </c>
      <c r="AK13">
        <v>748647.95889999997</v>
      </c>
    </row>
    <row r="14" spans="1:37">
      <c r="A14" t="s">
        <v>236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621.15851950000001</v>
      </c>
      <c r="H14">
        <v>798.84720600000003</v>
      </c>
      <c r="I14">
        <v>806.91786969999998</v>
      </c>
      <c r="J14">
        <v>735.90348440000002</v>
      </c>
      <c r="K14">
        <v>662.88877200000002</v>
      </c>
      <c r="L14">
        <v>617.91111339999998</v>
      </c>
      <c r="M14">
        <v>605.15859239999997</v>
      </c>
      <c r="N14">
        <v>632.93890610000005</v>
      </c>
      <c r="O14">
        <v>693.40100770000004</v>
      </c>
      <c r="P14">
        <v>781.56757379999999</v>
      </c>
      <c r="Q14">
        <v>869.11988159999999</v>
      </c>
      <c r="R14">
        <v>911.38809240000001</v>
      </c>
      <c r="S14">
        <v>937.87027579999994</v>
      </c>
      <c r="T14">
        <v>961.81299769999998</v>
      </c>
      <c r="U14">
        <v>987.90617429999998</v>
      </c>
      <c r="V14">
        <v>1016.851082</v>
      </c>
      <c r="W14">
        <v>1047.492749</v>
      </c>
      <c r="X14">
        <v>1077.769041</v>
      </c>
      <c r="Y14">
        <v>1105.21984</v>
      </c>
      <c r="Z14">
        <v>1127.322471</v>
      </c>
      <c r="AA14">
        <v>1141.7810460000001</v>
      </c>
      <c r="AB14">
        <v>1148.4807020000001</v>
      </c>
      <c r="AC14">
        <v>1149.902409</v>
      </c>
      <c r="AD14">
        <v>1148.6112250000001</v>
      </c>
      <c r="AE14">
        <v>1146.9863399999999</v>
      </c>
      <c r="AF14">
        <v>1147.1816060000001</v>
      </c>
      <c r="AG14">
        <v>1151.157565</v>
      </c>
      <c r="AH14">
        <v>1160.775564</v>
      </c>
      <c r="AI14">
        <v>1177.919899</v>
      </c>
      <c r="AJ14">
        <v>1204.589725</v>
      </c>
      <c r="AK14">
        <v>1243.0003569999999</v>
      </c>
    </row>
    <row r="15" spans="1:37">
      <c r="A15" t="s">
        <v>237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265.3991833</v>
      </c>
      <c r="I15">
        <v>282.839585</v>
      </c>
      <c r="J15">
        <v>295.00103319999999</v>
      </c>
      <c r="K15">
        <v>302.97549070000002</v>
      </c>
      <c r="L15">
        <v>309.34666859999999</v>
      </c>
      <c r="M15">
        <v>318.43266019999999</v>
      </c>
      <c r="N15">
        <v>331.44596710000002</v>
      </c>
      <c r="O15">
        <v>348.17653180000002</v>
      </c>
      <c r="P15">
        <v>367.61257080000001</v>
      </c>
      <c r="Q15">
        <v>388.49300599999998</v>
      </c>
      <c r="R15">
        <v>407.49495899999999</v>
      </c>
      <c r="S15">
        <v>426.02066550000001</v>
      </c>
      <c r="T15">
        <v>444.744484</v>
      </c>
      <c r="U15">
        <v>463.95510250000001</v>
      </c>
      <c r="V15">
        <v>483.76103080000001</v>
      </c>
      <c r="W15">
        <v>504.18798340000001</v>
      </c>
      <c r="X15">
        <v>525.2168375</v>
      </c>
      <c r="Y15">
        <v>546.7979838</v>
      </c>
      <c r="Z15">
        <v>568.85375120000003</v>
      </c>
      <c r="AA15">
        <v>591.27813809999998</v>
      </c>
      <c r="AB15">
        <v>614.01193490000003</v>
      </c>
      <c r="AC15">
        <v>637.09539159999997</v>
      </c>
      <c r="AD15">
        <v>660.59775239999999</v>
      </c>
      <c r="AE15">
        <v>684.58628080000005</v>
      </c>
      <c r="AF15">
        <v>709.12188360000005</v>
      </c>
      <c r="AG15">
        <v>734.26109980000001</v>
      </c>
      <c r="AH15">
        <v>760.06181479999998</v>
      </c>
      <c r="AI15">
        <v>786.58828270000004</v>
      </c>
      <c r="AJ15">
        <v>813.91066960000001</v>
      </c>
      <c r="AK15">
        <v>842.10565489999999</v>
      </c>
    </row>
    <row r="16" spans="1:37">
      <c r="A16" t="s">
        <v>458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543.0563085</v>
      </c>
      <c r="I16">
        <v>612.45251499999995</v>
      </c>
      <c r="J16">
        <v>698.25310360000003</v>
      </c>
      <c r="K16">
        <v>764.03657469999996</v>
      </c>
      <c r="L16">
        <v>804.50240780000001</v>
      </c>
      <c r="M16">
        <v>837.78793970000004</v>
      </c>
      <c r="N16">
        <v>873.00571869999999</v>
      </c>
      <c r="O16">
        <v>913.78821129999994</v>
      </c>
      <c r="P16">
        <v>960.32073270000001</v>
      </c>
      <c r="Q16">
        <v>1011.152837</v>
      </c>
      <c r="R16">
        <v>1051.185921</v>
      </c>
      <c r="S16">
        <v>1087.4733739999999</v>
      </c>
      <c r="T16">
        <v>1123.1910740000001</v>
      </c>
      <c r="U16">
        <v>1159.5565549999999</v>
      </c>
      <c r="V16">
        <v>1196.9413320000001</v>
      </c>
      <c r="W16">
        <v>1235.3874719999999</v>
      </c>
      <c r="X16">
        <v>1274.8184659999999</v>
      </c>
      <c r="Y16">
        <v>1315.113306</v>
      </c>
      <c r="Z16">
        <v>1356.1206440000001</v>
      </c>
      <c r="AA16">
        <v>1397.6567110000001</v>
      </c>
      <c r="AB16">
        <v>1439.64951</v>
      </c>
      <c r="AC16">
        <v>1482.2231380000001</v>
      </c>
      <c r="AD16">
        <v>1525.5496479999999</v>
      </c>
      <c r="AE16">
        <v>1569.7863440000001</v>
      </c>
      <c r="AF16">
        <v>1615.065681</v>
      </c>
      <c r="AG16">
        <v>1661.501266</v>
      </c>
      <c r="AH16">
        <v>1709.199351</v>
      </c>
      <c r="AI16">
        <v>1758.265525</v>
      </c>
      <c r="AJ16">
        <v>1808.804742</v>
      </c>
      <c r="AK16">
        <v>1860.924503</v>
      </c>
    </row>
    <row r="17" spans="1:37">
      <c r="A17" t="s">
        <v>235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</v>
      </c>
      <c r="G17">
        <v>1110.4383479999999</v>
      </c>
      <c r="H17">
        <v>1070.145577</v>
      </c>
      <c r="I17">
        <v>979.13222659999997</v>
      </c>
      <c r="J17">
        <v>870.40203959999997</v>
      </c>
      <c r="K17">
        <v>777.91666280000004</v>
      </c>
      <c r="L17">
        <v>731.85986449999996</v>
      </c>
      <c r="M17">
        <v>754.33545140000001</v>
      </c>
      <c r="N17">
        <v>856.83747349999999</v>
      </c>
      <c r="O17">
        <v>1049.2551759999999</v>
      </c>
      <c r="P17">
        <v>1336.6295849999999</v>
      </c>
      <c r="Q17">
        <v>1702.7652840000001</v>
      </c>
      <c r="R17">
        <v>1858.6897550000001</v>
      </c>
      <c r="S17">
        <v>1914.274089</v>
      </c>
      <c r="T17">
        <v>1940.958883</v>
      </c>
      <c r="U17">
        <v>1971.724815</v>
      </c>
      <c r="V17">
        <v>2018.526535</v>
      </c>
      <c r="W17">
        <v>2083.310375</v>
      </c>
      <c r="X17">
        <v>2163.0436570000002</v>
      </c>
      <c r="Y17">
        <v>2251.850927</v>
      </c>
      <c r="Z17">
        <v>2341.8065409999999</v>
      </c>
      <c r="AA17">
        <v>2423.2688750000002</v>
      </c>
      <c r="AB17">
        <v>2489.7049569999999</v>
      </c>
      <c r="AC17">
        <v>2540.5938190000002</v>
      </c>
      <c r="AD17">
        <v>2576.5208170000001</v>
      </c>
      <c r="AE17">
        <v>2598.4078679999998</v>
      </c>
      <c r="AF17">
        <v>2607.4013570000002</v>
      </c>
      <c r="AG17">
        <v>2604.7928400000001</v>
      </c>
      <c r="AH17">
        <v>2592.099389</v>
      </c>
      <c r="AI17">
        <v>2571.2290870000002</v>
      </c>
      <c r="AJ17">
        <v>2544.4119540000002</v>
      </c>
      <c r="AK17">
        <v>2514.1721859999998</v>
      </c>
    </row>
    <row r="18" spans="1:37">
      <c r="A18" t="s">
        <v>459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0.1238152557</v>
      </c>
      <c r="H18">
        <v>0.13447838519999999</v>
      </c>
      <c r="I18">
        <v>0.2486718117</v>
      </c>
      <c r="J18">
        <v>0.4394255286</v>
      </c>
      <c r="K18">
        <v>0.54391743280000004</v>
      </c>
      <c r="L18">
        <v>0.55504340360000004</v>
      </c>
      <c r="M18">
        <v>0.57098138170000001</v>
      </c>
      <c r="N18">
        <v>0.61414615880000001</v>
      </c>
      <c r="O18">
        <v>0.6987345117</v>
      </c>
      <c r="P18">
        <v>0.83236999789999999</v>
      </c>
      <c r="Q18">
        <v>1.0188034989999999</v>
      </c>
      <c r="R18">
        <v>1.0726140500000001</v>
      </c>
      <c r="S18">
        <v>1.1263839170000001</v>
      </c>
      <c r="T18">
        <v>1.1806355479999999</v>
      </c>
      <c r="U18">
        <v>1.2343032300000001</v>
      </c>
      <c r="V18">
        <v>1.286466925</v>
      </c>
      <c r="W18">
        <v>1.336593779</v>
      </c>
      <c r="X18">
        <v>1.3843850849999999</v>
      </c>
      <c r="Y18">
        <v>1.429574023</v>
      </c>
      <c r="Z18">
        <v>1.4717298379999999</v>
      </c>
      <c r="AA18">
        <v>1.51017091</v>
      </c>
      <c r="AB18">
        <v>1.5451510749999999</v>
      </c>
      <c r="AC18">
        <v>1.5780978779999999</v>
      </c>
      <c r="AD18">
        <v>1.6102285119999999</v>
      </c>
      <c r="AE18">
        <v>1.6423129270000001</v>
      </c>
      <c r="AF18">
        <v>1.674850733</v>
      </c>
      <c r="AG18">
        <v>1.7082044670000001</v>
      </c>
      <c r="AH18">
        <v>1.742697728</v>
      </c>
      <c r="AI18">
        <v>1.7786204670000001</v>
      </c>
      <c r="AJ18">
        <v>1.8162126510000001</v>
      </c>
      <c r="AK18">
        <v>1.855707843</v>
      </c>
    </row>
    <row r="19" spans="1:37">
      <c r="A19" t="s">
        <v>460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1607.302698</v>
      </c>
      <c r="I19">
        <v>1702.2099700000001</v>
      </c>
      <c r="J19">
        <v>1729.1576210000001</v>
      </c>
      <c r="K19">
        <v>1729.9008369999999</v>
      </c>
      <c r="L19">
        <v>1731.76019</v>
      </c>
      <c r="M19">
        <v>1761.3791920000001</v>
      </c>
      <c r="N19">
        <v>1837.390592</v>
      </c>
      <c r="O19">
        <v>1955.365751</v>
      </c>
      <c r="P19">
        <v>2109.5008769999999</v>
      </c>
      <c r="Q19">
        <v>2268.7657239999999</v>
      </c>
      <c r="R19">
        <v>2370.0689729999999</v>
      </c>
      <c r="S19">
        <v>2451.3643149999998</v>
      </c>
      <c r="T19">
        <v>2529.7485550000001</v>
      </c>
      <c r="U19">
        <v>2611.4178320000001</v>
      </c>
      <c r="V19">
        <v>2697.5534440000001</v>
      </c>
      <c r="W19">
        <v>2787.0682040000002</v>
      </c>
      <c r="X19">
        <v>2877.8043440000001</v>
      </c>
      <c r="Y19">
        <v>2967.1311300000002</v>
      </c>
      <c r="Z19">
        <v>3052.296867</v>
      </c>
      <c r="AA19">
        <v>3130.7158949999998</v>
      </c>
      <c r="AB19">
        <v>3202.1421460000001</v>
      </c>
      <c r="AC19">
        <v>3269.2209379999999</v>
      </c>
      <c r="AD19">
        <v>3334.7586259999998</v>
      </c>
      <c r="AE19">
        <v>3401.3589649999999</v>
      </c>
      <c r="AF19">
        <v>3471.3691709999998</v>
      </c>
      <c r="AG19">
        <v>3546.9199309999999</v>
      </c>
      <c r="AH19">
        <v>3630.0367289999999</v>
      </c>
      <c r="AI19">
        <v>3722.7737069999998</v>
      </c>
      <c r="AJ19">
        <v>3827.3051369999998</v>
      </c>
      <c r="AK19">
        <v>3946.0305149999999</v>
      </c>
    </row>
    <row r="20" spans="1:37">
      <c r="A20" t="s">
        <v>461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1070.2800560000001</v>
      </c>
      <c r="I20">
        <v>979.38089839999998</v>
      </c>
      <c r="J20">
        <v>870.84146510000005</v>
      </c>
      <c r="K20">
        <v>778.46058029999995</v>
      </c>
      <c r="L20">
        <v>732.4149079</v>
      </c>
      <c r="M20">
        <v>754.90643269999998</v>
      </c>
      <c r="N20">
        <v>857.45161959999996</v>
      </c>
      <c r="O20">
        <v>1049.95391</v>
      </c>
      <c r="P20">
        <v>1337.461955</v>
      </c>
      <c r="Q20">
        <v>1703.7840880000001</v>
      </c>
      <c r="R20">
        <v>1859.762369</v>
      </c>
      <c r="S20">
        <v>1915.4004729999999</v>
      </c>
      <c r="T20">
        <v>1942.139518</v>
      </c>
      <c r="U20">
        <v>1972.959118</v>
      </c>
      <c r="V20">
        <v>2019.8130020000001</v>
      </c>
      <c r="W20">
        <v>2084.6469689999999</v>
      </c>
      <c r="X20">
        <v>2164.428042</v>
      </c>
      <c r="Y20">
        <v>2253.2805010000002</v>
      </c>
      <c r="Z20">
        <v>2343.2782710000001</v>
      </c>
      <c r="AA20">
        <v>2424.7790460000001</v>
      </c>
      <c r="AB20">
        <v>2491.2501080000002</v>
      </c>
      <c r="AC20">
        <v>2542.1719170000001</v>
      </c>
      <c r="AD20">
        <v>2578.1310450000001</v>
      </c>
      <c r="AE20">
        <v>2600.0501800000002</v>
      </c>
      <c r="AF20">
        <v>2609.076208</v>
      </c>
      <c r="AG20">
        <v>2606.5010440000001</v>
      </c>
      <c r="AH20">
        <v>2593.842087</v>
      </c>
      <c r="AI20">
        <v>2573.0077070000002</v>
      </c>
      <c r="AJ20">
        <v>2546.2281670000002</v>
      </c>
      <c r="AK20">
        <v>2516.0278939999998</v>
      </c>
    </row>
    <row r="21" spans="1:37">
      <c r="A21" t="s">
        <v>57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3909.8222999999998</v>
      </c>
      <c r="I21">
        <v>4066.5247690000001</v>
      </c>
      <c r="J21">
        <v>4239.0501169999998</v>
      </c>
      <c r="K21">
        <v>4432.0493349999997</v>
      </c>
      <c r="L21">
        <v>4644.8668250000001</v>
      </c>
      <c r="M21">
        <v>4872.7522150000004</v>
      </c>
      <c r="N21">
        <v>5112.4146780000001</v>
      </c>
      <c r="O21">
        <v>5363.5469089999997</v>
      </c>
      <c r="P21">
        <v>5627.6504560000003</v>
      </c>
      <c r="Q21">
        <v>5908.430241</v>
      </c>
      <c r="R21">
        <v>6237.9734539999999</v>
      </c>
      <c r="S21">
        <v>6620.3839129999997</v>
      </c>
      <c r="T21">
        <v>7052.1069969999999</v>
      </c>
      <c r="U21">
        <v>7530.0063140000002</v>
      </c>
      <c r="V21">
        <v>8052.3840899999996</v>
      </c>
      <c r="W21">
        <v>8618.2398919999996</v>
      </c>
      <c r="X21">
        <v>9226.3230299999996</v>
      </c>
      <c r="Y21">
        <v>9874.4529050000001</v>
      </c>
      <c r="Z21">
        <v>10559.056119999999</v>
      </c>
      <c r="AA21">
        <v>11274.851549999999</v>
      </c>
      <c r="AB21">
        <v>12020.62695</v>
      </c>
      <c r="AC21">
        <v>12800.89176</v>
      </c>
      <c r="AD21">
        <v>13619.136699999999</v>
      </c>
      <c r="AE21">
        <v>14478.099759999999</v>
      </c>
      <c r="AF21">
        <v>15380.213900000001</v>
      </c>
      <c r="AG21">
        <v>16327.83402</v>
      </c>
      <c r="AH21">
        <v>17323.42222</v>
      </c>
      <c r="AI21">
        <v>18369.701679999998</v>
      </c>
      <c r="AJ21">
        <v>19469.672419999999</v>
      </c>
      <c r="AK21">
        <v>20626.643189999999</v>
      </c>
    </row>
    <row r="22" spans="1:37">
      <c r="A22" t="s">
        <v>58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3382.5679620000001</v>
      </c>
      <c r="I22">
        <v>3607.2699360000001</v>
      </c>
      <c r="J22">
        <v>3855.4743109999999</v>
      </c>
      <c r="K22">
        <v>4129.9485880000002</v>
      </c>
      <c r="L22">
        <v>4433.1670359999998</v>
      </c>
      <c r="M22">
        <v>4769.3070159999997</v>
      </c>
      <c r="N22">
        <v>5145.2274829999997</v>
      </c>
      <c r="O22">
        <v>5569.2257650000001</v>
      </c>
      <c r="P22">
        <v>6049.8185380000004</v>
      </c>
      <c r="Q22">
        <v>6594.3146059999999</v>
      </c>
      <c r="R22">
        <v>7084.3522620000003</v>
      </c>
      <c r="S22">
        <v>7536.3834969999998</v>
      </c>
      <c r="T22">
        <v>7985.5088210000004</v>
      </c>
      <c r="U22">
        <v>8455.2237270000005</v>
      </c>
      <c r="V22">
        <v>8956.3481389999997</v>
      </c>
      <c r="W22">
        <v>9491.5051139999996</v>
      </c>
      <c r="X22">
        <v>10058.690399999999</v>
      </c>
      <c r="Y22">
        <v>10653.25238</v>
      </c>
      <c r="Z22">
        <v>11268.71161</v>
      </c>
      <c r="AA22">
        <v>11896.97134</v>
      </c>
      <c r="AB22">
        <v>12534.614670000001</v>
      </c>
      <c r="AC22">
        <v>13184.639880000001</v>
      </c>
      <c r="AD22">
        <v>13849.2171</v>
      </c>
      <c r="AE22">
        <v>14529.806210000001</v>
      </c>
      <c r="AF22">
        <v>15227.523160000001</v>
      </c>
      <c r="AG22">
        <v>15943.380520000001</v>
      </c>
      <c r="AH22">
        <v>16678.510139999999</v>
      </c>
      <c r="AI22">
        <v>17434.34419</v>
      </c>
      <c r="AJ22">
        <v>18212.653740000002</v>
      </c>
      <c r="AK22">
        <v>19015.57807</v>
      </c>
    </row>
    <row r="23" spans="1:37">
      <c r="A23" t="s">
        <v>59</v>
      </c>
      <c r="B23">
        <v>8879.3744210000004</v>
      </c>
      <c r="C23">
        <v>9013.293662</v>
      </c>
      <c r="D23">
        <v>9133.7532680000004</v>
      </c>
      <c r="E23">
        <v>9337.5270560000008</v>
      </c>
      <c r="F23">
        <v>9656.0866040000001</v>
      </c>
      <c r="G23">
        <v>10031.68353</v>
      </c>
      <c r="H23">
        <v>10443.37412</v>
      </c>
      <c r="I23">
        <v>10877.42369</v>
      </c>
      <c r="J23">
        <v>11337.02124</v>
      </c>
      <c r="K23">
        <v>11832.603779999999</v>
      </c>
      <c r="L23">
        <v>12369.7619</v>
      </c>
      <c r="M23">
        <v>12950.36649</v>
      </c>
      <c r="N23">
        <v>13577.668799999999</v>
      </c>
      <c r="O23">
        <v>14255.24395</v>
      </c>
      <c r="P23">
        <v>14986.89356</v>
      </c>
      <c r="Q23">
        <v>15775.80409</v>
      </c>
      <c r="R23">
        <v>16678.021530000002</v>
      </c>
      <c r="S23">
        <v>17719.65379</v>
      </c>
      <c r="T23">
        <v>18899.328990000002</v>
      </c>
      <c r="U23">
        <v>20210.5507</v>
      </c>
      <c r="V23">
        <v>21647.70379</v>
      </c>
      <c r="W23">
        <v>23205.972129999998</v>
      </c>
      <c r="X23">
        <v>24879.718069999999</v>
      </c>
      <c r="Y23">
        <v>26660.89258</v>
      </c>
      <c r="Z23">
        <v>28537.704669999999</v>
      </c>
      <c r="AA23">
        <v>30493.56825</v>
      </c>
      <c r="AB23">
        <v>32527.484659999998</v>
      </c>
      <c r="AC23">
        <v>34656.199030000003</v>
      </c>
      <c r="AD23">
        <v>36888.37199</v>
      </c>
      <c r="AE23">
        <v>39229.390200000002</v>
      </c>
      <c r="AF23">
        <v>41683.916499999999</v>
      </c>
      <c r="AG23">
        <v>44256.769679999998</v>
      </c>
      <c r="AH23">
        <v>46953.309200000003</v>
      </c>
      <c r="AI23">
        <v>49779.73358</v>
      </c>
      <c r="AJ23">
        <v>52743.186529999999</v>
      </c>
      <c r="AK23">
        <v>55851.884339999997</v>
      </c>
    </row>
    <row r="24" spans="1:37">
      <c r="A24" t="s">
        <v>60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1791.5422530000001</v>
      </c>
      <c r="I24">
        <v>1884.7303569999999</v>
      </c>
      <c r="J24">
        <v>2038.0620699999999</v>
      </c>
      <c r="K24">
        <v>2220.7268079999999</v>
      </c>
      <c r="L24">
        <v>2393.2311669999999</v>
      </c>
      <c r="M24">
        <v>2542.312003</v>
      </c>
      <c r="N24">
        <v>2673.6352059999999</v>
      </c>
      <c r="O24">
        <v>2800.5979910000001</v>
      </c>
      <c r="P24">
        <v>2936.6629910000001</v>
      </c>
      <c r="Q24">
        <v>3092.006249</v>
      </c>
      <c r="R24">
        <v>3205.1945479999999</v>
      </c>
      <c r="S24">
        <v>3303.624816</v>
      </c>
      <c r="T24">
        <v>3406.2817700000001</v>
      </c>
      <c r="U24">
        <v>3518.9244939999999</v>
      </c>
      <c r="V24">
        <v>3641.1336670000001</v>
      </c>
      <c r="W24">
        <v>3770.3724350000002</v>
      </c>
      <c r="X24">
        <v>3903.576082</v>
      </c>
      <c r="Y24">
        <v>4037.6605009999998</v>
      </c>
      <c r="Z24">
        <v>4169.6065339999996</v>
      </c>
      <c r="AA24">
        <v>4296.4010490000001</v>
      </c>
      <c r="AB24">
        <v>4416.3311990000002</v>
      </c>
      <c r="AC24">
        <v>4529.4097599999996</v>
      </c>
      <c r="AD24">
        <v>4635.8344379999999</v>
      </c>
      <c r="AE24">
        <v>4735.8198480000001</v>
      </c>
      <c r="AF24">
        <v>4829.6450150000001</v>
      </c>
      <c r="AG24">
        <v>4917.6477539999996</v>
      </c>
      <c r="AH24">
        <v>5000.2127780000001</v>
      </c>
      <c r="AI24">
        <v>5077.7729680000002</v>
      </c>
      <c r="AJ24">
        <v>5150.7902089999998</v>
      </c>
      <c r="AK24">
        <v>5219.742663</v>
      </c>
    </row>
    <row r="25" spans="1:37">
      <c r="A25" t="s">
        <v>61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485.76897059999999</v>
      </c>
      <c r="I25">
        <v>530.48510099999999</v>
      </c>
      <c r="J25">
        <v>602.27630160000001</v>
      </c>
      <c r="K25">
        <v>688.00347220000003</v>
      </c>
      <c r="L25">
        <v>774.34289799999999</v>
      </c>
      <c r="M25">
        <v>858.1544596</v>
      </c>
      <c r="N25">
        <v>940.95589159999997</v>
      </c>
      <c r="O25">
        <v>1026.7612859999999</v>
      </c>
      <c r="P25">
        <v>1120.2484689999999</v>
      </c>
      <c r="Q25">
        <v>1226.457214</v>
      </c>
      <c r="R25">
        <v>1302.912231</v>
      </c>
      <c r="S25">
        <v>1371.311328</v>
      </c>
      <c r="T25">
        <v>1441.5171600000001</v>
      </c>
      <c r="U25">
        <v>1516.444794</v>
      </c>
      <c r="V25">
        <v>1596.4500660000001</v>
      </c>
      <c r="W25">
        <v>1681.0436999999999</v>
      </c>
      <c r="X25">
        <v>1769.473092</v>
      </c>
      <c r="Y25">
        <v>1860.8994130000001</v>
      </c>
      <c r="Z25">
        <v>1954.4247379999999</v>
      </c>
      <c r="AA25">
        <v>2049.0675839999999</v>
      </c>
      <c r="AB25">
        <v>2144.4631789999999</v>
      </c>
      <c r="AC25">
        <v>2241.042582</v>
      </c>
      <c r="AD25">
        <v>2339.1974679999998</v>
      </c>
      <c r="AE25">
        <v>2439.278949</v>
      </c>
      <c r="AF25">
        <v>2541.643454</v>
      </c>
      <c r="AG25">
        <v>2646.6649670000002</v>
      </c>
      <c r="AH25">
        <v>2754.7452870000002</v>
      </c>
      <c r="AI25">
        <v>2866.326556</v>
      </c>
      <c r="AJ25">
        <v>2981.8892030000002</v>
      </c>
      <c r="AK25">
        <v>3101.9535989999999</v>
      </c>
    </row>
    <row r="26" spans="1:37">
      <c r="A26" t="s">
        <v>62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1733.7700809999999</v>
      </c>
      <c r="I26">
        <v>1753.84878</v>
      </c>
      <c r="J26">
        <v>1772.3401719999999</v>
      </c>
      <c r="K26">
        <v>1790.4022629999999</v>
      </c>
      <c r="L26">
        <v>1807.687633</v>
      </c>
      <c r="M26">
        <v>1822.655675</v>
      </c>
      <c r="N26">
        <v>1833.967193</v>
      </c>
      <c r="O26">
        <v>1841.328143</v>
      </c>
      <c r="P26">
        <v>1845.2464600000001</v>
      </c>
      <c r="Q26">
        <v>1846.7693650000001</v>
      </c>
      <c r="R26">
        <v>1850.7346480000001</v>
      </c>
      <c r="S26">
        <v>1857.1790430000001</v>
      </c>
      <c r="T26">
        <v>1865.4913200000001</v>
      </c>
      <c r="U26">
        <v>1875.1392000000001</v>
      </c>
      <c r="V26">
        <v>1885.8036830000001</v>
      </c>
      <c r="W26">
        <v>1897.280121</v>
      </c>
      <c r="X26">
        <v>1909.2692340000001</v>
      </c>
      <c r="Y26">
        <v>1921.4292700000001</v>
      </c>
      <c r="Z26">
        <v>1933.4064949999999</v>
      </c>
      <c r="AA26">
        <v>1944.8505270000001</v>
      </c>
      <c r="AB26">
        <v>1955.310234</v>
      </c>
      <c r="AC26">
        <v>1964.51927</v>
      </c>
      <c r="AD26">
        <v>1972.5936919999999</v>
      </c>
      <c r="AE26">
        <v>1979.7749679999999</v>
      </c>
      <c r="AF26">
        <v>1986.339772</v>
      </c>
      <c r="AG26">
        <v>1992.415336</v>
      </c>
      <c r="AH26">
        <v>1998.0050960000001</v>
      </c>
      <c r="AI26">
        <v>2003.175753</v>
      </c>
      <c r="AJ26">
        <v>2008.02215</v>
      </c>
      <c r="AK26">
        <v>2012.6483350000001</v>
      </c>
    </row>
    <row r="27" spans="1:37">
      <c r="A27" t="s">
        <v>63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148.0010991</v>
      </c>
      <c r="I27">
        <v>152.6657817</v>
      </c>
      <c r="J27">
        <v>157.10902759999999</v>
      </c>
      <c r="K27">
        <v>161.51058359999999</v>
      </c>
      <c r="L27">
        <v>166.0045461</v>
      </c>
      <c r="M27">
        <v>170.6400452</v>
      </c>
      <c r="N27">
        <v>175.4519176</v>
      </c>
      <c r="O27">
        <v>180.49798730000001</v>
      </c>
      <c r="P27">
        <v>185.83380940000001</v>
      </c>
      <c r="Q27">
        <v>191.4866351</v>
      </c>
      <c r="R27">
        <v>194.3776057</v>
      </c>
      <c r="S27">
        <v>194.6301057</v>
      </c>
      <c r="T27">
        <v>193.29531309999999</v>
      </c>
      <c r="U27">
        <v>191.310126</v>
      </c>
      <c r="V27">
        <v>189.2504194</v>
      </c>
      <c r="W27">
        <v>187.3832586</v>
      </c>
      <c r="X27">
        <v>185.77150169999999</v>
      </c>
      <c r="Y27">
        <v>184.3788251</v>
      </c>
      <c r="Z27">
        <v>183.13249870000001</v>
      </c>
      <c r="AA27">
        <v>181.954768</v>
      </c>
      <c r="AB27">
        <v>180.76740319999999</v>
      </c>
      <c r="AC27">
        <v>179.52359200000001</v>
      </c>
      <c r="AD27">
        <v>178.22185500000001</v>
      </c>
      <c r="AE27">
        <v>176.8781491</v>
      </c>
      <c r="AF27">
        <v>175.51442270000001</v>
      </c>
      <c r="AG27">
        <v>174.14097390000001</v>
      </c>
      <c r="AH27">
        <v>172.75872459999999</v>
      </c>
      <c r="AI27">
        <v>171.37521620000001</v>
      </c>
      <c r="AJ27">
        <v>170.00100610000001</v>
      </c>
      <c r="AK27">
        <v>168.64767950000001</v>
      </c>
    </row>
    <row r="28" spans="1:37">
      <c r="A28" t="s">
        <v>64</v>
      </c>
      <c r="B28">
        <v>1643.358651</v>
      </c>
      <c r="C28">
        <v>1661.761624</v>
      </c>
      <c r="D28">
        <v>1679.018656</v>
      </c>
      <c r="E28">
        <v>1699.9879570000001</v>
      </c>
      <c r="F28">
        <v>1730.769227</v>
      </c>
      <c r="G28">
        <v>1764.6524199999999</v>
      </c>
      <c r="H28">
        <v>1792.2890030000001</v>
      </c>
      <c r="I28">
        <v>1813.320326</v>
      </c>
      <c r="J28">
        <v>1829.0480439999999</v>
      </c>
      <c r="K28">
        <v>1842.262935</v>
      </c>
      <c r="L28">
        <v>1854.8296849999999</v>
      </c>
      <c r="M28">
        <v>1866.7895960000001</v>
      </c>
      <c r="N28">
        <v>1877.5268619999999</v>
      </c>
      <c r="O28">
        <v>1886.607105</v>
      </c>
      <c r="P28">
        <v>1893.906765</v>
      </c>
      <c r="Q28">
        <v>1899.6101160000001</v>
      </c>
      <c r="R28">
        <v>1904.5873309999999</v>
      </c>
      <c r="S28">
        <v>1910.3815770000001</v>
      </c>
      <c r="T28">
        <v>1917.287736</v>
      </c>
      <c r="U28">
        <v>1925.062083</v>
      </c>
      <c r="V28">
        <v>1933.3891450000001</v>
      </c>
      <c r="W28">
        <v>1941.982763</v>
      </c>
      <c r="X28">
        <v>1950.4662450000001</v>
      </c>
      <c r="Y28">
        <v>1958.4541389999999</v>
      </c>
      <c r="Z28">
        <v>1965.5836839999999</v>
      </c>
      <c r="AA28">
        <v>1971.5200870000001</v>
      </c>
      <c r="AB28">
        <v>1976.201953</v>
      </c>
      <c r="AC28">
        <v>1979.8911949999999</v>
      </c>
      <c r="AD28">
        <v>1982.7986040000001</v>
      </c>
      <c r="AE28">
        <v>1985.1082819999999</v>
      </c>
      <c r="AF28">
        <v>1987.015275</v>
      </c>
      <c r="AG28">
        <v>1988.5860849999999</v>
      </c>
      <c r="AH28">
        <v>1989.7887499999999</v>
      </c>
      <c r="AI28">
        <v>1990.671554</v>
      </c>
      <c r="AJ28">
        <v>1991.32519</v>
      </c>
      <c r="AK28">
        <v>1991.860381</v>
      </c>
    </row>
    <row r="29" spans="1:37">
      <c r="A29" t="s">
        <v>65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25.831555609999999</v>
      </c>
      <c r="I29">
        <v>26.08691469</v>
      </c>
      <c r="J29">
        <v>26.86219809</v>
      </c>
      <c r="K29">
        <v>27.830824870000001</v>
      </c>
      <c r="L29">
        <v>28.562736040000001</v>
      </c>
      <c r="M29">
        <v>28.896122389999999</v>
      </c>
      <c r="N29">
        <v>28.882713989999999</v>
      </c>
      <c r="O29">
        <v>28.674745890000001</v>
      </c>
      <c r="P29">
        <v>28.423276049999998</v>
      </c>
      <c r="Q29">
        <v>28.23118985</v>
      </c>
      <c r="R29">
        <v>27.661257890000002</v>
      </c>
      <c r="S29">
        <v>26.878501379999999</v>
      </c>
      <c r="T29">
        <v>26.04872932</v>
      </c>
      <c r="U29">
        <v>25.255113699999999</v>
      </c>
      <c r="V29">
        <v>24.524103709999999</v>
      </c>
      <c r="W29">
        <v>23.85410658</v>
      </c>
      <c r="X29">
        <v>23.231704270000002</v>
      </c>
      <c r="Y29">
        <v>22.641892819999999</v>
      </c>
      <c r="Z29">
        <v>22.07217807</v>
      </c>
      <c r="AA29">
        <v>21.513482010000001</v>
      </c>
      <c r="AB29">
        <v>20.955118599999999</v>
      </c>
      <c r="AC29">
        <v>20.388316440000001</v>
      </c>
      <c r="AD29">
        <v>19.812258620000001</v>
      </c>
      <c r="AE29">
        <v>19.22979475</v>
      </c>
      <c r="AF29">
        <v>18.645370660000001</v>
      </c>
      <c r="AG29">
        <v>18.06245754</v>
      </c>
      <c r="AH29">
        <v>17.483427970000001</v>
      </c>
      <c r="AI29">
        <v>16.91100664</v>
      </c>
      <c r="AJ29">
        <v>16.34776128</v>
      </c>
      <c r="AK29">
        <v>15.79588611</v>
      </c>
    </row>
    <row r="30" spans="1:37">
      <c r="A30" t="s">
        <v>66</v>
      </c>
      <c r="B30">
        <v>6.5964696939999996</v>
      </c>
      <c r="C30">
        <v>6.7694301320000001</v>
      </c>
      <c r="D30">
        <v>6.9712975889999997</v>
      </c>
      <c r="E30">
        <v>7.1711659409999999</v>
      </c>
      <c r="F30">
        <v>7.3906958400000002</v>
      </c>
      <c r="G30">
        <v>7.631694865</v>
      </c>
      <c r="H30">
        <v>7.8761385150000001</v>
      </c>
      <c r="I30">
        <v>8.3487522540000008</v>
      </c>
      <c r="J30">
        <v>9.1453873510000001</v>
      </c>
      <c r="K30">
        <v>10.094140619999999</v>
      </c>
      <c r="L30">
        <v>10.99124314</v>
      </c>
      <c r="M30">
        <v>11.758491859999999</v>
      </c>
      <c r="N30">
        <v>12.392846199999999</v>
      </c>
      <c r="O30">
        <v>12.93904734</v>
      </c>
      <c r="P30">
        <v>13.457426699999999</v>
      </c>
      <c r="Q30">
        <v>14.008422100000001</v>
      </c>
      <c r="R30">
        <v>14.10732396</v>
      </c>
      <c r="S30">
        <v>13.96510612</v>
      </c>
      <c r="T30">
        <v>13.733119780000001</v>
      </c>
      <c r="U30">
        <v>13.49078724</v>
      </c>
      <c r="V30">
        <v>13.27189737</v>
      </c>
      <c r="W30">
        <v>13.086252740000001</v>
      </c>
      <c r="X30">
        <v>12.93207095</v>
      </c>
      <c r="Y30">
        <v>12.803712920000001</v>
      </c>
      <c r="Z30">
        <v>12.69524973</v>
      </c>
      <c r="AA30">
        <v>12.60178893</v>
      </c>
      <c r="AB30">
        <v>12.517438739999999</v>
      </c>
      <c r="AC30">
        <v>12.4370368</v>
      </c>
      <c r="AD30">
        <v>12.35920093</v>
      </c>
      <c r="AE30">
        <v>12.284351579999999</v>
      </c>
      <c r="AF30">
        <v>12.21379205</v>
      </c>
      <c r="AG30">
        <v>12.14827462</v>
      </c>
      <c r="AH30">
        <v>12.08797042</v>
      </c>
      <c r="AI30">
        <v>12.033472400000001</v>
      </c>
      <c r="AJ30">
        <v>11.985502479999999</v>
      </c>
      <c r="AK30">
        <v>11.944772540000001</v>
      </c>
    </row>
    <row r="31" spans="1:37">
      <c r="A31" t="s">
        <v>218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28231.345170000001</v>
      </c>
      <c r="G31">
        <v>29298.989710000002</v>
      </c>
      <c r="H31">
        <v>30407.4715</v>
      </c>
      <c r="I31">
        <v>31616.740860000002</v>
      </c>
      <c r="J31">
        <v>32927.063629999997</v>
      </c>
      <c r="K31">
        <v>34337.913890000003</v>
      </c>
      <c r="L31">
        <v>35830.222650000003</v>
      </c>
      <c r="M31">
        <v>37377.47565</v>
      </c>
      <c r="N31">
        <v>38971.231780000002</v>
      </c>
      <c r="O31">
        <v>40614.51511</v>
      </c>
      <c r="P31">
        <v>42316.773309999997</v>
      </c>
      <c r="Q31">
        <v>44100.105069999998</v>
      </c>
      <c r="R31">
        <v>46434.0098</v>
      </c>
      <c r="S31">
        <v>49116.440060000001</v>
      </c>
      <c r="T31">
        <v>52089.419580000002</v>
      </c>
      <c r="U31">
        <v>55328.28875</v>
      </c>
      <c r="V31">
        <v>58820.125200000002</v>
      </c>
      <c r="W31">
        <v>62552.813970000003</v>
      </c>
      <c r="X31">
        <v>66509.157959999997</v>
      </c>
      <c r="Y31">
        <v>70663.931200000006</v>
      </c>
      <c r="Z31">
        <v>74982.366840000002</v>
      </c>
      <c r="AA31">
        <v>79419.302949999998</v>
      </c>
      <c r="AB31">
        <v>83991.172349999993</v>
      </c>
      <c r="AC31">
        <v>88754.164910000007</v>
      </c>
      <c r="AD31">
        <v>93716.775869999998</v>
      </c>
      <c r="AE31">
        <v>98891.037700000001</v>
      </c>
      <c r="AF31">
        <v>104290.5972</v>
      </c>
      <c r="AG31">
        <v>109930.60830000001</v>
      </c>
      <c r="AH31">
        <v>115828.02860000001</v>
      </c>
      <c r="AI31">
        <v>122001.777</v>
      </c>
      <c r="AJ31">
        <v>128472.77370000001</v>
      </c>
      <c r="AK31">
        <v>135264.1427</v>
      </c>
    </row>
    <row r="32" spans="1:37">
      <c r="A32" t="s">
        <v>219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6896.3457980000003</v>
      </c>
      <c r="I32">
        <v>7306.330618</v>
      </c>
      <c r="J32">
        <v>7745.8202709999996</v>
      </c>
      <c r="K32">
        <v>8219.4238120000009</v>
      </c>
      <c r="L32">
        <v>8730.8533220000008</v>
      </c>
      <c r="M32">
        <v>9287.2386160000005</v>
      </c>
      <c r="N32">
        <v>9899.6443679999993</v>
      </c>
      <c r="O32">
        <v>10578.31804</v>
      </c>
      <c r="P32">
        <v>11331.39687</v>
      </c>
      <c r="Q32">
        <v>12163.3171</v>
      </c>
      <c r="R32">
        <v>12805.8989</v>
      </c>
      <c r="S32">
        <v>13400.85815</v>
      </c>
      <c r="T32">
        <v>14021.039940000001</v>
      </c>
      <c r="U32">
        <v>14692.79934</v>
      </c>
      <c r="V32">
        <v>15421.350399999999</v>
      </c>
      <c r="W32">
        <v>16202.9234</v>
      </c>
      <c r="X32">
        <v>17029.938010000002</v>
      </c>
      <c r="Y32">
        <v>17892.920099999999</v>
      </c>
      <c r="Z32">
        <v>18780.921989999999</v>
      </c>
      <c r="AA32">
        <v>19681.41677</v>
      </c>
      <c r="AB32">
        <v>20595.997149999999</v>
      </c>
      <c r="AC32">
        <v>21537.227449999998</v>
      </c>
      <c r="AD32">
        <v>22508.661510000002</v>
      </c>
      <c r="AE32">
        <v>23513.186460000001</v>
      </c>
      <c r="AF32">
        <v>24553.411609999999</v>
      </c>
      <c r="AG32">
        <v>25631.953880000001</v>
      </c>
      <c r="AH32">
        <v>26751.699140000001</v>
      </c>
      <c r="AI32">
        <v>27915.956579999998</v>
      </c>
      <c r="AJ32">
        <v>29128.472109999999</v>
      </c>
      <c r="AK32">
        <v>30393.472269999998</v>
      </c>
    </row>
    <row r="33" spans="1:37">
      <c r="A33" t="s">
        <v>220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53289.35471</v>
      </c>
      <c r="I33">
        <v>55371.66332</v>
      </c>
      <c r="J33">
        <v>57533.705320000001</v>
      </c>
      <c r="K33">
        <v>59837.266280000003</v>
      </c>
      <c r="L33">
        <v>62302.890610000002</v>
      </c>
      <c r="M33">
        <v>64920.674290000003</v>
      </c>
      <c r="N33">
        <v>67693.018630000006</v>
      </c>
      <c r="O33">
        <v>70623.207639999993</v>
      </c>
      <c r="P33">
        <v>73719.248500000002</v>
      </c>
      <c r="Q33">
        <v>76992.215219999998</v>
      </c>
      <c r="R33">
        <v>80909.044989999995</v>
      </c>
      <c r="S33">
        <v>85398.029089999996</v>
      </c>
      <c r="T33">
        <v>90380.826709999994</v>
      </c>
      <c r="U33">
        <v>95806.911859999993</v>
      </c>
      <c r="V33">
        <v>101637.9923</v>
      </c>
      <c r="W33">
        <v>107837.67819999999</v>
      </c>
      <c r="X33">
        <v>114364.2553</v>
      </c>
      <c r="Y33">
        <v>121165.413</v>
      </c>
      <c r="Z33">
        <v>128174.94</v>
      </c>
      <c r="AA33">
        <v>135310.65210000001</v>
      </c>
      <c r="AB33">
        <v>142616.4584</v>
      </c>
      <c r="AC33">
        <v>150211.02420000001</v>
      </c>
      <c r="AD33">
        <v>158107.51389999999</v>
      </c>
      <c r="AE33">
        <v>166321.5681</v>
      </c>
      <c r="AF33">
        <v>174873.06690000001</v>
      </c>
      <c r="AG33">
        <v>183785.94440000001</v>
      </c>
      <c r="AH33">
        <v>193087.44330000001</v>
      </c>
      <c r="AI33">
        <v>202807.84899999999</v>
      </c>
      <c r="AJ33">
        <v>212981.07879999999</v>
      </c>
      <c r="AK33">
        <v>223644.96359999999</v>
      </c>
    </row>
    <row r="34" spans="1:37">
      <c r="A34" t="s">
        <v>221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2469.1122529999998</v>
      </c>
      <c r="I34">
        <v>2620.518701</v>
      </c>
      <c r="J34">
        <v>2843.9524959999999</v>
      </c>
      <c r="K34">
        <v>3057.845511</v>
      </c>
      <c r="L34">
        <v>3221.1877330000002</v>
      </c>
      <c r="M34">
        <v>3351.8258770000002</v>
      </c>
      <c r="N34">
        <v>3467.949736</v>
      </c>
      <c r="O34">
        <v>3585.2454250000001</v>
      </c>
      <c r="P34">
        <v>3714.478971</v>
      </c>
      <c r="Q34">
        <v>3862.072811</v>
      </c>
      <c r="R34">
        <v>3904.610995</v>
      </c>
      <c r="S34">
        <v>3965.407663</v>
      </c>
      <c r="T34">
        <v>4045.4537089999999</v>
      </c>
      <c r="U34">
        <v>4138.5941849999999</v>
      </c>
      <c r="V34">
        <v>4240.2547930000001</v>
      </c>
      <c r="W34">
        <v>4347.0070850000002</v>
      </c>
      <c r="X34">
        <v>4456.0579280000002</v>
      </c>
      <c r="Y34">
        <v>4564.9813670000003</v>
      </c>
      <c r="Z34">
        <v>4671.5280320000002</v>
      </c>
      <c r="AA34">
        <v>4773.4823409999999</v>
      </c>
      <c r="AB34">
        <v>4871.0773769999996</v>
      </c>
      <c r="AC34">
        <v>4966.2671540000001</v>
      </c>
      <c r="AD34">
        <v>5059.5124379999997</v>
      </c>
      <c r="AE34">
        <v>5151.1549670000004</v>
      </c>
      <c r="AF34">
        <v>5241.5419449999999</v>
      </c>
      <c r="AG34">
        <v>5330.9899509999996</v>
      </c>
      <c r="AH34">
        <v>5419.7852169999996</v>
      </c>
      <c r="AI34">
        <v>5508.2008779999996</v>
      </c>
      <c r="AJ34">
        <v>5596.4904720000004</v>
      </c>
      <c r="AK34">
        <v>5684.8920980000003</v>
      </c>
    </row>
    <row r="35" spans="1:37">
      <c r="A35" t="s">
        <v>222</v>
      </c>
      <c r="B35">
        <v>71.857209209999994</v>
      </c>
      <c r="C35">
        <v>85.063581880000001</v>
      </c>
      <c r="D35">
        <v>95.004707249999996</v>
      </c>
      <c r="E35">
        <v>109.9256074</v>
      </c>
      <c r="F35">
        <v>128.1535681</v>
      </c>
      <c r="G35">
        <v>146.53246139999999</v>
      </c>
      <c r="H35">
        <v>157.32505090000001</v>
      </c>
      <c r="I35">
        <v>186.87072789999999</v>
      </c>
      <c r="J35">
        <v>228.9662969</v>
      </c>
      <c r="K35">
        <v>267.64708400000001</v>
      </c>
      <c r="L35">
        <v>310.82163889999998</v>
      </c>
      <c r="M35">
        <v>365.15420569999998</v>
      </c>
      <c r="N35">
        <v>422.8999748</v>
      </c>
      <c r="O35">
        <v>479.38529410000001</v>
      </c>
      <c r="P35">
        <v>532.98017900000002</v>
      </c>
      <c r="Q35">
        <v>586.52526890000001</v>
      </c>
      <c r="R35">
        <v>579.08512129999997</v>
      </c>
      <c r="S35">
        <v>595.33874790000004</v>
      </c>
      <c r="T35">
        <v>616.59316750000005</v>
      </c>
      <c r="U35">
        <v>639.74397799999997</v>
      </c>
      <c r="V35">
        <v>664.85080449999998</v>
      </c>
      <c r="W35">
        <v>692.51739540000005</v>
      </c>
      <c r="X35">
        <v>723.38615570000002</v>
      </c>
      <c r="Y35">
        <v>758.02724669999998</v>
      </c>
      <c r="Z35">
        <v>796.90844400000003</v>
      </c>
      <c r="AA35">
        <v>840.38635599999998</v>
      </c>
      <c r="AB35">
        <v>889.45032619999995</v>
      </c>
      <c r="AC35">
        <v>945.08451639999998</v>
      </c>
      <c r="AD35">
        <v>1007.316861</v>
      </c>
      <c r="AE35">
        <v>1076.175172</v>
      </c>
      <c r="AF35">
        <v>1151.6656439999999</v>
      </c>
      <c r="AG35">
        <v>1233.7973950000001</v>
      </c>
      <c r="AH35">
        <v>1322.613087</v>
      </c>
      <c r="AI35">
        <v>1418.1967629999999</v>
      </c>
      <c r="AJ35">
        <v>1520.679382</v>
      </c>
      <c r="AK35">
        <v>1630.2494549999999</v>
      </c>
    </row>
    <row r="36" spans="1:37">
      <c r="A36" t="s">
        <v>224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84139.636809999996</v>
      </c>
      <c r="H36">
        <v>87716.5386</v>
      </c>
      <c r="I36">
        <v>91524.694399999993</v>
      </c>
      <c r="J36">
        <v>95608.063920000001</v>
      </c>
      <c r="K36">
        <v>99975.202009999994</v>
      </c>
      <c r="L36">
        <v>104574.8483</v>
      </c>
      <c r="M36">
        <v>109385.992</v>
      </c>
      <c r="N36">
        <v>114447.7366</v>
      </c>
      <c r="O36">
        <v>119815.8619</v>
      </c>
      <c r="P36">
        <v>125549.3471</v>
      </c>
      <c r="Q36">
        <v>131696.99799999999</v>
      </c>
      <c r="R36">
        <v>138396.27530000001</v>
      </c>
      <c r="S36">
        <v>145835.0981</v>
      </c>
      <c r="T36">
        <v>154043.84659999999</v>
      </c>
      <c r="U36">
        <v>163013.72219999999</v>
      </c>
      <c r="V36">
        <v>172715.33530000001</v>
      </c>
      <c r="W36">
        <v>183101.7432</v>
      </c>
      <c r="X36">
        <v>194105.83780000001</v>
      </c>
      <c r="Y36">
        <v>205637.1128</v>
      </c>
      <c r="Z36">
        <v>217578.8898</v>
      </c>
      <c r="AA36">
        <v>229786.2696</v>
      </c>
      <c r="AB36">
        <v>242272.21030000001</v>
      </c>
      <c r="AC36">
        <v>255180.3806</v>
      </c>
      <c r="AD36">
        <v>268555.05670000002</v>
      </c>
      <c r="AE36">
        <v>282434.97330000001</v>
      </c>
      <c r="AF36">
        <v>296860.97560000001</v>
      </c>
      <c r="AG36">
        <v>311877.79820000002</v>
      </c>
      <c r="AH36">
        <v>327534.88559999998</v>
      </c>
      <c r="AI36">
        <v>343886.90749999997</v>
      </c>
      <c r="AJ36">
        <v>360993.8651</v>
      </c>
      <c r="AK36">
        <v>378921.48950000003</v>
      </c>
    </row>
    <row r="37" spans="1:37">
      <c r="A37" t="s">
        <v>225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10908.668019999999</v>
      </c>
      <c r="I37">
        <v>11526.829760000001</v>
      </c>
      <c r="J37">
        <v>12177.91236</v>
      </c>
      <c r="K37">
        <v>12875.28573</v>
      </c>
      <c r="L37">
        <v>13630.944310000001</v>
      </c>
      <c r="M37">
        <v>14464.43255</v>
      </c>
      <c r="N37">
        <v>15398.891149999999</v>
      </c>
      <c r="O37">
        <v>16453.710490000001</v>
      </c>
      <c r="P37">
        <v>17642.60842</v>
      </c>
      <c r="Q37">
        <v>18970.16099</v>
      </c>
      <c r="R37">
        <v>19951.189439999998</v>
      </c>
      <c r="S37">
        <v>20847.767039999999</v>
      </c>
      <c r="T37">
        <v>21782.566279999999</v>
      </c>
      <c r="U37">
        <v>22801.146430000001</v>
      </c>
      <c r="V37">
        <v>23912.30312</v>
      </c>
      <c r="W37">
        <v>25109.087749999999</v>
      </c>
      <c r="X37">
        <v>26378.017790000002</v>
      </c>
      <c r="Y37">
        <v>27702.543000000001</v>
      </c>
      <c r="Z37">
        <v>29063.856940000001</v>
      </c>
      <c r="AA37">
        <v>30440.757180000001</v>
      </c>
      <c r="AB37">
        <v>31833.035820000001</v>
      </c>
      <c r="AC37">
        <v>33258.257590000001</v>
      </c>
      <c r="AD37">
        <v>34722.020629999999</v>
      </c>
      <c r="AE37">
        <v>36228.648939999999</v>
      </c>
      <c r="AF37">
        <v>37782.138059999997</v>
      </c>
      <c r="AG37">
        <v>39386.608760000003</v>
      </c>
      <c r="AH37">
        <v>41046.682410000001</v>
      </c>
      <c r="AI37">
        <v>42767.712820000001</v>
      </c>
      <c r="AJ37">
        <v>44555.78789</v>
      </c>
      <c r="AK37">
        <v>46417.76728</v>
      </c>
    </row>
    <row r="38" spans="1:37">
      <c r="A38" t="s">
        <v>226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70806.149189999996</v>
      </c>
      <c r="I38">
        <v>73578.998900000006</v>
      </c>
      <c r="J38">
        <v>76492.363870000001</v>
      </c>
      <c r="K38">
        <v>79580.517370000001</v>
      </c>
      <c r="L38">
        <v>82837.608319999999</v>
      </c>
      <c r="M38">
        <v>86263.572039999999</v>
      </c>
      <c r="N38">
        <v>89881.393039999995</v>
      </c>
      <c r="O38">
        <v>93711.995330000005</v>
      </c>
      <c r="P38">
        <v>97775.539260000005</v>
      </c>
      <c r="Q38">
        <v>102086.39509999999</v>
      </c>
      <c r="R38">
        <v>107148.5199</v>
      </c>
      <c r="S38">
        <v>113002.3049</v>
      </c>
      <c r="T38">
        <v>119533.77159999999</v>
      </c>
      <c r="U38">
        <v>126664.2769</v>
      </c>
      <c r="V38">
        <v>134336.38810000001</v>
      </c>
      <c r="W38">
        <v>142498.21859999999</v>
      </c>
      <c r="X38">
        <v>151092.2892</v>
      </c>
      <c r="Y38">
        <v>160047.88709999999</v>
      </c>
      <c r="Z38">
        <v>169276.37820000001</v>
      </c>
      <c r="AA38">
        <v>178668.34400000001</v>
      </c>
      <c r="AB38">
        <v>188271.46489999999</v>
      </c>
      <c r="AC38">
        <v>198234.22899999999</v>
      </c>
      <c r="AD38">
        <v>208579.7831</v>
      </c>
      <c r="AE38">
        <v>219330.9498</v>
      </c>
      <c r="AF38">
        <v>230515.05729999999</v>
      </c>
      <c r="AG38">
        <v>242164.27989999999</v>
      </c>
      <c r="AH38">
        <v>254314.99110000001</v>
      </c>
      <c r="AI38">
        <v>267007.54719999997</v>
      </c>
      <c r="AJ38">
        <v>280286.93599999999</v>
      </c>
      <c r="AK38">
        <v>294203.14840000001</v>
      </c>
    </row>
    <row r="39" spans="1:37">
      <c r="A39" t="s">
        <v>227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6796.6079030000001</v>
      </c>
      <c r="I39">
        <v>7203.4217650000001</v>
      </c>
      <c r="J39">
        <v>7830.6954089999999</v>
      </c>
      <c r="K39">
        <v>8449.2805250000001</v>
      </c>
      <c r="L39">
        <v>8906.7069950000005</v>
      </c>
      <c r="M39">
        <v>9243.9836489999998</v>
      </c>
      <c r="N39">
        <v>9538.0133010000009</v>
      </c>
      <c r="O39">
        <v>9856.8606999999993</v>
      </c>
      <c r="P39">
        <v>10243.494409999999</v>
      </c>
      <c r="Q39">
        <v>10716.4458</v>
      </c>
      <c r="R39">
        <v>10939.196910000001</v>
      </c>
      <c r="S39">
        <v>11172.137930000001</v>
      </c>
      <c r="T39">
        <v>11460.73157</v>
      </c>
      <c r="U39">
        <v>11800.847680000001</v>
      </c>
      <c r="V39">
        <v>12179.23935</v>
      </c>
      <c r="W39">
        <v>12582.36645</v>
      </c>
      <c r="X39">
        <v>12997.913989999999</v>
      </c>
      <c r="Y39">
        <v>13414.699490000001</v>
      </c>
      <c r="Z39">
        <v>13822.183510000001</v>
      </c>
      <c r="AA39">
        <v>14209.962879999999</v>
      </c>
      <c r="AB39">
        <v>14574.25734</v>
      </c>
      <c r="AC39">
        <v>14917.89529</v>
      </c>
      <c r="AD39">
        <v>15242.04097</v>
      </c>
      <c r="AE39">
        <v>15547.912130000001</v>
      </c>
      <c r="AF39">
        <v>15837.098400000001</v>
      </c>
      <c r="AG39">
        <v>16111.38582</v>
      </c>
      <c r="AH39">
        <v>16372.644969999999</v>
      </c>
      <c r="AI39">
        <v>16622.828140000001</v>
      </c>
      <c r="AJ39">
        <v>16863.91013</v>
      </c>
      <c r="AK39">
        <v>17097.862300000001</v>
      </c>
    </row>
    <row r="40" spans="1:37">
      <c r="A40" t="s">
        <v>228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3226.1302420000002</v>
      </c>
      <c r="I40">
        <v>3559.1566079999998</v>
      </c>
      <c r="J40">
        <v>4041.8861310000002</v>
      </c>
      <c r="K40">
        <v>4502.3100359999999</v>
      </c>
      <c r="L40">
        <v>4858.7301399999997</v>
      </c>
      <c r="M40">
        <v>5157.2977700000001</v>
      </c>
      <c r="N40">
        <v>5439.889021</v>
      </c>
      <c r="O40">
        <v>5741.6464109999997</v>
      </c>
      <c r="P40">
        <v>6084.5659290000003</v>
      </c>
      <c r="Q40">
        <v>6479.4868210000004</v>
      </c>
      <c r="R40">
        <v>6649.3440639999999</v>
      </c>
      <c r="S40">
        <v>6845.627649</v>
      </c>
      <c r="T40">
        <v>7076.584844</v>
      </c>
      <c r="U40">
        <v>7336.7366620000003</v>
      </c>
      <c r="V40">
        <v>7619.0176540000002</v>
      </c>
      <c r="W40">
        <v>7916.7216870000002</v>
      </c>
      <c r="X40">
        <v>8223.7488900000008</v>
      </c>
      <c r="Y40">
        <v>8534.4669890000005</v>
      </c>
      <c r="Z40">
        <v>8843.4345830000002</v>
      </c>
      <c r="AA40">
        <v>9145.1354200000005</v>
      </c>
      <c r="AB40">
        <v>9438.686248</v>
      </c>
      <c r="AC40">
        <v>9727.2254869999997</v>
      </c>
      <c r="AD40">
        <v>10011.9624</v>
      </c>
      <c r="AE40">
        <v>10294.08727</v>
      </c>
      <c r="AF40">
        <v>10574.910029999999</v>
      </c>
      <c r="AG40">
        <v>10855.77843</v>
      </c>
      <c r="AH40">
        <v>11138.064920000001</v>
      </c>
      <c r="AI40">
        <v>11423.187239999999</v>
      </c>
      <c r="AJ40">
        <v>11712.57872</v>
      </c>
      <c r="AK40">
        <v>12007.691430000001</v>
      </c>
    </row>
    <row r="41" spans="1:37">
      <c r="A41" t="s">
        <v>462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9098.2925070000001</v>
      </c>
      <c r="I41">
        <v>9469.1269950000005</v>
      </c>
      <c r="J41">
        <v>9564.1582550000003</v>
      </c>
      <c r="K41">
        <v>9555.8116229999996</v>
      </c>
      <c r="L41">
        <v>9550.9582780000001</v>
      </c>
      <c r="M41">
        <v>9627.2966300000007</v>
      </c>
      <c r="N41">
        <v>9869.6260139999995</v>
      </c>
      <c r="O41">
        <v>10304.635270000001</v>
      </c>
      <c r="P41">
        <v>10934.33957</v>
      </c>
      <c r="Q41">
        <v>11689.75525</v>
      </c>
      <c r="R41">
        <v>12096.630289999999</v>
      </c>
      <c r="S41">
        <v>12513.709559999999</v>
      </c>
      <c r="T41">
        <v>12974.74799</v>
      </c>
      <c r="U41">
        <v>13480.60607</v>
      </c>
      <c r="V41">
        <v>14025.12304</v>
      </c>
      <c r="W41">
        <v>14597.788699999999</v>
      </c>
      <c r="X41">
        <v>15183.93367</v>
      </c>
      <c r="Y41">
        <v>15765.07718</v>
      </c>
      <c r="Z41">
        <v>16319.48489</v>
      </c>
      <c r="AA41">
        <v>16822.997179999998</v>
      </c>
      <c r="AB41">
        <v>17264.466840000001</v>
      </c>
      <c r="AC41">
        <v>17648.61218</v>
      </c>
      <c r="AD41">
        <v>17979.306690000001</v>
      </c>
      <c r="AE41">
        <v>18261.588400000001</v>
      </c>
      <c r="AF41">
        <v>18501.61073</v>
      </c>
      <c r="AG41">
        <v>18706.005809999999</v>
      </c>
      <c r="AH41">
        <v>18881.518599999999</v>
      </c>
      <c r="AI41">
        <v>19034.96774</v>
      </c>
      <c r="AJ41">
        <v>19173.051240000001</v>
      </c>
      <c r="AK41">
        <v>19302.249169999999</v>
      </c>
    </row>
    <row r="42" spans="1:37">
      <c r="A42" t="s">
        <v>463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1519.716995</v>
      </c>
      <c r="I42">
        <v>1534.49359</v>
      </c>
      <c r="J42">
        <v>1517.9888000000001</v>
      </c>
      <c r="K42">
        <v>1492.666843</v>
      </c>
      <c r="L42">
        <v>1478.549383</v>
      </c>
      <c r="M42">
        <v>1491.8721820000001</v>
      </c>
      <c r="N42">
        <v>1542.5911450000001</v>
      </c>
      <c r="O42">
        <v>1634.4674460000001</v>
      </c>
      <c r="P42">
        <v>1766.6664330000001</v>
      </c>
      <c r="Q42">
        <v>1932.181198</v>
      </c>
      <c r="R42">
        <v>1970.0243660000001</v>
      </c>
      <c r="S42">
        <v>2005.96631</v>
      </c>
      <c r="T42">
        <v>2054.5774080000001</v>
      </c>
      <c r="U42">
        <v>2118.5149430000001</v>
      </c>
      <c r="V42">
        <v>2196.3328110000002</v>
      </c>
      <c r="W42">
        <v>2285.1029440000002</v>
      </c>
      <c r="X42">
        <v>2381.3188789999999</v>
      </c>
      <c r="Y42">
        <v>2481.1596629999999</v>
      </c>
      <c r="Z42">
        <v>2580.5029340000001</v>
      </c>
      <c r="AA42">
        <v>2674.8843980000001</v>
      </c>
      <c r="AB42">
        <v>2761.7207199999998</v>
      </c>
      <c r="AC42">
        <v>2840.6720789999999</v>
      </c>
      <c r="AD42">
        <v>2911.1364840000001</v>
      </c>
      <c r="AE42">
        <v>2972.8071679999998</v>
      </c>
      <c r="AF42">
        <v>3025.7326280000002</v>
      </c>
      <c r="AG42">
        <v>3070.2507569999998</v>
      </c>
      <c r="AH42">
        <v>3106.9423900000002</v>
      </c>
      <c r="AI42">
        <v>3136.6186889999999</v>
      </c>
      <c r="AJ42">
        <v>3160.2702239999999</v>
      </c>
      <c r="AK42">
        <v>3179.0212339999998</v>
      </c>
    </row>
    <row r="43" spans="1:37">
      <c r="A43" t="s">
        <v>464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1651.8302000000001</v>
      </c>
      <c r="H43">
        <v>1722.528296</v>
      </c>
      <c r="I43">
        <v>1736.6179420000001</v>
      </c>
      <c r="J43">
        <v>1706.449531</v>
      </c>
      <c r="K43">
        <v>1663.7334330000001</v>
      </c>
      <c r="L43">
        <v>1625.237329</v>
      </c>
      <c r="M43">
        <v>1605.0004120000001</v>
      </c>
      <c r="N43">
        <v>1614.8833259999999</v>
      </c>
      <c r="O43">
        <v>1657.69515</v>
      </c>
      <c r="P43">
        <v>1731.365121</v>
      </c>
      <c r="Q43">
        <v>1825.6427040000001</v>
      </c>
      <c r="R43">
        <v>1845.8477909999999</v>
      </c>
      <c r="S43">
        <v>1882.684986</v>
      </c>
      <c r="T43">
        <v>1936.1314620000001</v>
      </c>
      <c r="U43">
        <v>2002.58304</v>
      </c>
      <c r="V43">
        <v>2078.8210530000001</v>
      </c>
      <c r="W43">
        <v>2161.8948030000001</v>
      </c>
      <c r="X43">
        <v>2248.8152660000001</v>
      </c>
      <c r="Y43">
        <v>2336.3953750000001</v>
      </c>
      <c r="Z43">
        <v>2421.1850239999999</v>
      </c>
      <c r="AA43">
        <v>2499.4795340000001</v>
      </c>
      <c r="AB43">
        <v>2569.7642489999998</v>
      </c>
      <c r="AC43">
        <v>2632.658328</v>
      </c>
      <c r="AD43">
        <v>2688.0965529999999</v>
      </c>
      <c r="AE43">
        <v>2736.267014</v>
      </c>
      <c r="AF43">
        <v>2777.6538540000001</v>
      </c>
      <c r="AG43">
        <v>2812.9274409999998</v>
      </c>
      <c r="AH43">
        <v>2842.8715109999998</v>
      </c>
      <c r="AI43">
        <v>2868.362666</v>
      </c>
      <c r="AJ43">
        <v>2890.3318770000001</v>
      </c>
      <c r="AK43">
        <v>2909.7370860000001</v>
      </c>
    </row>
    <row r="44" spans="1:37">
      <c r="A44" t="s">
        <v>465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56.362320179999998</v>
      </c>
      <c r="G44">
        <v>57.744038009999997</v>
      </c>
      <c r="H44">
        <v>57.483308749999999</v>
      </c>
      <c r="I44">
        <v>56.239776790000001</v>
      </c>
      <c r="J44">
        <v>54.745221170000001</v>
      </c>
      <c r="K44">
        <v>53.065241690000001</v>
      </c>
      <c r="L44">
        <v>51.211628930000003</v>
      </c>
      <c r="M44">
        <v>49.79247513</v>
      </c>
      <c r="N44">
        <v>49.344625999999998</v>
      </c>
      <c r="O44">
        <v>50.073705920000002</v>
      </c>
      <c r="P44">
        <v>51.943800609999997</v>
      </c>
      <c r="Q44">
        <v>54.69232306</v>
      </c>
      <c r="R44">
        <v>56.764274239999999</v>
      </c>
      <c r="S44">
        <v>58.970586820000001</v>
      </c>
      <c r="T44">
        <v>61.601988949999999</v>
      </c>
      <c r="U44">
        <v>64.689094769999997</v>
      </c>
      <c r="V44">
        <v>68.185192720000003</v>
      </c>
      <c r="W44">
        <v>72.019611470000001</v>
      </c>
      <c r="X44">
        <v>76.1078191</v>
      </c>
      <c r="Y44">
        <v>80.351166820000003</v>
      </c>
      <c r="Z44">
        <v>84.633894100000006</v>
      </c>
      <c r="AA44">
        <v>88.820239790000002</v>
      </c>
      <c r="AB44">
        <v>92.804245449999996</v>
      </c>
      <c r="AC44">
        <v>96.535280619999995</v>
      </c>
      <c r="AD44">
        <v>99.971671630000003</v>
      </c>
      <c r="AE44">
        <v>103.08773960000001</v>
      </c>
      <c r="AF44">
        <v>105.8747606</v>
      </c>
      <c r="AG44">
        <v>108.3371477</v>
      </c>
      <c r="AH44">
        <v>110.48967930000001</v>
      </c>
      <c r="AI44">
        <v>112.3569554</v>
      </c>
      <c r="AJ44">
        <v>113.97156320000001</v>
      </c>
      <c r="AK44">
        <v>115.3723548</v>
      </c>
    </row>
    <row r="45" spans="1:37">
      <c r="A45" t="s">
        <v>466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10670.18556</v>
      </c>
      <c r="I45">
        <v>11728.92871</v>
      </c>
      <c r="J45">
        <v>13257.656779999999</v>
      </c>
      <c r="K45">
        <v>14713.024659999999</v>
      </c>
      <c r="L45">
        <v>15785.750690000001</v>
      </c>
      <c r="M45">
        <v>16617.59031</v>
      </c>
      <c r="N45">
        <v>17385.237519999999</v>
      </c>
      <c r="O45">
        <v>18228.665550000002</v>
      </c>
      <c r="P45">
        <v>19230.20506</v>
      </c>
      <c r="Q45">
        <v>20415.054530000001</v>
      </c>
      <c r="R45">
        <v>21042.2029</v>
      </c>
      <c r="S45">
        <v>21675.763660000001</v>
      </c>
      <c r="T45">
        <v>22409.793799999999</v>
      </c>
      <c r="U45">
        <v>23236.724320000001</v>
      </c>
      <c r="V45">
        <v>24132.172439999998</v>
      </c>
      <c r="W45">
        <v>25070.83452</v>
      </c>
      <c r="X45">
        <v>26029.17381</v>
      </c>
      <c r="Y45">
        <v>26985.388210000001</v>
      </c>
      <c r="Z45">
        <v>27918.605360000001</v>
      </c>
      <c r="AA45">
        <v>28808.037690000001</v>
      </c>
      <c r="AB45">
        <v>29646.881259999998</v>
      </c>
      <c r="AC45">
        <v>30442.532459999999</v>
      </c>
      <c r="AD45">
        <v>31199.170259999999</v>
      </c>
      <c r="AE45">
        <v>31921.006979999998</v>
      </c>
      <c r="AF45">
        <v>32612.792519999999</v>
      </c>
      <c r="AG45">
        <v>33279.404040000001</v>
      </c>
      <c r="AH45">
        <v>33925.672359999997</v>
      </c>
      <c r="AI45">
        <v>34556.419349999996</v>
      </c>
      <c r="AJ45">
        <v>35176.328520000003</v>
      </c>
      <c r="AK45">
        <v>35789.916069999999</v>
      </c>
    </row>
    <row r="46" spans="1:37">
      <c r="A46" t="s">
        <v>467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4099.1654390000003</v>
      </c>
      <c r="G46">
        <v>4344.1608459999998</v>
      </c>
      <c r="H46">
        <v>4501.9019740000003</v>
      </c>
      <c r="I46">
        <v>4518.4142680000004</v>
      </c>
      <c r="J46">
        <v>4440.4597480000002</v>
      </c>
      <c r="K46">
        <v>4346.1271470000002</v>
      </c>
      <c r="L46">
        <v>4289.1527299999998</v>
      </c>
      <c r="M46">
        <v>4306.6589739999999</v>
      </c>
      <c r="N46">
        <v>4422.2306600000002</v>
      </c>
      <c r="O46">
        <v>4641.5974999999999</v>
      </c>
      <c r="P46">
        <v>4958.3505910000003</v>
      </c>
      <c r="Q46">
        <v>5349.428371</v>
      </c>
      <c r="R46">
        <v>5412.5055089999996</v>
      </c>
      <c r="S46">
        <v>5494.7582929999999</v>
      </c>
      <c r="T46">
        <v>5616.0283449999997</v>
      </c>
      <c r="U46">
        <v>5774.5355820000004</v>
      </c>
      <c r="V46">
        <v>5963.9845519999999</v>
      </c>
      <c r="W46">
        <v>6176.7228489999998</v>
      </c>
      <c r="X46">
        <v>6404.3017250000003</v>
      </c>
      <c r="Y46">
        <v>6637.4997169999997</v>
      </c>
      <c r="Z46">
        <v>6866.2071839999999</v>
      </c>
      <c r="AA46">
        <v>7079.3643099999999</v>
      </c>
      <c r="AB46">
        <v>7270.793353</v>
      </c>
      <c r="AC46">
        <v>7440.0663409999997</v>
      </c>
      <c r="AD46">
        <v>7586.0094989999998</v>
      </c>
      <c r="AE46">
        <v>7708.1535729999996</v>
      </c>
      <c r="AF46">
        <v>7806.9237519999997</v>
      </c>
      <c r="AG46">
        <v>7883.4530329999998</v>
      </c>
      <c r="AH46">
        <v>7939.4458290000002</v>
      </c>
      <c r="AI46">
        <v>7977.1452879999997</v>
      </c>
      <c r="AJ46">
        <v>7999.1966499999999</v>
      </c>
      <c r="AK46">
        <v>8008.5269179999996</v>
      </c>
    </row>
    <row r="47" spans="1:37">
      <c r="A47" t="s">
        <v>468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5747.3488900000002</v>
      </c>
      <c r="I47">
        <v>6057.4611249999998</v>
      </c>
      <c r="J47">
        <v>6153.1044579999998</v>
      </c>
      <c r="K47">
        <v>6138.8893669999998</v>
      </c>
      <c r="L47">
        <v>6098.8489490000002</v>
      </c>
      <c r="M47">
        <v>6103.4876750000003</v>
      </c>
      <c r="N47">
        <v>6235.2246969999997</v>
      </c>
      <c r="O47">
        <v>6513.6292860000003</v>
      </c>
      <c r="P47">
        <v>6940.0646909999996</v>
      </c>
      <c r="Q47">
        <v>7442.1929570000002</v>
      </c>
      <c r="R47">
        <v>7861.4161299999996</v>
      </c>
      <c r="S47">
        <v>8224.2063739999994</v>
      </c>
      <c r="T47">
        <v>8573.6024080000007</v>
      </c>
      <c r="U47">
        <v>8923.2769059999991</v>
      </c>
      <c r="V47">
        <v>9276.9890560000003</v>
      </c>
      <c r="W47">
        <v>9631.9217609999996</v>
      </c>
      <c r="X47">
        <v>9979.8508770000008</v>
      </c>
      <c r="Y47">
        <v>10308.21263</v>
      </c>
      <c r="Z47">
        <v>10601.21896</v>
      </c>
      <c r="AA47">
        <v>10841.12239</v>
      </c>
      <c r="AB47">
        <v>11020.056070000001</v>
      </c>
      <c r="AC47">
        <v>11142.850630000001</v>
      </c>
      <c r="AD47">
        <v>11214.89734</v>
      </c>
      <c r="AE47">
        <v>11242.91639</v>
      </c>
      <c r="AF47">
        <v>11234.49993</v>
      </c>
      <c r="AG47">
        <v>11197.384169999999</v>
      </c>
      <c r="AH47">
        <v>11139.01151</v>
      </c>
      <c r="AI47">
        <v>11066.39552</v>
      </c>
      <c r="AJ47">
        <v>10985.959870000001</v>
      </c>
      <c r="AK47">
        <v>10903.486699999999</v>
      </c>
    </row>
    <row r="48" spans="1:37">
      <c r="A48" t="s">
        <v>469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12818.9558</v>
      </c>
      <c r="I48">
        <v>13949.53162</v>
      </c>
      <c r="J48">
        <v>15507.434380000001</v>
      </c>
      <c r="K48">
        <v>16993.28529</v>
      </c>
      <c r="L48">
        <v>18103.70563</v>
      </c>
      <c r="M48">
        <v>18981.405360000001</v>
      </c>
      <c r="N48">
        <v>19804.227269999999</v>
      </c>
      <c r="O48">
        <v>20720.31033</v>
      </c>
      <c r="P48">
        <v>21816.10471</v>
      </c>
      <c r="Q48">
        <v>23125.704669999999</v>
      </c>
      <c r="R48">
        <v>23737.547979999999</v>
      </c>
      <c r="S48">
        <v>24418.130430000001</v>
      </c>
      <c r="T48">
        <v>25247.221890000001</v>
      </c>
      <c r="U48">
        <v>26205.304980000001</v>
      </c>
      <c r="V48">
        <v>27259.660929999998</v>
      </c>
      <c r="W48">
        <v>28378.99597</v>
      </c>
      <c r="X48">
        <v>29535.19685</v>
      </c>
      <c r="Y48">
        <v>30702.659250000001</v>
      </c>
      <c r="Z48">
        <v>31856.985960000002</v>
      </c>
      <c r="AA48">
        <v>32973.732349999998</v>
      </c>
      <c r="AB48">
        <v>34044.78789</v>
      </c>
      <c r="AC48">
        <v>35078.093359999999</v>
      </c>
      <c r="AD48">
        <v>36076.774810000003</v>
      </c>
      <c r="AE48">
        <v>37043.687330000001</v>
      </c>
      <c r="AF48">
        <v>37982.240810000003</v>
      </c>
      <c r="AG48">
        <v>38896.08799</v>
      </c>
      <c r="AH48">
        <v>39789.037199999999</v>
      </c>
      <c r="AI48">
        <v>40665.184600000001</v>
      </c>
      <c r="AJ48">
        <v>41528.796909999997</v>
      </c>
      <c r="AK48">
        <v>42384.282299999999</v>
      </c>
    </row>
    <row r="49" spans="1:37">
      <c r="A49" t="s">
        <v>470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3084.0675209999999</v>
      </c>
      <c r="I49">
        <v>2821.7748710000001</v>
      </c>
      <c r="J49">
        <v>2508.4238230000001</v>
      </c>
      <c r="K49">
        <v>2241.8889210000002</v>
      </c>
      <c r="L49">
        <v>2109.157189</v>
      </c>
      <c r="M49">
        <v>2173.929897</v>
      </c>
      <c r="N49">
        <v>2469.3319099999999</v>
      </c>
      <c r="O49">
        <v>3023.8631789999999</v>
      </c>
      <c r="P49">
        <v>3852.0515140000002</v>
      </c>
      <c r="Q49">
        <v>4907.2231099999999</v>
      </c>
      <c r="R49">
        <v>5356.5840250000001</v>
      </c>
      <c r="S49">
        <v>5516.7732939999996</v>
      </c>
      <c r="T49">
        <v>5593.6765750000004</v>
      </c>
      <c r="U49">
        <v>5682.3413460000002</v>
      </c>
      <c r="V49">
        <v>5817.2198799999996</v>
      </c>
      <c r="W49">
        <v>6003.921335</v>
      </c>
      <c r="X49">
        <v>6233.7057969999996</v>
      </c>
      <c r="Y49">
        <v>6489.640711</v>
      </c>
      <c r="Z49">
        <v>6748.8850549999997</v>
      </c>
      <c r="AA49">
        <v>6983.6524959999997</v>
      </c>
      <c r="AB49">
        <v>7175.1155699999999</v>
      </c>
      <c r="AC49">
        <v>7321.7728930000003</v>
      </c>
      <c r="AD49">
        <v>7425.3114109999997</v>
      </c>
      <c r="AE49">
        <v>7488.3880090000002</v>
      </c>
      <c r="AF49">
        <v>7514.3064720000002</v>
      </c>
      <c r="AG49">
        <v>7506.7889500000001</v>
      </c>
      <c r="AH49">
        <v>7470.2075169999998</v>
      </c>
      <c r="AI49">
        <v>7410.0610999999999</v>
      </c>
      <c r="AJ49">
        <v>7332.7764299999999</v>
      </c>
      <c r="AK49">
        <v>7245.6280189999998</v>
      </c>
    </row>
    <row r="50" spans="1:37">
      <c r="A50" t="s">
        <v>471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2331.1955969999999</v>
      </c>
      <c r="I50">
        <v>2354.7474050000001</v>
      </c>
      <c r="J50">
        <v>2147.513254</v>
      </c>
      <c r="K50">
        <v>1934.4417490000001</v>
      </c>
      <c r="L50">
        <v>1803.187964</v>
      </c>
      <c r="M50">
        <v>1765.9735619999999</v>
      </c>
      <c r="N50">
        <v>1847.0420630000001</v>
      </c>
      <c r="O50">
        <v>2023.4825430000001</v>
      </c>
      <c r="P50">
        <v>2280.7701809999999</v>
      </c>
      <c r="Q50">
        <v>2536.2652910000002</v>
      </c>
      <c r="R50">
        <v>2659.6123670000002</v>
      </c>
      <c r="S50">
        <v>2736.892664</v>
      </c>
      <c r="T50">
        <v>2806.7623050000002</v>
      </c>
      <c r="U50">
        <v>2882.9074030000002</v>
      </c>
      <c r="V50">
        <v>2967.3744190000002</v>
      </c>
      <c r="W50">
        <v>3056.7929210000002</v>
      </c>
      <c r="X50">
        <v>3145.145184</v>
      </c>
      <c r="Y50">
        <v>3225.2520949999998</v>
      </c>
      <c r="Z50">
        <v>3289.751984</v>
      </c>
      <c r="AA50">
        <v>3331.9449920000002</v>
      </c>
      <c r="AB50">
        <v>3351.4959250000002</v>
      </c>
      <c r="AC50">
        <v>3355.6447499999999</v>
      </c>
      <c r="AD50">
        <v>3351.8768190000001</v>
      </c>
      <c r="AE50">
        <v>3347.13508</v>
      </c>
      <c r="AF50">
        <v>3347.7049029999998</v>
      </c>
      <c r="AG50">
        <v>3359.3075450000001</v>
      </c>
      <c r="AH50">
        <v>3387.3747859999999</v>
      </c>
      <c r="AI50">
        <v>3437.4053779999999</v>
      </c>
      <c r="AJ50">
        <v>3515.2332550000001</v>
      </c>
      <c r="AK50">
        <v>3627.323144</v>
      </c>
    </row>
    <row r="51" spans="1:37">
      <c r="A51" t="s">
        <v>472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623.36822159999997</v>
      </c>
      <c r="I51">
        <v>664.33214659999999</v>
      </c>
      <c r="J51">
        <v>692.89689269999997</v>
      </c>
      <c r="K51">
        <v>711.62725699999999</v>
      </c>
      <c r="L51">
        <v>726.59184670000002</v>
      </c>
      <c r="M51">
        <v>747.93297640000003</v>
      </c>
      <c r="N51">
        <v>778.49856399999999</v>
      </c>
      <c r="O51">
        <v>817.79522729999996</v>
      </c>
      <c r="P51">
        <v>863.44649470000002</v>
      </c>
      <c r="Q51">
        <v>912.49035230000004</v>
      </c>
      <c r="R51">
        <v>957.12204080000004</v>
      </c>
      <c r="S51">
        <v>1000.635124</v>
      </c>
      <c r="T51">
        <v>1044.613531</v>
      </c>
      <c r="U51">
        <v>1089.735332</v>
      </c>
      <c r="V51">
        <v>1136.255394</v>
      </c>
      <c r="W51">
        <v>1184.2341140000001</v>
      </c>
      <c r="X51">
        <v>1233.626577</v>
      </c>
      <c r="Y51">
        <v>1284.3162609999999</v>
      </c>
      <c r="Z51">
        <v>1336.120733</v>
      </c>
      <c r="AA51">
        <v>1388.7910159999999</v>
      </c>
      <c r="AB51">
        <v>1442.18804</v>
      </c>
      <c r="AC51">
        <v>1496.4063430000001</v>
      </c>
      <c r="AD51">
        <v>1551.6085660000001</v>
      </c>
      <c r="AE51">
        <v>1607.9526969999999</v>
      </c>
      <c r="AF51">
        <v>1665.5817930000001</v>
      </c>
      <c r="AG51">
        <v>1724.628653</v>
      </c>
      <c r="AH51">
        <v>1785.2292379999999</v>
      </c>
      <c r="AI51">
        <v>1847.5344680000001</v>
      </c>
      <c r="AJ51">
        <v>1911.7091479999999</v>
      </c>
      <c r="AK51">
        <v>1977.933383</v>
      </c>
    </row>
    <row r="52" spans="1:37">
      <c r="A52" t="s">
        <v>473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11840.79264</v>
      </c>
      <c r="I52">
        <v>12580.423360000001</v>
      </c>
      <c r="J52">
        <v>13614.32178</v>
      </c>
      <c r="K52">
        <v>14614.221449999999</v>
      </c>
      <c r="L52">
        <v>15356.537969999999</v>
      </c>
      <c r="M52">
        <v>15919.59787</v>
      </c>
      <c r="N52">
        <v>16428.346389999999</v>
      </c>
      <c r="O52">
        <v>16986.730360000001</v>
      </c>
      <c r="P52">
        <v>17656.680899999999</v>
      </c>
      <c r="Q52">
        <v>18461.439869999998</v>
      </c>
      <c r="R52">
        <v>18866.125220000002</v>
      </c>
      <c r="S52">
        <v>19308.17441</v>
      </c>
      <c r="T52">
        <v>19849.906770000001</v>
      </c>
      <c r="U52">
        <v>20479.798510000001</v>
      </c>
      <c r="V52">
        <v>21174.234380000002</v>
      </c>
      <c r="W52">
        <v>21910.41473</v>
      </c>
      <c r="X52">
        <v>22668.29981</v>
      </c>
      <c r="Y52">
        <v>23430.241569999998</v>
      </c>
      <c r="Z52">
        <v>24180.088339999998</v>
      </c>
      <c r="AA52">
        <v>24902.297780000001</v>
      </c>
      <c r="AB52">
        <v>25591.541700000002</v>
      </c>
      <c r="AC52">
        <v>26252.592410000001</v>
      </c>
      <c r="AD52">
        <v>26887.81566</v>
      </c>
      <c r="AE52">
        <v>27499.42037</v>
      </c>
      <c r="AF52">
        <v>28090.02145</v>
      </c>
      <c r="AG52">
        <v>28662.440490000001</v>
      </c>
      <c r="AH52">
        <v>29219.588179999999</v>
      </c>
      <c r="AI52">
        <v>29764.50015</v>
      </c>
      <c r="AJ52">
        <v>30300.28384</v>
      </c>
      <c r="AK52">
        <v>30830.108489999999</v>
      </c>
    </row>
    <row r="53" spans="1:37">
      <c r="A53" t="s">
        <v>474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1618.0394060000001</v>
      </c>
      <c r="H53">
        <v>1702.933299</v>
      </c>
      <c r="I53">
        <v>1876.211243</v>
      </c>
      <c r="J53">
        <v>2129.9408819999999</v>
      </c>
      <c r="K53">
        <v>2374.878138</v>
      </c>
      <c r="L53">
        <v>2566.9362580000002</v>
      </c>
      <c r="M53">
        <v>2728.6530590000002</v>
      </c>
      <c r="N53">
        <v>2881.3223600000001</v>
      </c>
      <c r="O53">
        <v>3043.6416020000001</v>
      </c>
      <c r="P53">
        <v>3227.7124899999999</v>
      </c>
      <c r="Q53">
        <v>3440.003561</v>
      </c>
      <c r="R53">
        <v>3528.3717430000002</v>
      </c>
      <c r="S53">
        <v>3631.5222090000002</v>
      </c>
      <c r="T53">
        <v>3753.7336070000001</v>
      </c>
      <c r="U53">
        <v>3891.924497</v>
      </c>
      <c r="V53">
        <v>4042.1944480000002</v>
      </c>
      <c r="W53">
        <v>4200.8608979999999</v>
      </c>
      <c r="X53">
        <v>4364.5874320000003</v>
      </c>
      <c r="Y53">
        <v>4530.3045259999999</v>
      </c>
      <c r="Z53">
        <v>4695.0553209999998</v>
      </c>
      <c r="AA53">
        <v>4855.8468279999997</v>
      </c>
      <c r="AB53">
        <v>5012.1886119999999</v>
      </c>
      <c r="AC53">
        <v>5165.7689529999998</v>
      </c>
      <c r="AD53">
        <v>5317.2365280000004</v>
      </c>
      <c r="AE53">
        <v>5467.2159579999998</v>
      </c>
      <c r="AF53">
        <v>5616.3901400000004</v>
      </c>
      <c r="AG53">
        <v>5765.4603630000001</v>
      </c>
      <c r="AH53">
        <v>5915.1411710000002</v>
      </c>
      <c r="AI53">
        <v>6066.1730079999998</v>
      </c>
      <c r="AJ53">
        <v>6219.3068359999997</v>
      </c>
      <c r="AK53">
        <v>6375.3057520000002</v>
      </c>
    </row>
    <row r="54" spans="1:37">
      <c r="A54" t="s">
        <v>67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3532.0299970000001</v>
      </c>
      <c r="G54">
        <v>3689.2263210000001</v>
      </c>
      <c r="H54">
        <v>3951.3445609999999</v>
      </c>
      <c r="I54">
        <v>4145.5141000000003</v>
      </c>
      <c r="J54">
        <v>4278.3711519999997</v>
      </c>
      <c r="K54">
        <v>4382.4588299999996</v>
      </c>
      <c r="L54">
        <v>4473.6234299999996</v>
      </c>
      <c r="M54">
        <v>4581.0595130000002</v>
      </c>
      <c r="N54">
        <v>4740.2568769999998</v>
      </c>
      <c r="O54">
        <v>4969.2232780000004</v>
      </c>
      <c r="P54">
        <v>5275.5882979999997</v>
      </c>
      <c r="Q54">
        <v>5640.8251979999995</v>
      </c>
      <c r="R54">
        <v>5812.9537790000004</v>
      </c>
      <c r="S54">
        <v>6001.9928239999999</v>
      </c>
      <c r="T54">
        <v>6219.5938770000002</v>
      </c>
      <c r="U54">
        <v>6463.1205579999996</v>
      </c>
      <c r="V54">
        <v>6727.6908199999998</v>
      </c>
      <c r="W54">
        <v>7007.3309529999997</v>
      </c>
      <c r="X54">
        <v>7294.9413709999999</v>
      </c>
      <c r="Y54">
        <v>7582.2967509999999</v>
      </c>
      <c r="Z54">
        <v>7860.1198119999999</v>
      </c>
      <c r="AA54">
        <v>8118.2660159999996</v>
      </c>
      <c r="AB54">
        <v>8352.5060759999997</v>
      </c>
      <c r="AC54">
        <v>8565.3466339999995</v>
      </c>
      <c r="AD54">
        <v>8758.3988709999994</v>
      </c>
      <c r="AE54">
        <v>8933.6201930000007</v>
      </c>
      <c r="AF54">
        <v>9093.3784130000004</v>
      </c>
      <c r="AG54">
        <v>9240.2185279999994</v>
      </c>
      <c r="AH54">
        <v>9376.7392670000008</v>
      </c>
      <c r="AI54">
        <v>9505.5949490000003</v>
      </c>
      <c r="AJ54">
        <v>9629.4204690000006</v>
      </c>
      <c r="AK54">
        <v>9750.7976269999999</v>
      </c>
    </row>
    <row r="55" spans="1:37">
      <c r="A55" t="s">
        <v>68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561.80477970000004</v>
      </c>
      <c r="I55">
        <v>571.78535950000003</v>
      </c>
      <c r="J55">
        <v>573.59841510000001</v>
      </c>
      <c r="K55">
        <v>573.17457379999996</v>
      </c>
      <c r="L55">
        <v>575.95621059999996</v>
      </c>
      <c r="M55">
        <v>587.7269053</v>
      </c>
      <c r="N55">
        <v>612.47444240000004</v>
      </c>
      <c r="O55">
        <v>652.21348090000004</v>
      </c>
      <c r="P55">
        <v>707.3268683</v>
      </c>
      <c r="Q55">
        <v>775.91285089999997</v>
      </c>
      <c r="R55">
        <v>793.32552039999996</v>
      </c>
      <c r="S55">
        <v>809.77995490000001</v>
      </c>
      <c r="T55">
        <v>831.18659149999996</v>
      </c>
      <c r="U55">
        <v>858.63971960000003</v>
      </c>
      <c r="V55">
        <v>891.56154489999994</v>
      </c>
      <c r="W55">
        <v>928.77984760000004</v>
      </c>
      <c r="X55">
        <v>968.90901680000002</v>
      </c>
      <c r="Y55">
        <v>1010.464052</v>
      </c>
      <c r="Z55">
        <v>1051.8665289999999</v>
      </c>
      <c r="AA55">
        <v>1091.4245109999999</v>
      </c>
      <c r="AB55">
        <v>1128.2041180000001</v>
      </c>
      <c r="AC55">
        <v>1162.151132</v>
      </c>
      <c r="AD55">
        <v>1193.091696</v>
      </c>
      <c r="AE55">
        <v>1220.955348</v>
      </c>
      <c r="AF55">
        <v>1245.797867</v>
      </c>
      <c r="AG55">
        <v>1267.7765649999999</v>
      </c>
      <c r="AH55">
        <v>1287.1340640000001</v>
      </c>
      <c r="AI55">
        <v>1304.194307</v>
      </c>
      <c r="AJ55">
        <v>1319.344061</v>
      </c>
      <c r="AK55">
        <v>1333.0170230000001</v>
      </c>
    </row>
    <row r="56" spans="1:37">
      <c r="A56" t="s">
        <v>69</v>
      </c>
      <c r="B56">
        <v>865.04260650000003</v>
      </c>
      <c r="C56">
        <v>893.20035989999997</v>
      </c>
      <c r="D56">
        <v>913.92318350000005</v>
      </c>
      <c r="E56">
        <v>939.01768970000001</v>
      </c>
      <c r="F56">
        <v>971.78481929999998</v>
      </c>
      <c r="G56">
        <v>1006.1455130000001</v>
      </c>
      <c r="H56">
        <v>1049.217719</v>
      </c>
      <c r="I56">
        <v>1093.5304570000001</v>
      </c>
      <c r="J56">
        <v>1144.1607859999999</v>
      </c>
      <c r="K56">
        <v>1192.544731</v>
      </c>
      <c r="L56">
        <v>1230.3462609999999</v>
      </c>
      <c r="M56">
        <v>1265.1691049999999</v>
      </c>
      <c r="N56">
        <v>1306.9104170000001</v>
      </c>
      <c r="O56">
        <v>1362.514291</v>
      </c>
      <c r="P56">
        <v>1435.5850350000001</v>
      </c>
      <c r="Q56">
        <v>1524.7795329999999</v>
      </c>
      <c r="R56">
        <v>1543.1647370000001</v>
      </c>
      <c r="S56">
        <v>1576.585996</v>
      </c>
      <c r="T56">
        <v>1624.495226</v>
      </c>
      <c r="U56">
        <v>1683.3577339999999</v>
      </c>
      <c r="V56">
        <v>1750.124401</v>
      </c>
      <c r="W56">
        <v>1822.1991840000001</v>
      </c>
      <c r="X56">
        <v>1897.205013</v>
      </c>
      <c r="Y56">
        <v>1972.831737</v>
      </c>
      <c r="Z56">
        <v>2046.736183</v>
      </c>
      <c r="AA56">
        <v>2116.4868179999999</v>
      </c>
      <c r="AB56">
        <v>2181.2992810000001</v>
      </c>
      <c r="AC56">
        <v>2241.8826749999998</v>
      </c>
      <c r="AD56">
        <v>2298.33322</v>
      </c>
      <c r="AE56">
        <v>2350.851017</v>
      </c>
      <c r="AF56">
        <v>2399.7867369999999</v>
      </c>
      <c r="AG56">
        <v>2445.5806579999999</v>
      </c>
      <c r="AH56">
        <v>2488.727781</v>
      </c>
      <c r="AI56">
        <v>2529.7709970000001</v>
      </c>
      <c r="AJ56">
        <v>2569.2796760000001</v>
      </c>
      <c r="AK56">
        <v>2607.838315</v>
      </c>
    </row>
    <row r="57" spans="1:37">
      <c r="A57" t="s">
        <v>70</v>
      </c>
      <c r="B57">
        <v>6076.7669230000001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7023.7623649999996</v>
      </c>
      <c r="I57">
        <v>7512.8192790000003</v>
      </c>
      <c r="J57">
        <v>8281.0307990000001</v>
      </c>
      <c r="K57">
        <v>9048.7442129999999</v>
      </c>
      <c r="L57">
        <v>9605.9608779999999</v>
      </c>
      <c r="M57">
        <v>9997.8242919999993</v>
      </c>
      <c r="N57">
        <v>10336.53443</v>
      </c>
      <c r="O57">
        <v>10721.699430000001</v>
      </c>
      <c r="P57">
        <v>11214.33051</v>
      </c>
      <c r="Q57">
        <v>11837.14479</v>
      </c>
      <c r="R57">
        <v>12181.48436</v>
      </c>
      <c r="S57">
        <v>12510.205819999999</v>
      </c>
      <c r="T57">
        <v>12908.716130000001</v>
      </c>
      <c r="U57">
        <v>13380.995569999999</v>
      </c>
      <c r="V57">
        <v>13910.49568</v>
      </c>
      <c r="W57">
        <v>14477.877270000001</v>
      </c>
      <c r="X57">
        <v>15064.88975</v>
      </c>
      <c r="Y57">
        <v>15654.708839999999</v>
      </c>
      <c r="Z57">
        <v>16231.372009999999</v>
      </c>
      <c r="AA57">
        <v>16779.09129</v>
      </c>
      <c r="AB57">
        <v>17289.99411</v>
      </c>
      <c r="AC57">
        <v>17765.565719999999</v>
      </c>
      <c r="AD57">
        <v>18207.068719999999</v>
      </c>
      <c r="AE57">
        <v>18616.114280000002</v>
      </c>
      <c r="AF57">
        <v>18995.027419999999</v>
      </c>
      <c r="AG57">
        <v>19346.58035</v>
      </c>
      <c r="AH57">
        <v>19673.77691</v>
      </c>
      <c r="AI57">
        <v>19979.813150000002</v>
      </c>
      <c r="AJ57">
        <v>20267.97424</v>
      </c>
      <c r="AK57">
        <v>20541.57461</v>
      </c>
    </row>
    <row r="58" spans="1:37">
      <c r="A58" t="s">
        <v>71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4472.7236940000003</v>
      </c>
      <c r="I58">
        <v>4915.8694969999997</v>
      </c>
      <c r="J58">
        <v>5557.688905</v>
      </c>
      <c r="K58">
        <v>6170.0018449999998</v>
      </c>
      <c r="L58">
        <v>6622.2221689999997</v>
      </c>
      <c r="M58">
        <v>6973.0044529999996</v>
      </c>
      <c r="N58">
        <v>7295.7445719999996</v>
      </c>
      <c r="O58">
        <v>7648.9775760000002</v>
      </c>
      <c r="P58">
        <v>8067.2379220000003</v>
      </c>
      <c r="Q58">
        <v>8561.6868790000008</v>
      </c>
      <c r="R58">
        <v>8820.9794409999995</v>
      </c>
      <c r="S58">
        <v>9084.0263909999994</v>
      </c>
      <c r="T58">
        <v>9389.8905099999993</v>
      </c>
      <c r="U58">
        <v>9735.1332409999995</v>
      </c>
      <c r="V58">
        <v>10109.3748</v>
      </c>
      <c r="W58">
        <v>10501.933199999999</v>
      </c>
      <c r="X58">
        <v>10902.931430000001</v>
      </c>
      <c r="Y58">
        <v>11303.267540000001</v>
      </c>
      <c r="Z58">
        <v>11694.2629</v>
      </c>
      <c r="AA58">
        <v>12067.294320000001</v>
      </c>
      <c r="AB58">
        <v>12419.570400000001</v>
      </c>
      <c r="AC58">
        <v>12754.1891</v>
      </c>
      <c r="AD58">
        <v>13072.869720000001</v>
      </c>
      <c r="AE58">
        <v>13377.32602</v>
      </c>
      <c r="AF58">
        <v>13669.486290000001</v>
      </c>
      <c r="AG58">
        <v>13951.32898</v>
      </c>
      <c r="AH58">
        <v>14224.81451</v>
      </c>
      <c r="AI58">
        <v>14491.902609999999</v>
      </c>
      <c r="AJ58">
        <v>14754.49934</v>
      </c>
      <c r="AK58">
        <v>15014.44535</v>
      </c>
    </row>
    <row r="59" spans="1:37">
      <c r="A59" t="s">
        <v>230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1348.8053709999999</v>
      </c>
      <c r="I59">
        <v>1346.0462339999999</v>
      </c>
      <c r="J59">
        <v>1342.0620960000001</v>
      </c>
      <c r="K59">
        <v>1337.636475</v>
      </c>
      <c r="L59">
        <v>1333.618119</v>
      </c>
      <c r="M59">
        <v>1330.711867</v>
      </c>
      <c r="N59">
        <v>1329.219979</v>
      </c>
      <c r="O59">
        <v>1329.086992</v>
      </c>
      <c r="P59">
        <v>1329.9890889999999</v>
      </c>
      <c r="Q59">
        <v>1331.4325289999999</v>
      </c>
      <c r="R59">
        <v>1333.290491</v>
      </c>
      <c r="S59">
        <v>1335.509573</v>
      </c>
      <c r="T59">
        <v>1338.064093</v>
      </c>
      <c r="U59">
        <v>1340.9209189999999</v>
      </c>
      <c r="V59">
        <v>1344.0306189999999</v>
      </c>
      <c r="W59">
        <v>1347.333343</v>
      </c>
      <c r="X59">
        <v>1350.7649710000001</v>
      </c>
      <c r="Y59">
        <v>1354.259935</v>
      </c>
      <c r="Z59">
        <v>1357.7514659999999</v>
      </c>
      <c r="AA59">
        <v>1361.1707280000001</v>
      </c>
      <c r="AB59">
        <v>1364.4916880000001</v>
      </c>
      <c r="AC59">
        <v>1367.7349919999999</v>
      </c>
      <c r="AD59">
        <v>1370.9143349999999</v>
      </c>
      <c r="AE59">
        <v>1374.049066</v>
      </c>
      <c r="AF59">
        <v>1377.1639660000001</v>
      </c>
      <c r="AG59">
        <v>1380.2869169999999</v>
      </c>
      <c r="AH59">
        <v>1383.447412</v>
      </c>
      <c r="AI59">
        <v>1386.6760870000001</v>
      </c>
      <c r="AJ59">
        <v>1390.0045399999999</v>
      </c>
      <c r="AK59">
        <v>1393.4653169999999</v>
      </c>
    </row>
    <row r="60" spans="1:37">
      <c r="A60" t="s">
        <v>231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1562.122247</v>
      </c>
      <c r="I60">
        <v>1567.8518750000001</v>
      </c>
      <c r="J60">
        <v>1540.80231</v>
      </c>
      <c r="K60">
        <v>1508.069688</v>
      </c>
      <c r="L60">
        <v>1488.300043</v>
      </c>
      <c r="M60">
        <v>1494.3745630000001</v>
      </c>
      <c r="N60">
        <v>1534.4769690000001</v>
      </c>
      <c r="O60">
        <v>1610.5954240000001</v>
      </c>
      <c r="P60">
        <v>1720.506091</v>
      </c>
      <c r="Q60">
        <v>1856.206803</v>
      </c>
      <c r="R60">
        <v>1878.0940410000001</v>
      </c>
      <c r="S60">
        <v>1906.6350669999999</v>
      </c>
      <c r="T60">
        <v>1948.714759</v>
      </c>
      <c r="U60">
        <v>2003.7154410000001</v>
      </c>
      <c r="V60">
        <v>2069.4526460000002</v>
      </c>
      <c r="W60">
        <v>2143.2710520000001</v>
      </c>
      <c r="X60">
        <v>2222.2390140000002</v>
      </c>
      <c r="Y60">
        <v>2303.1567620000001</v>
      </c>
      <c r="Z60">
        <v>2382.5163360000001</v>
      </c>
      <c r="AA60">
        <v>2456.4800719999998</v>
      </c>
      <c r="AB60">
        <v>2522.9043449999999</v>
      </c>
      <c r="AC60">
        <v>2581.6406529999999</v>
      </c>
      <c r="AD60">
        <v>2632.2817060000002</v>
      </c>
      <c r="AE60">
        <v>2674.664675</v>
      </c>
      <c r="AF60">
        <v>2708.9371000000001</v>
      </c>
      <c r="AG60">
        <v>2735.492119</v>
      </c>
      <c r="AH60">
        <v>2754.9211489999998</v>
      </c>
      <c r="AI60">
        <v>2768.0025460000002</v>
      </c>
      <c r="AJ60">
        <v>2775.6541830000001</v>
      </c>
      <c r="AK60">
        <v>2778.8917080000001</v>
      </c>
    </row>
    <row r="61" spans="1:37">
      <c r="A61" t="s">
        <v>232</v>
      </c>
      <c r="B61">
        <v>1609.7706459999999</v>
      </c>
      <c r="C61">
        <v>1605.433646</v>
      </c>
      <c r="D61">
        <v>1614.9746909999999</v>
      </c>
      <c r="E61">
        <v>1648.0399600000001</v>
      </c>
      <c r="F61">
        <v>1705.707081</v>
      </c>
      <c r="G61">
        <v>1776.0840889999999</v>
      </c>
      <c r="H61">
        <v>1969.4845029999999</v>
      </c>
      <c r="I61">
        <v>2075.7528459999999</v>
      </c>
      <c r="J61">
        <v>2108.5276199999998</v>
      </c>
      <c r="K61">
        <v>2103.6564349999999</v>
      </c>
      <c r="L61">
        <v>2089.9355030000002</v>
      </c>
      <c r="M61">
        <v>2091.5250879999999</v>
      </c>
      <c r="N61">
        <v>2136.6683410000001</v>
      </c>
      <c r="O61">
        <v>2232.0712010000002</v>
      </c>
      <c r="P61">
        <v>2378.2008230000001</v>
      </c>
      <c r="Q61">
        <v>2550.2686509999999</v>
      </c>
      <c r="R61">
        <v>2693.9268069999998</v>
      </c>
      <c r="S61">
        <v>2818.2466939999999</v>
      </c>
      <c r="T61">
        <v>2937.9766920000002</v>
      </c>
      <c r="U61">
        <v>3057.8021140000001</v>
      </c>
      <c r="V61">
        <v>3179.0111459999998</v>
      </c>
      <c r="W61">
        <v>3300.6384349999998</v>
      </c>
      <c r="X61">
        <v>3419.8657549999998</v>
      </c>
      <c r="Y61">
        <v>3532.3877870000001</v>
      </c>
      <c r="Z61">
        <v>3632.7943300000002</v>
      </c>
      <c r="AA61">
        <v>3715.0037259999999</v>
      </c>
      <c r="AB61">
        <v>3776.3201909999998</v>
      </c>
      <c r="AC61">
        <v>3818.3990669999998</v>
      </c>
      <c r="AD61">
        <v>3843.087822</v>
      </c>
      <c r="AE61">
        <v>3852.6893070000001</v>
      </c>
      <c r="AF61">
        <v>3849.8051759999998</v>
      </c>
      <c r="AG61">
        <v>3837.0864580000002</v>
      </c>
      <c r="AH61">
        <v>3817.08349</v>
      </c>
      <c r="AI61">
        <v>3792.1996549999999</v>
      </c>
      <c r="AJ61">
        <v>3764.6362060000001</v>
      </c>
      <c r="AK61">
        <v>3736.3745429999999</v>
      </c>
    </row>
    <row r="62" spans="1:37">
      <c r="A62" t="s">
        <v>233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11068.17222</v>
      </c>
      <c r="I62">
        <v>12038.73171</v>
      </c>
      <c r="J62">
        <v>13468.583490000001</v>
      </c>
      <c r="K62">
        <v>14867.614310000001</v>
      </c>
      <c r="L62">
        <v>15898.145930000001</v>
      </c>
      <c r="M62">
        <v>16664.81093</v>
      </c>
      <c r="N62">
        <v>17354.021079999999</v>
      </c>
      <c r="O62">
        <v>18127.48648</v>
      </c>
      <c r="P62">
        <v>19082.750690000001</v>
      </c>
      <c r="Q62">
        <v>20257.376520000002</v>
      </c>
      <c r="R62">
        <v>20857.561150000001</v>
      </c>
      <c r="S62">
        <v>21471.045559999999</v>
      </c>
      <c r="T62">
        <v>22216.716120000001</v>
      </c>
      <c r="U62">
        <v>23090.262170000002</v>
      </c>
      <c r="V62">
        <v>24061.377779999999</v>
      </c>
      <c r="W62">
        <v>25097.60672</v>
      </c>
      <c r="X62">
        <v>26168.9339</v>
      </c>
      <c r="Y62">
        <v>27247.830269999999</v>
      </c>
      <c r="Z62">
        <v>28308.138360000001</v>
      </c>
      <c r="AA62">
        <v>29323.858209999999</v>
      </c>
      <c r="AB62">
        <v>30283.764190000002</v>
      </c>
      <c r="AC62">
        <v>31192.70796</v>
      </c>
      <c r="AD62">
        <v>32053.26859</v>
      </c>
      <c r="AE62">
        <v>32868.239529999999</v>
      </c>
      <c r="AF62">
        <v>33641.346989999998</v>
      </c>
      <c r="AG62">
        <v>34376.85828</v>
      </c>
      <c r="AH62">
        <v>35079.333630000001</v>
      </c>
      <c r="AI62">
        <v>35753.644220000002</v>
      </c>
      <c r="AJ62">
        <v>36404.820659999998</v>
      </c>
      <c r="AK62">
        <v>37037.98171</v>
      </c>
    </row>
    <row r="63" spans="1:37">
      <c r="A63" t="s">
        <v>234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1110.2687780000001</v>
      </c>
      <c r="I63">
        <v>1211.1360279999999</v>
      </c>
      <c r="J63">
        <v>1374.8745389999999</v>
      </c>
      <c r="K63">
        <v>1549.9472860000001</v>
      </c>
      <c r="L63">
        <v>1698.1093550000001</v>
      </c>
      <c r="M63">
        <v>1823.3618180000001</v>
      </c>
      <c r="N63">
        <v>1937.5343620000001</v>
      </c>
      <c r="O63">
        <v>2055.3879609999999</v>
      </c>
      <c r="P63">
        <v>2188.62194</v>
      </c>
      <c r="Q63">
        <v>2345.0647410000001</v>
      </c>
      <c r="R63">
        <v>2389.0353490000002</v>
      </c>
      <c r="S63">
        <v>2451.15409</v>
      </c>
      <c r="T63">
        <v>2532.410672</v>
      </c>
      <c r="U63">
        <v>2628.5461780000001</v>
      </c>
      <c r="V63">
        <v>2735.375055</v>
      </c>
      <c r="W63">
        <v>2849.2709089999998</v>
      </c>
      <c r="X63">
        <v>2967.0729510000001</v>
      </c>
      <c r="Y63">
        <v>3085.9341680000002</v>
      </c>
      <c r="Z63">
        <v>3203.1569380000001</v>
      </c>
      <c r="AA63">
        <v>3316.0502219999998</v>
      </c>
      <c r="AB63">
        <v>3424.09357</v>
      </c>
      <c r="AC63">
        <v>3528.6525879999999</v>
      </c>
      <c r="AD63">
        <v>3630.209777</v>
      </c>
      <c r="AE63">
        <v>3729.224283</v>
      </c>
      <c r="AF63">
        <v>3826.2234960000001</v>
      </c>
      <c r="AG63">
        <v>3921.761313</v>
      </c>
      <c r="AH63">
        <v>4016.4068390000002</v>
      </c>
      <c r="AI63">
        <v>4110.7535040000002</v>
      </c>
      <c r="AJ63">
        <v>4205.402196</v>
      </c>
      <c r="AK63">
        <v>4300.9596449999999</v>
      </c>
    </row>
    <row r="64" spans="1:37">
      <c r="A64" t="s">
        <v>238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469.25561310000001</v>
      </c>
      <c r="G64">
        <v>501.40322040000001</v>
      </c>
      <c r="H64">
        <v>543.19078690000003</v>
      </c>
      <c r="I64">
        <v>612.70118690000004</v>
      </c>
      <c r="J64">
        <v>698.6925291</v>
      </c>
      <c r="K64">
        <v>764.58049210000001</v>
      </c>
      <c r="L64">
        <v>805.05745119999995</v>
      </c>
      <c r="M64">
        <v>838.35892109999998</v>
      </c>
      <c r="N64">
        <v>873.61986490000004</v>
      </c>
      <c r="O64">
        <v>914.48694579999994</v>
      </c>
      <c r="P64">
        <v>961.15310269999998</v>
      </c>
      <c r="Q64">
        <v>1012.17164</v>
      </c>
      <c r="R64">
        <v>1052.2585349999999</v>
      </c>
      <c r="S64">
        <v>1088.5997580000001</v>
      </c>
      <c r="T64">
        <v>1124.371709</v>
      </c>
      <c r="U64">
        <v>1160.7908580000001</v>
      </c>
      <c r="V64">
        <v>1198.227799</v>
      </c>
      <c r="W64">
        <v>1236.7240650000001</v>
      </c>
      <c r="X64">
        <v>1276.202851</v>
      </c>
      <c r="Y64">
        <v>1316.54288</v>
      </c>
      <c r="Z64">
        <v>1357.5923740000001</v>
      </c>
      <c r="AA64">
        <v>1399.166882</v>
      </c>
      <c r="AB64">
        <v>1441.194661</v>
      </c>
      <c r="AC64">
        <v>1483.801236</v>
      </c>
      <c r="AD64">
        <v>1527.1598759999999</v>
      </c>
      <c r="AE64">
        <v>1571.4286569999999</v>
      </c>
      <c r="AF64">
        <v>1616.740532</v>
      </c>
      <c r="AG64">
        <v>1663.2094709999999</v>
      </c>
      <c r="AH64">
        <v>1710.9420480000001</v>
      </c>
      <c r="AI64">
        <v>1760.0441450000001</v>
      </c>
      <c r="AJ64">
        <v>1810.6209550000001</v>
      </c>
      <c r="AK64">
        <v>1862.780211</v>
      </c>
    </row>
    <row r="65" spans="1:37">
      <c r="A65" t="s">
        <v>239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240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241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242</v>
      </c>
      <c r="B68">
        <v>43</v>
      </c>
      <c r="C68">
        <v>43.23562493</v>
      </c>
      <c r="D68">
        <v>43.338918450000001</v>
      </c>
      <c r="E68">
        <v>44.42342111</v>
      </c>
      <c r="F68">
        <v>46.161691740000002</v>
      </c>
      <c r="G68">
        <v>47.659179739999999</v>
      </c>
      <c r="H68">
        <v>49.473733279999998</v>
      </c>
      <c r="I68">
        <v>52.374028850000002</v>
      </c>
      <c r="J68">
        <v>56.373814000000003</v>
      </c>
      <c r="K68">
        <v>60.3503604</v>
      </c>
      <c r="L68">
        <v>63.769451789999998</v>
      </c>
      <c r="M68">
        <v>66.932320270000005</v>
      </c>
      <c r="N68">
        <v>70.168132940000007</v>
      </c>
      <c r="O68">
        <v>73.766695220000003</v>
      </c>
      <c r="P68">
        <v>77.937446679999994</v>
      </c>
      <c r="Q68">
        <v>82.767179920000004</v>
      </c>
      <c r="R68">
        <v>87.077858550000002</v>
      </c>
      <c r="S68">
        <v>91.768361139999996</v>
      </c>
      <c r="T68">
        <v>96.951225710000003</v>
      </c>
      <c r="U68">
        <v>102.5874609</v>
      </c>
      <c r="V68">
        <v>108.5915948</v>
      </c>
      <c r="W68">
        <v>114.8659231</v>
      </c>
      <c r="X68">
        <v>121.31163050000001</v>
      </c>
      <c r="Y68">
        <v>127.8274783</v>
      </c>
      <c r="Z68">
        <v>134.30600889999999</v>
      </c>
      <c r="AA68">
        <v>140.62972379999999</v>
      </c>
      <c r="AB68">
        <v>146.9003807</v>
      </c>
      <c r="AC68">
        <v>153.31512889999999</v>
      </c>
      <c r="AD68">
        <v>159.8668749</v>
      </c>
      <c r="AE68">
        <v>166.56301830000001</v>
      </c>
      <c r="AF68">
        <v>173.42611149999999</v>
      </c>
      <c r="AG68">
        <v>180.4895794</v>
      </c>
      <c r="AH68">
        <v>187.7922834</v>
      </c>
      <c r="AI68">
        <v>195.37535919999999</v>
      </c>
      <c r="AJ68">
        <v>203.28368570000001</v>
      </c>
      <c r="AK68">
        <v>211.56589700000001</v>
      </c>
    </row>
    <row r="69" spans="1:37">
      <c r="A69" t="s">
        <v>475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895.51468950000003</v>
      </c>
      <c r="I69">
        <v>893.58899329999997</v>
      </c>
      <c r="J69">
        <v>890.97209250000003</v>
      </c>
      <c r="K69">
        <v>888.12844389999998</v>
      </c>
      <c r="L69">
        <v>885.56405400000006</v>
      </c>
      <c r="M69">
        <v>883.6993804</v>
      </c>
      <c r="N69">
        <v>882.71231490000002</v>
      </c>
      <c r="O69">
        <v>882.56509170000004</v>
      </c>
      <c r="P69">
        <v>883.05822060000003</v>
      </c>
      <c r="Q69">
        <v>883.88994319999995</v>
      </c>
      <c r="R69">
        <v>884.98130260000005</v>
      </c>
      <c r="S69">
        <v>886.29824259999998</v>
      </c>
      <c r="T69">
        <v>887.82384060000004</v>
      </c>
      <c r="U69">
        <v>889.53693490000001</v>
      </c>
      <c r="V69">
        <v>891.4067063</v>
      </c>
      <c r="W69">
        <v>893.39620160000004</v>
      </c>
      <c r="X69">
        <v>895.46601980000003</v>
      </c>
      <c r="Y69">
        <v>897.57599400000004</v>
      </c>
      <c r="Z69">
        <v>899.68532029999994</v>
      </c>
      <c r="AA69">
        <v>901.75201389999995</v>
      </c>
      <c r="AB69">
        <v>903.76007519999996</v>
      </c>
      <c r="AC69">
        <v>905.72182859999998</v>
      </c>
      <c r="AD69">
        <v>907.64542289999997</v>
      </c>
      <c r="AE69">
        <v>909.542462</v>
      </c>
      <c r="AF69">
        <v>911.42786320000005</v>
      </c>
      <c r="AG69">
        <v>913.31844160000003</v>
      </c>
      <c r="AH69">
        <v>915.23200340000005</v>
      </c>
      <c r="AI69">
        <v>917.18705829999999</v>
      </c>
      <c r="AJ69">
        <v>919.2027094</v>
      </c>
      <c r="AK69">
        <v>921.29864090000001</v>
      </c>
    </row>
    <row r="70" spans="1:37">
      <c r="A70" t="s">
        <v>476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2211.3195260000002</v>
      </c>
      <c r="H70">
        <v>2210.022148</v>
      </c>
      <c r="I70">
        <v>2101.1018509999999</v>
      </c>
      <c r="J70">
        <v>1940.5089640000001</v>
      </c>
      <c r="K70">
        <v>1795.1674049999999</v>
      </c>
      <c r="L70">
        <v>1719.6635659999999</v>
      </c>
      <c r="M70">
        <v>1753.2736319999999</v>
      </c>
      <c r="N70">
        <v>1917.7562089999999</v>
      </c>
      <c r="O70">
        <v>2227.2892459999998</v>
      </c>
      <c r="P70">
        <v>2686.189042</v>
      </c>
      <c r="Q70">
        <v>3266.9659179999999</v>
      </c>
      <c r="R70">
        <v>3482.02484</v>
      </c>
      <c r="S70">
        <v>3577.3292759999999</v>
      </c>
      <c r="T70">
        <v>3648.589461</v>
      </c>
      <c r="U70">
        <v>3736.5781590000001</v>
      </c>
      <c r="V70">
        <v>3854.3120990000002</v>
      </c>
      <c r="W70">
        <v>4001.8433169999998</v>
      </c>
      <c r="X70">
        <v>4172.7362290000001</v>
      </c>
      <c r="Y70">
        <v>4356.7519190000003</v>
      </c>
      <c r="Z70">
        <v>4540.8053209999998</v>
      </c>
      <c r="AA70">
        <v>4709.3646980000003</v>
      </c>
      <c r="AB70">
        <v>4852.3166119999996</v>
      </c>
      <c r="AC70">
        <v>4968.8747890000004</v>
      </c>
      <c r="AD70">
        <v>5059.4066860000003</v>
      </c>
      <c r="AE70">
        <v>5124.9212639999996</v>
      </c>
      <c r="AF70">
        <v>5166.9877640000004</v>
      </c>
      <c r="AG70">
        <v>5187.5781120000001</v>
      </c>
      <c r="AH70">
        <v>5189.1250639999998</v>
      </c>
      <c r="AI70">
        <v>5174.7193850000003</v>
      </c>
      <c r="AJ70">
        <v>5147.9806760000001</v>
      </c>
      <c r="AK70">
        <v>5112.9850429999997</v>
      </c>
    </row>
    <row r="71" spans="1:37">
      <c r="A71" t="s">
        <v>477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2755.6791079999998</v>
      </c>
      <c r="I71">
        <v>2875.165696</v>
      </c>
      <c r="J71">
        <v>2851.4422719999998</v>
      </c>
      <c r="K71">
        <v>2782.2449889999998</v>
      </c>
      <c r="L71">
        <v>2723.023944</v>
      </c>
      <c r="M71">
        <v>2704.8548310000001</v>
      </c>
      <c r="N71">
        <v>2764.7355029999999</v>
      </c>
      <c r="O71">
        <v>2903.0446059999999</v>
      </c>
      <c r="P71">
        <v>3115.1766520000001</v>
      </c>
      <c r="Q71">
        <v>3351.6348429999998</v>
      </c>
      <c r="R71">
        <v>3531.0434380000002</v>
      </c>
      <c r="S71">
        <v>3685.6930819999998</v>
      </c>
      <c r="T71">
        <v>3837.1837909999999</v>
      </c>
      <c r="U71">
        <v>3991.7935819999998</v>
      </c>
      <c r="V71">
        <v>4150.58176</v>
      </c>
      <c r="W71">
        <v>4311.431603</v>
      </c>
      <c r="X71">
        <v>4469.7413340000003</v>
      </c>
      <c r="Y71">
        <v>4619.0076490000001</v>
      </c>
      <c r="Z71">
        <v>4751.4271269999999</v>
      </c>
      <c r="AA71">
        <v>4858.5748899999999</v>
      </c>
      <c r="AB71">
        <v>4937.3429569999998</v>
      </c>
      <c r="AC71">
        <v>4991.3116259999997</v>
      </c>
      <c r="AD71">
        <v>5024.3126849999999</v>
      </c>
      <c r="AE71">
        <v>5040.5788490000004</v>
      </c>
      <c r="AF71">
        <v>5044.5340770000003</v>
      </c>
      <c r="AG71">
        <v>5040.5394269999997</v>
      </c>
      <c r="AH71">
        <v>5032.8013799999999</v>
      </c>
      <c r="AI71">
        <v>5025.412566</v>
      </c>
      <c r="AJ71">
        <v>5022.3576329999996</v>
      </c>
      <c r="AK71">
        <v>5027.5709870000001</v>
      </c>
    </row>
    <row r="72" spans="1:37">
      <c r="A72" t="s">
        <v>478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3055.0267319999998</v>
      </c>
      <c r="I72">
        <v>3321.414761</v>
      </c>
      <c r="J72">
        <v>3738.8295309999999</v>
      </c>
      <c r="K72">
        <v>4156.1654120000003</v>
      </c>
      <c r="L72">
        <v>4459.8820729999998</v>
      </c>
      <c r="M72">
        <v>4673.8696520000003</v>
      </c>
      <c r="N72">
        <v>4858.4038309999996</v>
      </c>
      <c r="O72">
        <v>5067.1959740000002</v>
      </c>
      <c r="P72">
        <v>5333.3187829999997</v>
      </c>
      <c r="Q72">
        <v>5669.3218870000001</v>
      </c>
      <c r="R72">
        <v>5854.2909600000003</v>
      </c>
      <c r="S72">
        <v>6030.5662689999999</v>
      </c>
      <c r="T72">
        <v>6244.3907859999999</v>
      </c>
      <c r="U72">
        <v>6497.9419669999997</v>
      </c>
      <c r="V72">
        <v>6782.3028160000003</v>
      </c>
      <c r="W72">
        <v>7087.0550899999998</v>
      </c>
      <c r="X72">
        <v>7402.3724609999999</v>
      </c>
      <c r="Y72">
        <v>7719.2006570000003</v>
      </c>
      <c r="Z72">
        <v>8028.952405</v>
      </c>
      <c r="AA72">
        <v>8323.1372009999995</v>
      </c>
      <c r="AB72">
        <v>8597.5227309999991</v>
      </c>
      <c r="AC72">
        <v>8852.9099069999993</v>
      </c>
      <c r="AD72">
        <v>9089.9783810000008</v>
      </c>
      <c r="AE72">
        <v>9309.5873449999999</v>
      </c>
      <c r="AF72">
        <v>9512.9752819999994</v>
      </c>
      <c r="AG72">
        <v>9701.6190069999993</v>
      </c>
      <c r="AH72">
        <v>9877.1187819999996</v>
      </c>
      <c r="AI72">
        <v>10041.177439999999</v>
      </c>
      <c r="AJ72">
        <v>10195.545099999999</v>
      </c>
      <c r="AK72">
        <v>10341.987090000001</v>
      </c>
    </row>
    <row r="73" spans="1:37">
      <c r="A73" t="s">
        <v>72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1348.8053709999999</v>
      </c>
      <c r="I73">
        <v>1346.0462339999999</v>
      </c>
      <c r="J73">
        <v>1342.0620960000001</v>
      </c>
      <c r="K73">
        <v>1337.636475</v>
      </c>
      <c r="L73">
        <v>1333.618119</v>
      </c>
      <c r="M73">
        <v>1330.711867</v>
      </c>
      <c r="N73">
        <v>1329.219979</v>
      </c>
      <c r="O73">
        <v>1329.086992</v>
      </c>
      <c r="P73">
        <v>1329.9890889999999</v>
      </c>
      <c r="Q73">
        <v>1331.4325289999999</v>
      </c>
      <c r="R73">
        <v>1333.290491</v>
      </c>
      <c r="S73">
        <v>1335.509573</v>
      </c>
      <c r="T73">
        <v>1338.064093</v>
      </c>
      <c r="U73">
        <v>1340.9209189999999</v>
      </c>
      <c r="V73">
        <v>1344.0306189999999</v>
      </c>
      <c r="W73">
        <v>1347.333343</v>
      </c>
      <c r="X73">
        <v>1350.7649710000001</v>
      </c>
      <c r="Y73">
        <v>1354.259935</v>
      </c>
      <c r="Z73">
        <v>1357.7514659999999</v>
      </c>
      <c r="AA73">
        <v>1361.1707280000001</v>
      </c>
      <c r="AB73">
        <v>1364.4916880000001</v>
      </c>
      <c r="AC73">
        <v>1367.7349919999999</v>
      </c>
      <c r="AD73">
        <v>1370.9143349999999</v>
      </c>
      <c r="AE73">
        <v>1374.049066</v>
      </c>
      <c r="AF73">
        <v>1377.1639660000001</v>
      </c>
      <c r="AG73">
        <v>1380.2869169999999</v>
      </c>
      <c r="AH73">
        <v>1383.447412</v>
      </c>
      <c r="AI73">
        <v>1386.6760870000001</v>
      </c>
      <c r="AJ73">
        <v>1390.0045399999999</v>
      </c>
      <c r="AK73">
        <v>1393.4653169999999</v>
      </c>
    </row>
    <row r="74" spans="1:37">
      <c r="A74" t="s">
        <v>73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666.66867439999999</v>
      </c>
      <c r="H74">
        <v>696.62061010000002</v>
      </c>
      <c r="I74">
        <v>704.96560750000003</v>
      </c>
      <c r="J74">
        <v>698.41929289999996</v>
      </c>
      <c r="K74">
        <v>689.50460399999997</v>
      </c>
      <c r="L74">
        <v>686.26353519999998</v>
      </c>
      <c r="M74">
        <v>693.720461</v>
      </c>
      <c r="N74">
        <v>715.40524530000005</v>
      </c>
      <c r="O74">
        <v>752.18386299999997</v>
      </c>
      <c r="P74">
        <v>803.12241040000004</v>
      </c>
      <c r="Q74">
        <v>864.64822100000004</v>
      </c>
      <c r="R74">
        <v>872.872255</v>
      </c>
      <c r="S74">
        <v>885.49139000000002</v>
      </c>
      <c r="T74">
        <v>904.30964210000002</v>
      </c>
      <c r="U74">
        <v>928.44076819999998</v>
      </c>
      <c r="V74">
        <v>956.78214209999999</v>
      </c>
      <c r="W74">
        <v>988.20999529999995</v>
      </c>
      <c r="X74">
        <v>1021.519978</v>
      </c>
      <c r="Y74">
        <v>1055.379291</v>
      </c>
      <c r="Z74">
        <v>1088.299577</v>
      </c>
      <c r="AA74">
        <v>1118.633366</v>
      </c>
      <c r="AB74">
        <v>1145.42859</v>
      </c>
      <c r="AC74">
        <v>1168.6184909999999</v>
      </c>
      <c r="AD74">
        <v>1188.09328</v>
      </c>
      <c r="AE74">
        <v>1203.83257</v>
      </c>
      <c r="AF74">
        <v>1215.9352409999999</v>
      </c>
      <c r="AG74">
        <v>1224.595184</v>
      </c>
      <c r="AH74">
        <v>1230.0844770000001</v>
      </c>
      <c r="AI74">
        <v>1232.751841</v>
      </c>
      <c r="AJ74">
        <v>1233.0015430000001</v>
      </c>
      <c r="AK74">
        <v>1231.2753760000001</v>
      </c>
    </row>
    <row r="75" spans="1:37">
      <c r="A75" t="s">
        <v>74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514.19688550000001</v>
      </c>
      <c r="I75">
        <v>519.42176659999996</v>
      </c>
      <c r="J75">
        <v>514.08252119999997</v>
      </c>
      <c r="K75">
        <v>505.77429599999999</v>
      </c>
      <c r="L75">
        <v>501.2822774</v>
      </c>
      <c r="M75">
        <v>506.116444</v>
      </c>
      <c r="N75">
        <v>523.65141249999999</v>
      </c>
      <c r="O75">
        <v>555.17880330000003</v>
      </c>
      <c r="P75">
        <v>600.42769139999996</v>
      </c>
      <c r="Q75">
        <v>657.04743640000004</v>
      </c>
      <c r="R75">
        <v>669.56298509999999</v>
      </c>
      <c r="S75">
        <v>681.46409530000005</v>
      </c>
      <c r="T75">
        <v>697.68710299999998</v>
      </c>
      <c r="U75">
        <v>719.12070989999995</v>
      </c>
      <c r="V75">
        <v>745.2636043</v>
      </c>
      <c r="W75">
        <v>775.11504179999997</v>
      </c>
      <c r="X75">
        <v>807.48121920000006</v>
      </c>
      <c r="Y75">
        <v>841.06446010000002</v>
      </c>
      <c r="Z75">
        <v>874.46736520000002</v>
      </c>
      <c r="AA75">
        <v>906.17879770000002</v>
      </c>
      <c r="AB75">
        <v>935.32525139999996</v>
      </c>
      <c r="AC75">
        <v>961.79166780000003</v>
      </c>
      <c r="AD75">
        <v>985.37341890000005</v>
      </c>
      <c r="AE75">
        <v>1005.965515</v>
      </c>
      <c r="AF75">
        <v>1023.583161</v>
      </c>
      <c r="AG75">
        <v>1038.339579</v>
      </c>
      <c r="AH75">
        <v>1050.430339</v>
      </c>
      <c r="AI75">
        <v>1060.129097</v>
      </c>
      <c r="AJ75">
        <v>1067.7703200000001</v>
      </c>
      <c r="AK75">
        <v>1073.7337319999999</v>
      </c>
    </row>
    <row r="76" spans="1:37">
      <c r="A76" t="s">
        <v>75</v>
      </c>
      <c r="B76">
        <v>255.19935469999999</v>
      </c>
      <c r="C76">
        <v>262.36512140000002</v>
      </c>
      <c r="D76">
        <v>269.08645239999998</v>
      </c>
      <c r="E76">
        <v>278.52039610000003</v>
      </c>
      <c r="F76">
        <v>291.04470579999997</v>
      </c>
      <c r="G76">
        <v>304.24757770000002</v>
      </c>
      <c r="H76">
        <v>308.28628259999999</v>
      </c>
      <c r="I76">
        <v>299.53916559999999</v>
      </c>
      <c r="J76">
        <v>283.04649469999998</v>
      </c>
      <c r="K76">
        <v>266.49302419999998</v>
      </c>
      <c r="L76">
        <v>253.8126737</v>
      </c>
      <c r="M76">
        <v>246.7132531</v>
      </c>
      <c r="N76">
        <v>245.93027620000001</v>
      </c>
      <c r="O76">
        <v>251.0316564</v>
      </c>
      <c r="P76">
        <v>260.93976040000001</v>
      </c>
      <c r="Q76">
        <v>273.77629899999999</v>
      </c>
      <c r="R76">
        <v>272.45560870000003</v>
      </c>
      <c r="S76">
        <v>274.09639010000001</v>
      </c>
      <c r="T76">
        <v>278.47153159999999</v>
      </c>
      <c r="U76">
        <v>284.90900370000003</v>
      </c>
      <c r="V76">
        <v>292.85496039999998</v>
      </c>
      <c r="W76">
        <v>301.83222619999998</v>
      </c>
      <c r="X76">
        <v>311.37809879999998</v>
      </c>
      <c r="Y76">
        <v>321.0098246</v>
      </c>
      <c r="Z76">
        <v>330.20831479999998</v>
      </c>
      <c r="AA76">
        <v>338.41496110000003</v>
      </c>
      <c r="AB76">
        <v>345.38961339999997</v>
      </c>
      <c r="AC76">
        <v>351.181577</v>
      </c>
      <c r="AD76">
        <v>355.71401889999999</v>
      </c>
      <c r="AE76">
        <v>358.9555944</v>
      </c>
      <c r="AF76">
        <v>360.9344893</v>
      </c>
      <c r="AG76">
        <v>361.72306609999998</v>
      </c>
      <c r="AH76">
        <v>361.42503679999999</v>
      </c>
      <c r="AI76">
        <v>360.17015420000001</v>
      </c>
      <c r="AJ76">
        <v>358.1063613</v>
      </c>
      <c r="AK76">
        <v>355.39256189999998</v>
      </c>
    </row>
    <row r="77" spans="1:37">
      <c r="A77" t="s">
        <v>76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18.630176819999999</v>
      </c>
      <c r="I77">
        <v>18.145400129999999</v>
      </c>
      <c r="J77">
        <v>17.574200600000001</v>
      </c>
      <c r="K77">
        <v>16.95546512</v>
      </c>
      <c r="L77">
        <v>16.305915519999999</v>
      </c>
      <c r="M77">
        <v>15.81996665</v>
      </c>
      <c r="N77">
        <v>15.66195993</v>
      </c>
      <c r="O77">
        <v>15.890041889999999</v>
      </c>
      <c r="P77">
        <v>16.485702400000001</v>
      </c>
      <c r="Q77">
        <v>17.361161970000001</v>
      </c>
      <c r="R77">
        <v>18.024529990000001</v>
      </c>
      <c r="S77">
        <v>18.73632082</v>
      </c>
      <c r="T77">
        <v>19.589467689999999</v>
      </c>
      <c r="U77">
        <v>20.593619360000002</v>
      </c>
      <c r="V77">
        <v>21.733874329999999</v>
      </c>
      <c r="W77">
        <v>22.987733540000001</v>
      </c>
      <c r="X77">
        <v>24.328163880000002</v>
      </c>
      <c r="Y77">
        <v>25.723381920000001</v>
      </c>
      <c r="Z77">
        <v>27.135786490000001</v>
      </c>
      <c r="AA77">
        <v>28.520940299999999</v>
      </c>
      <c r="AB77">
        <v>29.843691790000001</v>
      </c>
      <c r="AC77">
        <v>31.08660197</v>
      </c>
      <c r="AD77">
        <v>32.235028130000003</v>
      </c>
      <c r="AE77">
        <v>33.27954415</v>
      </c>
      <c r="AF77">
        <v>34.216359009999998</v>
      </c>
      <c r="AG77">
        <v>35.046131330000001</v>
      </c>
      <c r="AH77">
        <v>35.773090349999997</v>
      </c>
      <c r="AI77">
        <v>36.404869269999999</v>
      </c>
      <c r="AJ77">
        <v>36.951898960000001</v>
      </c>
      <c r="AK77">
        <v>37.426825729999997</v>
      </c>
    </row>
    <row r="78" spans="1:37">
      <c r="A78" t="s">
        <v>77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21.779505919999998</v>
      </c>
      <c r="G78">
        <v>23.312462549999999</v>
      </c>
      <c r="H78">
        <v>24.388292310000001</v>
      </c>
      <c r="I78">
        <v>25.779934900000001</v>
      </c>
      <c r="J78">
        <v>27.679800239999999</v>
      </c>
      <c r="K78">
        <v>29.342298620000001</v>
      </c>
      <c r="L78">
        <v>30.635641079999999</v>
      </c>
      <c r="M78">
        <v>32.004438159999999</v>
      </c>
      <c r="N78">
        <v>33.828075140000003</v>
      </c>
      <c r="O78">
        <v>36.311059</v>
      </c>
      <c r="P78">
        <v>39.530526299999998</v>
      </c>
      <c r="Q78">
        <v>43.373684359999999</v>
      </c>
      <c r="R78">
        <v>45.178661689999998</v>
      </c>
      <c r="S78">
        <v>46.846871059999998</v>
      </c>
      <c r="T78">
        <v>48.65701421</v>
      </c>
      <c r="U78">
        <v>50.651340079999997</v>
      </c>
      <c r="V78">
        <v>52.818064620000001</v>
      </c>
      <c r="W78">
        <v>55.126054670000002</v>
      </c>
      <c r="X78">
        <v>57.531554419999999</v>
      </c>
      <c r="Y78">
        <v>59.979804199999997</v>
      </c>
      <c r="Z78">
        <v>62.405292179999996</v>
      </c>
      <c r="AA78">
        <v>64.73200722</v>
      </c>
      <c r="AB78">
        <v>66.917198870000007</v>
      </c>
      <c r="AC78">
        <v>68.962315880000006</v>
      </c>
      <c r="AD78">
        <v>70.86595964</v>
      </c>
      <c r="AE78">
        <v>72.631452049999993</v>
      </c>
      <c r="AF78">
        <v>74.267849299999995</v>
      </c>
      <c r="AG78">
        <v>75.788158030000005</v>
      </c>
      <c r="AH78">
        <v>77.208205890000002</v>
      </c>
      <c r="AI78">
        <v>78.546584069999994</v>
      </c>
      <c r="AJ78">
        <v>79.824059879999993</v>
      </c>
      <c r="AK78">
        <v>81.063212629999995</v>
      </c>
    </row>
    <row r="79" spans="1:37">
      <c r="A79" t="s">
        <v>78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1577.467087</v>
      </c>
      <c r="I79">
        <v>1650.1903609999999</v>
      </c>
      <c r="J79">
        <v>1649.93586</v>
      </c>
      <c r="K79">
        <v>1621.175866</v>
      </c>
      <c r="L79">
        <v>1594.5716660000001</v>
      </c>
      <c r="M79">
        <v>1586.2820569999999</v>
      </c>
      <c r="N79">
        <v>1615.872081</v>
      </c>
      <c r="O79">
        <v>1685.8174570000001</v>
      </c>
      <c r="P79">
        <v>1794.743659</v>
      </c>
      <c r="Q79">
        <v>1921.1841079999999</v>
      </c>
      <c r="R79">
        <v>2028.5922109999999</v>
      </c>
      <c r="S79">
        <v>2121.5483140000001</v>
      </c>
      <c r="T79">
        <v>2210.2360779999999</v>
      </c>
      <c r="U79">
        <v>2298.2924589999998</v>
      </c>
      <c r="V79">
        <v>2386.9860829999998</v>
      </c>
      <c r="W79">
        <v>2475.8007109999999</v>
      </c>
      <c r="X79">
        <v>2562.6656309999998</v>
      </c>
      <c r="Y79">
        <v>2644.2372230000001</v>
      </c>
      <c r="Z79">
        <v>2716.2243990000002</v>
      </c>
      <c r="AA79">
        <v>2773.7653489999998</v>
      </c>
      <c r="AB79">
        <v>2814.6830319999999</v>
      </c>
      <c r="AC79">
        <v>2840.3023109999999</v>
      </c>
      <c r="AD79">
        <v>2852.137221</v>
      </c>
      <c r="AE79">
        <v>2852.0470959999998</v>
      </c>
      <c r="AF79">
        <v>2842.1108760000002</v>
      </c>
      <c r="AG79">
        <v>2824.4363210000001</v>
      </c>
      <c r="AH79">
        <v>2801.0441770000002</v>
      </c>
      <c r="AI79">
        <v>2773.8323500000001</v>
      </c>
      <c r="AJ79">
        <v>2744.5323229999999</v>
      </c>
      <c r="AK79">
        <v>2714.6949079999999</v>
      </c>
    </row>
    <row r="80" spans="1:37">
      <c r="A80" t="s">
        <v>79</v>
      </c>
      <c r="B80">
        <v>11.434626509999999</v>
      </c>
      <c r="C80">
        <v>11.367833600000001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12.36787805</v>
      </c>
      <c r="I80">
        <v>12.204991229999999</v>
      </c>
      <c r="J80">
        <v>11.75245177</v>
      </c>
      <c r="K80">
        <v>11.215133529999999</v>
      </c>
      <c r="L80">
        <v>10.758415899999999</v>
      </c>
      <c r="M80">
        <v>10.496742940000001</v>
      </c>
      <c r="N80">
        <v>10.49959675</v>
      </c>
      <c r="O80">
        <v>10.771551479999999</v>
      </c>
      <c r="P80">
        <v>11.28786949</v>
      </c>
      <c r="Q80">
        <v>11.96524164</v>
      </c>
      <c r="R80">
        <v>12.52103705</v>
      </c>
      <c r="S80">
        <v>13.02981018</v>
      </c>
      <c r="T80">
        <v>13.60039944</v>
      </c>
      <c r="U80">
        <v>14.26426846</v>
      </c>
      <c r="V80">
        <v>15.02211518</v>
      </c>
      <c r="W80">
        <v>15.8608783</v>
      </c>
      <c r="X80">
        <v>16.760140839999998</v>
      </c>
      <c r="Y80">
        <v>17.69428503</v>
      </c>
      <c r="Z80">
        <v>18.632891099999998</v>
      </c>
      <c r="AA80">
        <v>19.540775920000002</v>
      </c>
      <c r="AB80">
        <v>20.39633027</v>
      </c>
      <c r="AC80">
        <v>21.196364899999999</v>
      </c>
      <c r="AD80">
        <v>21.936639419999999</v>
      </c>
      <c r="AE80">
        <v>22.615628659999999</v>
      </c>
      <c r="AF80">
        <v>23.234759910000001</v>
      </c>
      <c r="AG80">
        <v>23.797765689999999</v>
      </c>
      <c r="AH80">
        <v>24.310235160000001</v>
      </c>
      <c r="AI80">
        <v>24.779482990000002</v>
      </c>
      <c r="AJ80">
        <v>25.214166460000001</v>
      </c>
      <c r="AK80">
        <v>25.62397416</v>
      </c>
    </row>
    <row r="81" spans="1:37">
      <c r="A81" t="s">
        <v>80</v>
      </c>
      <c r="B81">
        <v>94.407346700000005</v>
      </c>
      <c r="C81">
        <v>94.006727470000001</v>
      </c>
      <c r="D81">
        <v>94.181866110000001</v>
      </c>
      <c r="E81">
        <v>95.828513839999999</v>
      </c>
      <c r="F81">
        <v>98.828438399999996</v>
      </c>
      <c r="G81">
        <v>102.1689192</v>
      </c>
      <c r="H81">
        <v>113.0194049</v>
      </c>
      <c r="I81">
        <v>116.6001285</v>
      </c>
      <c r="J81">
        <v>114.5695295</v>
      </c>
      <c r="K81">
        <v>110.3894375</v>
      </c>
      <c r="L81">
        <v>106.40294969999999</v>
      </c>
      <c r="M81">
        <v>103.90488689999999</v>
      </c>
      <c r="N81">
        <v>104.29704889999999</v>
      </c>
      <c r="O81">
        <v>107.6271244</v>
      </c>
      <c r="P81">
        <v>113.6959858</v>
      </c>
      <c r="Q81">
        <v>120.94869610000001</v>
      </c>
      <c r="R81">
        <v>126.4759267</v>
      </c>
      <c r="S81">
        <v>131.26663980000001</v>
      </c>
      <c r="T81">
        <v>135.98297669999999</v>
      </c>
      <c r="U81">
        <v>140.7886488</v>
      </c>
      <c r="V81">
        <v>145.69606479999999</v>
      </c>
      <c r="W81">
        <v>150.61584490000001</v>
      </c>
      <c r="X81">
        <v>155.37355719999999</v>
      </c>
      <c r="Y81">
        <v>159.72646739999999</v>
      </c>
      <c r="Z81">
        <v>163.3827162</v>
      </c>
      <c r="AA81">
        <v>166.0245328</v>
      </c>
      <c r="AB81">
        <v>167.55011759999999</v>
      </c>
      <c r="AC81">
        <v>168.08374359999999</v>
      </c>
      <c r="AD81">
        <v>167.7144189</v>
      </c>
      <c r="AE81">
        <v>166.56125639999999</v>
      </c>
      <c r="AF81">
        <v>164.76574220000001</v>
      </c>
      <c r="AG81">
        <v>162.47472479999999</v>
      </c>
      <c r="AH81">
        <v>159.8291457</v>
      </c>
      <c r="AI81">
        <v>156.9596659</v>
      </c>
      <c r="AJ81">
        <v>153.98358400000001</v>
      </c>
      <c r="AK81">
        <v>151.00371419999999</v>
      </c>
    </row>
    <row r="82" spans="1:37">
      <c r="A82" t="s">
        <v>81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0.2580639273</v>
      </c>
      <c r="I82">
        <v>0.27897678209999999</v>
      </c>
      <c r="J82">
        <v>0.29269820200000002</v>
      </c>
      <c r="K82">
        <v>0.30040584679999999</v>
      </c>
      <c r="L82">
        <v>0.30393055889999998</v>
      </c>
      <c r="M82">
        <v>0.30812024040000002</v>
      </c>
      <c r="N82">
        <v>0.31949612170000002</v>
      </c>
      <c r="O82">
        <v>0.34081725959999998</v>
      </c>
      <c r="P82">
        <v>0.37372775149999998</v>
      </c>
      <c r="Q82">
        <v>0.41509756959999999</v>
      </c>
      <c r="R82">
        <v>0.44349610140000001</v>
      </c>
      <c r="S82">
        <v>0.46638899119999999</v>
      </c>
      <c r="T82">
        <v>0.48770516759999999</v>
      </c>
      <c r="U82">
        <v>0.50892066250000001</v>
      </c>
      <c r="V82">
        <v>0.53038759889999998</v>
      </c>
      <c r="W82">
        <v>0.55186971760000003</v>
      </c>
      <c r="X82">
        <v>0.5727498097</v>
      </c>
      <c r="Y82">
        <v>0.59214139219999995</v>
      </c>
      <c r="Z82">
        <v>0.60897247259999998</v>
      </c>
      <c r="AA82">
        <v>0.62207079480000005</v>
      </c>
      <c r="AB82">
        <v>0.63077795729999997</v>
      </c>
      <c r="AC82">
        <v>0.63521179360000002</v>
      </c>
      <c r="AD82">
        <v>0.63570173389999995</v>
      </c>
      <c r="AE82">
        <v>0.63275002609999997</v>
      </c>
      <c r="AF82">
        <v>0.62696211810000002</v>
      </c>
      <c r="AG82">
        <v>0.61896738169999999</v>
      </c>
      <c r="AH82">
        <v>0.60936856610000001</v>
      </c>
      <c r="AI82">
        <v>0.59872172749999997</v>
      </c>
      <c r="AJ82">
        <v>0.58752154599999995</v>
      </c>
      <c r="AK82">
        <v>0.57619656180000001</v>
      </c>
    </row>
    <row r="83" spans="1:37">
      <c r="A83" t="s">
        <v>82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266.37207000000001</v>
      </c>
      <c r="I83">
        <v>296.47838810000002</v>
      </c>
      <c r="J83">
        <v>331.97708069999999</v>
      </c>
      <c r="K83">
        <v>360.57559179999998</v>
      </c>
      <c r="L83">
        <v>377.8985409</v>
      </c>
      <c r="M83">
        <v>390.5332808</v>
      </c>
      <c r="N83">
        <v>405.68011749999999</v>
      </c>
      <c r="O83">
        <v>427.51425089999998</v>
      </c>
      <c r="P83">
        <v>458.09958160000002</v>
      </c>
      <c r="Q83">
        <v>495.75550770000001</v>
      </c>
      <c r="R83">
        <v>525.89413549999995</v>
      </c>
      <c r="S83">
        <v>551.93554059999997</v>
      </c>
      <c r="T83">
        <v>577.66953309999997</v>
      </c>
      <c r="U83">
        <v>603.94781699999999</v>
      </c>
      <c r="V83">
        <v>630.77649559999998</v>
      </c>
      <c r="W83">
        <v>657.80913080000005</v>
      </c>
      <c r="X83">
        <v>684.49367619999998</v>
      </c>
      <c r="Y83">
        <v>710.13766929999997</v>
      </c>
      <c r="Z83">
        <v>733.94535110000004</v>
      </c>
      <c r="AA83">
        <v>755.05099749999999</v>
      </c>
      <c r="AB83">
        <v>773.05993369999999</v>
      </c>
      <c r="AC83">
        <v>788.18143580000003</v>
      </c>
      <c r="AD83">
        <v>800.66384049999999</v>
      </c>
      <c r="AE83">
        <v>810.83257639999999</v>
      </c>
      <c r="AF83">
        <v>819.06683640000006</v>
      </c>
      <c r="AG83">
        <v>825.75867889999995</v>
      </c>
      <c r="AH83">
        <v>831.29056319999995</v>
      </c>
      <c r="AI83">
        <v>836.02943489999996</v>
      </c>
      <c r="AJ83">
        <v>840.31861019999997</v>
      </c>
      <c r="AK83">
        <v>844.47574929999996</v>
      </c>
    </row>
    <row r="84" spans="1:37">
      <c r="A84" t="s">
        <v>83</v>
      </c>
      <c r="B84">
        <v>839.61827530000005</v>
      </c>
      <c r="C84">
        <v>872.12696500000004</v>
      </c>
      <c r="D84">
        <v>897.60282989999996</v>
      </c>
      <c r="E84">
        <v>927.68692050000004</v>
      </c>
      <c r="F84">
        <v>966.39782930000001</v>
      </c>
      <c r="G84">
        <v>1008.483202</v>
      </c>
      <c r="H84">
        <v>1058.9805449999999</v>
      </c>
      <c r="I84">
        <v>1116.2711569999999</v>
      </c>
      <c r="J84">
        <v>1165.0791079999999</v>
      </c>
      <c r="K84">
        <v>1208.195747</v>
      </c>
      <c r="L84">
        <v>1243.15985</v>
      </c>
      <c r="M84">
        <v>1276.8106680000001</v>
      </c>
      <c r="N84">
        <v>1316.6124010000001</v>
      </c>
      <c r="O84">
        <v>1369.7894080000001</v>
      </c>
      <c r="P84">
        <v>1440.053267</v>
      </c>
      <c r="Q84">
        <v>1529.088338</v>
      </c>
      <c r="R84">
        <v>1558.7783730000001</v>
      </c>
      <c r="S84">
        <v>1605.375693</v>
      </c>
      <c r="T84">
        <v>1668.3855610000001</v>
      </c>
      <c r="U84">
        <v>1744.743084</v>
      </c>
      <c r="V84">
        <v>1831.602044</v>
      </c>
      <c r="W84">
        <v>1926.5079430000001</v>
      </c>
      <c r="X84">
        <v>2027.2656979999999</v>
      </c>
      <c r="Y84">
        <v>2131.7966190000002</v>
      </c>
      <c r="Z84">
        <v>2238.004848</v>
      </c>
      <c r="AA84">
        <v>2343.6662470000001</v>
      </c>
      <c r="AB84">
        <v>2447.9078599999998</v>
      </c>
      <c r="AC84">
        <v>2551.1743820000002</v>
      </c>
      <c r="AD84">
        <v>2653.3685829999999</v>
      </c>
      <c r="AE84">
        <v>2754.3503479999999</v>
      </c>
      <c r="AF84">
        <v>2854.0352330000001</v>
      </c>
      <c r="AG84">
        <v>2952.3902469999998</v>
      </c>
      <c r="AH84">
        <v>3049.442603</v>
      </c>
      <c r="AI84">
        <v>3145.3094569999998</v>
      </c>
      <c r="AJ84">
        <v>3240.1952289999999</v>
      </c>
      <c r="AK84">
        <v>3334.3899729999998</v>
      </c>
    </row>
    <row r="85" spans="1:37">
      <c r="A85" t="s">
        <v>84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0.63817553680000005</v>
      </c>
      <c r="G85">
        <v>0.67975501100000002</v>
      </c>
      <c r="H85">
        <v>0.74670449080000001</v>
      </c>
      <c r="I85">
        <v>0.82941602439999995</v>
      </c>
      <c r="J85">
        <v>0.91586775980000001</v>
      </c>
      <c r="K85">
        <v>0.99660496239999996</v>
      </c>
      <c r="L85">
        <v>1.0651271099999999</v>
      </c>
      <c r="M85">
        <v>1.13101652</v>
      </c>
      <c r="N85">
        <v>1.2061031820000001</v>
      </c>
      <c r="O85">
        <v>1.301238696</v>
      </c>
      <c r="P85">
        <v>1.4242227359999999</v>
      </c>
      <c r="Q85">
        <v>1.5795460530000001</v>
      </c>
      <c r="R85">
        <v>1.6444775250000001</v>
      </c>
      <c r="S85">
        <v>1.7122850599999999</v>
      </c>
      <c r="T85">
        <v>1.7943234850000001</v>
      </c>
      <c r="U85">
        <v>1.8924251519999999</v>
      </c>
      <c r="V85">
        <v>2.0051413990000002</v>
      </c>
      <c r="W85">
        <v>2.1299624910000001</v>
      </c>
      <c r="X85">
        <v>2.26414538</v>
      </c>
      <c r="Y85">
        <v>2.4049630610000001</v>
      </c>
      <c r="Z85">
        <v>2.549688814</v>
      </c>
      <c r="AA85">
        <v>2.6954889259999999</v>
      </c>
      <c r="AB85">
        <v>2.8411253259999998</v>
      </c>
      <c r="AC85">
        <v>2.9870566250000001</v>
      </c>
      <c r="AD85">
        <v>3.1333263850000002</v>
      </c>
      <c r="AE85">
        <v>3.2800429250000001</v>
      </c>
      <c r="AF85">
        <v>3.427425086</v>
      </c>
      <c r="AG85">
        <v>3.575773206</v>
      </c>
      <c r="AH85">
        <v>3.7254729539999998</v>
      </c>
      <c r="AI85">
        <v>3.877020092</v>
      </c>
      <c r="AJ85">
        <v>4.031011372</v>
      </c>
      <c r="AK85">
        <v>4.1881429499999996</v>
      </c>
    </row>
    <row r="86" spans="1:37">
      <c r="A86" t="s">
        <v>85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214.6890654</v>
      </c>
      <c r="I86">
        <v>226.9714573</v>
      </c>
      <c r="J86">
        <v>236.88621929999999</v>
      </c>
      <c r="K86">
        <v>244.2039819</v>
      </c>
      <c r="L86">
        <v>248.32564619999999</v>
      </c>
      <c r="M86">
        <v>251.5242432</v>
      </c>
      <c r="N86">
        <v>256.20535849999999</v>
      </c>
      <c r="O86">
        <v>264.03586790000003</v>
      </c>
      <c r="P86">
        <v>275.70377480000002</v>
      </c>
      <c r="Q86">
        <v>291.0814168</v>
      </c>
      <c r="R86">
        <v>294.43702760000002</v>
      </c>
      <c r="S86">
        <v>302.15517610000001</v>
      </c>
      <c r="T86">
        <v>313.68214399999999</v>
      </c>
      <c r="U86">
        <v>328.10461529999998</v>
      </c>
      <c r="V86">
        <v>344.71638180000002</v>
      </c>
      <c r="W86">
        <v>362.95771189999999</v>
      </c>
      <c r="X86">
        <v>382.3404716</v>
      </c>
      <c r="Y86">
        <v>402.40167179999997</v>
      </c>
      <c r="Z86">
        <v>422.6719516</v>
      </c>
      <c r="AA86">
        <v>442.65424760000002</v>
      </c>
      <c r="AB86">
        <v>462.12483120000002</v>
      </c>
      <c r="AC86">
        <v>481.13241340000002</v>
      </c>
      <c r="AD86">
        <v>499.63291479999998</v>
      </c>
      <c r="AE86">
        <v>517.59688370000003</v>
      </c>
      <c r="AF86">
        <v>535.02007639999999</v>
      </c>
      <c r="AG86">
        <v>551.91666640000005</v>
      </c>
      <c r="AH86">
        <v>568.31796840000004</v>
      </c>
      <c r="AI86">
        <v>584.27565560000005</v>
      </c>
      <c r="AJ86">
        <v>599.85883309999997</v>
      </c>
      <c r="AK86">
        <v>615.15263389999996</v>
      </c>
    </row>
    <row r="87" spans="1:37">
      <c r="A87" t="s">
        <v>86</v>
      </c>
      <c r="B87">
        <v>4665.9336899999998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5611.7925720000003</v>
      </c>
      <c r="I87">
        <v>6101.0485060000001</v>
      </c>
      <c r="J87">
        <v>6867.6702729999997</v>
      </c>
      <c r="K87">
        <v>7634.1340220000002</v>
      </c>
      <c r="L87">
        <v>8191.9073189999999</v>
      </c>
      <c r="M87">
        <v>8584.8782709999996</v>
      </c>
      <c r="N87">
        <v>8923.7608419999997</v>
      </c>
      <c r="O87">
        <v>9307.2077000000008</v>
      </c>
      <c r="P87">
        <v>9795.9616139999998</v>
      </c>
      <c r="Q87">
        <v>10413.069530000001</v>
      </c>
      <c r="R87">
        <v>10752.79463</v>
      </c>
      <c r="S87">
        <v>11076.558429999999</v>
      </c>
      <c r="T87">
        <v>11469.290129999999</v>
      </c>
      <c r="U87">
        <v>11934.98796</v>
      </c>
      <c r="V87">
        <v>12457.27397</v>
      </c>
      <c r="W87">
        <v>13017.01309</v>
      </c>
      <c r="X87">
        <v>13596.157380000001</v>
      </c>
      <c r="Y87">
        <v>14178.076950000001</v>
      </c>
      <c r="Z87">
        <v>14746.999620000001</v>
      </c>
      <c r="AA87">
        <v>15287.330910000001</v>
      </c>
      <c r="AB87">
        <v>15791.29711</v>
      </c>
      <c r="AC87">
        <v>16260.368759999999</v>
      </c>
      <c r="AD87">
        <v>16695.793839999998</v>
      </c>
      <c r="AE87">
        <v>17099.150259999999</v>
      </c>
      <c r="AF87">
        <v>17472.712650000001</v>
      </c>
      <c r="AG87">
        <v>17819.193449999999</v>
      </c>
      <c r="AH87">
        <v>18141.531849999999</v>
      </c>
      <c r="AI87">
        <v>18442.855500000001</v>
      </c>
      <c r="AJ87">
        <v>18726.378909999999</v>
      </c>
      <c r="AK87">
        <v>18995.344570000001</v>
      </c>
    </row>
    <row r="88" spans="1:37">
      <c r="A88" t="s">
        <v>87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4181.9633320000003</v>
      </c>
      <c r="I88">
        <v>4593.6111739999997</v>
      </c>
      <c r="J88">
        <v>5198.0320240000001</v>
      </c>
      <c r="K88">
        <v>5780.0839539999997</v>
      </c>
      <c r="L88">
        <v>6213.6879870000002</v>
      </c>
      <c r="M88">
        <v>6550.4667339999996</v>
      </c>
      <c r="N88">
        <v>6856.2363800000003</v>
      </c>
      <c r="O88">
        <v>7185.1522660000001</v>
      </c>
      <c r="P88">
        <v>7569.607814</v>
      </c>
      <c r="Q88">
        <v>8022.5576870000004</v>
      </c>
      <c r="R88">
        <v>8249.9066440000006</v>
      </c>
      <c r="S88">
        <v>8485.2439799999993</v>
      </c>
      <c r="T88">
        <v>8763.5639620000002</v>
      </c>
      <c r="U88">
        <v>9080.5340840000008</v>
      </c>
      <c r="V88">
        <v>9425.7802350000002</v>
      </c>
      <c r="W88">
        <v>9788.998012</v>
      </c>
      <c r="X88">
        <v>10160.906199999999</v>
      </c>
      <c r="Y88">
        <v>10533.15007</v>
      </c>
      <c r="Z88">
        <v>10897.912259999999</v>
      </c>
      <c r="AA88">
        <v>11247.51132</v>
      </c>
      <c r="AB88">
        <v>11579.593269999999</v>
      </c>
      <c r="AC88">
        <v>11897.04535</v>
      </c>
      <c r="AD88">
        <v>12201.33992</v>
      </c>
      <c r="AE88">
        <v>12493.861989999999</v>
      </c>
      <c r="AF88">
        <v>12776.151599999999</v>
      </c>
      <c r="AG88">
        <v>13049.782139999999</v>
      </c>
      <c r="AH88">
        <v>13316.31574</v>
      </c>
      <c r="AI88">
        <v>13577.326590000001</v>
      </c>
      <c r="AJ88">
        <v>13834.356669999999</v>
      </c>
      <c r="AK88">
        <v>14088.90639</v>
      </c>
    </row>
    <row r="89" spans="1:37">
      <c r="A89" t="s">
        <v>88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618.27632000000006</v>
      </c>
      <c r="I89">
        <v>674.08697459999996</v>
      </c>
      <c r="J89">
        <v>764.93689110000003</v>
      </c>
      <c r="K89">
        <v>863.58261330000005</v>
      </c>
      <c r="L89">
        <v>949.62837950000005</v>
      </c>
      <c r="M89">
        <v>1024.2463270000001</v>
      </c>
      <c r="N89">
        <v>1092.36715</v>
      </c>
      <c r="O89">
        <v>1161.4325490000001</v>
      </c>
      <c r="P89">
        <v>1237.668962</v>
      </c>
      <c r="Q89">
        <v>1325.90453</v>
      </c>
      <c r="R89">
        <v>1352.7109399999999</v>
      </c>
      <c r="S89">
        <v>1389.5774269999999</v>
      </c>
      <c r="T89">
        <v>1436.6625959999999</v>
      </c>
      <c r="U89">
        <v>1491.644247</v>
      </c>
      <c r="V89">
        <v>1552.320551</v>
      </c>
      <c r="W89">
        <v>1616.812304</v>
      </c>
      <c r="X89">
        <v>1683.490065</v>
      </c>
      <c r="Y89">
        <v>1750.883617</v>
      </c>
      <c r="Z89">
        <v>1817.590987</v>
      </c>
      <c r="AA89">
        <v>1882.2010540000001</v>
      </c>
      <c r="AB89">
        <v>1944.4865950000001</v>
      </c>
      <c r="AC89">
        <v>2005.2514510000001</v>
      </c>
      <c r="AD89">
        <v>2064.7997869999999</v>
      </c>
      <c r="AE89">
        <v>2123.3901799999999</v>
      </c>
      <c r="AF89">
        <v>2181.2970639999999</v>
      </c>
      <c r="AG89">
        <v>2238.7967749999998</v>
      </c>
      <c r="AH89">
        <v>2296.168009</v>
      </c>
      <c r="AI89">
        <v>2353.7013010000001</v>
      </c>
      <c r="AJ89">
        <v>2411.6913730000001</v>
      </c>
      <c r="AK89">
        <v>2470.4373700000001</v>
      </c>
    </row>
    <row r="90" spans="1:37">
      <c r="A90" t="s">
        <v>89</v>
      </c>
      <c r="B90">
        <v>25.534731010000002</v>
      </c>
      <c r="C90">
        <v>26.756535459999998</v>
      </c>
      <c r="D90">
        <v>27.781496929999999</v>
      </c>
      <c r="E90">
        <v>28.958951030000001</v>
      </c>
      <c r="F90">
        <v>30.407449620000001</v>
      </c>
      <c r="G90">
        <v>31.977356239999999</v>
      </c>
      <c r="H90">
        <v>34.493311689999999</v>
      </c>
      <c r="I90">
        <v>39.329185699999996</v>
      </c>
      <c r="J90">
        <v>46.847574360000003</v>
      </c>
      <c r="K90">
        <v>55.188539339999998</v>
      </c>
      <c r="L90">
        <v>62.850390220000001</v>
      </c>
      <c r="M90">
        <v>69.982701860000006</v>
      </c>
      <c r="N90">
        <v>77.117329949999998</v>
      </c>
      <c r="O90">
        <v>84.961887419999996</v>
      </c>
      <c r="P90">
        <v>94.187084690000006</v>
      </c>
      <c r="Q90">
        <v>105.3206268</v>
      </c>
      <c r="R90">
        <v>109.5970208</v>
      </c>
      <c r="S90">
        <v>113.5737644</v>
      </c>
      <c r="T90">
        <v>118.10476559999999</v>
      </c>
      <c r="U90">
        <v>123.36231600000001</v>
      </c>
      <c r="V90">
        <v>129.27068399999999</v>
      </c>
      <c r="W90">
        <v>135.67396500000001</v>
      </c>
      <c r="X90">
        <v>142.40351140000001</v>
      </c>
      <c r="Y90">
        <v>149.30034420000001</v>
      </c>
      <c r="Z90">
        <v>156.21658400000001</v>
      </c>
      <c r="AA90">
        <v>163.0094489</v>
      </c>
      <c r="AB90">
        <v>169.64141129999999</v>
      </c>
      <c r="AC90">
        <v>176.1760424</v>
      </c>
      <c r="AD90">
        <v>182.64831169999999</v>
      </c>
      <c r="AE90">
        <v>189.09416139999999</v>
      </c>
      <c r="AF90">
        <v>195.55252100000001</v>
      </c>
      <c r="AG90">
        <v>202.06344709999999</v>
      </c>
      <c r="AH90">
        <v>208.66801659999999</v>
      </c>
      <c r="AI90">
        <v>215.40870720000001</v>
      </c>
      <c r="AJ90">
        <v>222.3285631</v>
      </c>
      <c r="AK90">
        <v>229.47117370000001</v>
      </c>
    </row>
    <row r="91" spans="1:37">
      <c r="A91" t="s">
        <v>90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413.2229658</v>
      </c>
      <c r="I91">
        <v>450.41970509999999</v>
      </c>
      <c r="J91">
        <v>509.65854209999998</v>
      </c>
      <c r="K91">
        <v>571.45828779999999</v>
      </c>
      <c r="L91">
        <v>621.80499139999995</v>
      </c>
      <c r="M91">
        <v>663.02672140000004</v>
      </c>
      <c r="N91">
        <v>700.47773299999994</v>
      </c>
      <c r="O91">
        <v>739.81964240000002</v>
      </c>
      <c r="P91">
        <v>785.24551380000003</v>
      </c>
      <c r="Q91">
        <v>838.97312139999997</v>
      </c>
      <c r="R91">
        <v>849.79617399999995</v>
      </c>
      <c r="S91">
        <v>869.06778970000005</v>
      </c>
      <c r="T91">
        <v>896.35857390000001</v>
      </c>
      <c r="U91">
        <v>929.5554664</v>
      </c>
      <c r="V91">
        <v>966.8569943</v>
      </c>
      <c r="W91">
        <v>1006.793401</v>
      </c>
      <c r="X91">
        <v>1048.112885</v>
      </c>
      <c r="Y91">
        <v>1089.6937740000001</v>
      </c>
      <c r="Z91">
        <v>1130.4731999999999</v>
      </c>
      <c r="AA91">
        <v>1169.3930760000001</v>
      </c>
      <c r="AB91">
        <v>1206.2347179999999</v>
      </c>
      <c r="AC91">
        <v>1241.4849409999999</v>
      </c>
      <c r="AD91">
        <v>1275.2718669999999</v>
      </c>
      <c r="AE91">
        <v>1307.7372829999999</v>
      </c>
      <c r="AF91">
        <v>1339.066429</v>
      </c>
      <c r="AG91">
        <v>1369.466201</v>
      </c>
      <c r="AH91">
        <v>1399.15563</v>
      </c>
      <c r="AI91">
        <v>1428.3655209999999</v>
      </c>
      <c r="AJ91">
        <v>1457.330897</v>
      </c>
      <c r="AK91">
        <v>1486.289405</v>
      </c>
    </row>
    <row r="92" spans="1:37">
      <c r="A92" t="s">
        <v>91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44.878896249999997</v>
      </c>
      <c r="G92">
        <v>44.13932114</v>
      </c>
      <c r="H92">
        <v>44.276180940000003</v>
      </c>
      <c r="I92">
        <v>47.300162370000002</v>
      </c>
      <c r="J92">
        <v>53.431531020000001</v>
      </c>
      <c r="K92">
        <v>59.717845390000001</v>
      </c>
      <c r="L92">
        <v>63.825593740000002</v>
      </c>
      <c r="M92">
        <v>66.106067620000005</v>
      </c>
      <c r="N92">
        <v>67.572148729999995</v>
      </c>
      <c r="O92">
        <v>69.173881660000006</v>
      </c>
      <c r="P92">
        <v>71.520379739999996</v>
      </c>
      <c r="Q92">
        <v>74.866462229999996</v>
      </c>
      <c r="R92">
        <v>76.931214089999997</v>
      </c>
      <c r="S92">
        <v>78.935108940000006</v>
      </c>
      <c r="T92">
        <v>81.284736469999999</v>
      </c>
      <c r="U92">
        <v>83.984149090000003</v>
      </c>
      <c r="V92">
        <v>86.92682585</v>
      </c>
      <c r="W92">
        <v>89.991239699999994</v>
      </c>
      <c r="X92">
        <v>93.066489360000006</v>
      </c>
      <c r="Y92">
        <v>96.056432700000002</v>
      </c>
      <c r="Z92">
        <v>98.876166639999994</v>
      </c>
      <c r="AA92">
        <v>101.44664280000001</v>
      </c>
      <c r="AB92">
        <v>103.7308453</v>
      </c>
      <c r="AC92">
        <v>105.74015470000001</v>
      </c>
      <c r="AD92">
        <v>107.48981089999999</v>
      </c>
      <c r="AE92">
        <v>109.0026587</v>
      </c>
      <c r="AF92">
        <v>110.3074828</v>
      </c>
      <c r="AG92">
        <v>111.43489</v>
      </c>
      <c r="AH92">
        <v>112.415184</v>
      </c>
      <c r="AI92">
        <v>113.27797440000001</v>
      </c>
      <c r="AJ92">
        <v>114.0513624</v>
      </c>
      <c r="AK92">
        <v>114.7616962</v>
      </c>
    </row>
    <row r="93" spans="1:37">
      <c r="A93" t="s">
        <v>92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2316.3320699999999</v>
      </c>
      <c r="I93">
        <v>2315.8619399999998</v>
      </c>
      <c r="J93">
        <v>2314.8649439999999</v>
      </c>
      <c r="K93">
        <v>2313.660277</v>
      </c>
      <c r="L93">
        <v>2312.5908159999999</v>
      </c>
      <c r="M93">
        <v>2311.9410790000002</v>
      </c>
      <c r="N93">
        <v>2311.8355750000001</v>
      </c>
      <c r="O93">
        <v>2312.2567479999998</v>
      </c>
      <c r="P93">
        <v>2313.0804170000001</v>
      </c>
      <c r="Q93">
        <v>2314.114748</v>
      </c>
      <c r="R93">
        <v>2315.3120279999998</v>
      </c>
      <c r="S93">
        <v>2316.6530640000001</v>
      </c>
      <c r="T93">
        <v>2318.1292539999999</v>
      </c>
      <c r="U93">
        <v>2319.7287889999998</v>
      </c>
      <c r="V93">
        <v>2321.4332159999999</v>
      </c>
      <c r="W93">
        <v>2323.2198069999999</v>
      </c>
      <c r="X93">
        <v>2325.0640100000001</v>
      </c>
      <c r="Y93">
        <v>2326.9405980000001</v>
      </c>
      <c r="Z93">
        <v>2328.8237800000002</v>
      </c>
      <c r="AA93">
        <v>2330.6868840000002</v>
      </c>
      <c r="AB93">
        <v>2332.5200589999999</v>
      </c>
      <c r="AC93">
        <v>2334.3318140000001</v>
      </c>
      <c r="AD93">
        <v>2336.1278830000001</v>
      </c>
      <c r="AE93">
        <v>2337.9162040000001</v>
      </c>
      <c r="AF93">
        <v>2339.7068380000001</v>
      </c>
      <c r="AG93">
        <v>2341.5110530000002</v>
      </c>
      <c r="AH93">
        <v>2343.3407390000002</v>
      </c>
      <c r="AI93">
        <v>2345.2082300000002</v>
      </c>
      <c r="AJ93">
        <v>2347.1262350000002</v>
      </c>
      <c r="AK93">
        <v>2349.1078309999998</v>
      </c>
    </row>
    <row r="94" spans="1:37">
      <c r="A94" t="s">
        <v>93</v>
      </c>
      <c r="B94">
        <v>412.76329629999998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459.0903126</v>
      </c>
      <c r="I94">
        <v>482.72688620000002</v>
      </c>
      <c r="J94">
        <v>507.54002100000002</v>
      </c>
      <c r="K94">
        <v>527.66358209999999</v>
      </c>
      <c r="L94">
        <v>537.3409772</v>
      </c>
      <c r="M94">
        <v>532.28101790000005</v>
      </c>
      <c r="N94">
        <v>510.4028692</v>
      </c>
      <c r="O94">
        <v>469.40598970000002</v>
      </c>
      <c r="P94">
        <v>407.79127060000002</v>
      </c>
      <c r="Q94">
        <v>328.85080499999998</v>
      </c>
      <c r="R94">
        <v>291.60359149999999</v>
      </c>
      <c r="S94">
        <v>280.42451549999998</v>
      </c>
      <c r="T94">
        <v>277.92881590000002</v>
      </c>
      <c r="U94">
        <v>275.70673240000002</v>
      </c>
      <c r="V94">
        <v>270.51171799999997</v>
      </c>
      <c r="W94">
        <v>261.58274619999997</v>
      </c>
      <c r="X94">
        <v>249.39107780000001</v>
      </c>
      <c r="Y94">
        <v>235.10040620000001</v>
      </c>
      <c r="Z94">
        <v>220.36219220000001</v>
      </c>
      <c r="AA94">
        <v>207.2288853</v>
      </c>
      <c r="AB94">
        <v>197.13732619999999</v>
      </c>
      <c r="AC94">
        <v>190.20431909999999</v>
      </c>
      <c r="AD94">
        <v>186.2404727</v>
      </c>
      <c r="AE94">
        <v>184.9959149</v>
      </c>
      <c r="AF94">
        <v>186.19532899999999</v>
      </c>
      <c r="AG94">
        <v>189.5514828</v>
      </c>
      <c r="AH94">
        <v>194.74011100000001</v>
      </c>
      <c r="AI94">
        <v>201.3568836</v>
      </c>
      <c r="AJ94">
        <v>208.93009739999999</v>
      </c>
      <c r="AK94">
        <v>216.92348630000001</v>
      </c>
    </row>
    <row r="95" spans="1:37">
      <c r="A95" t="s">
        <v>94</v>
      </c>
      <c r="B95">
        <v>767.0073496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786.82558610000001</v>
      </c>
      <c r="I95">
        <v>781.67800490000002</v>
      </c>
      <c r="J95">
        <v>767.16181789999996</v>
      </c>
      <c r="K95">
        <v>758.4732027</v>
      </c>
      <c r="L95">
        <v>758.99565719999998</v>
      </c>
      <c r="M95">
        <v>766.00183400000003</v>
      </c>
      <c r="N95">
        <v>779.04472829999997</v>
      </c>
      <c r="O95">
        <v>796.60058800000002</v>
      </c>
      <c r="P95">
        <v>818.76472939999996</v>
      </c>
      <c r="Q95">
        <v>841.92667459999996</v>
      </c>
      <c r="R95">
        <v>848.44444610000005</v>
      </c>
      <c r="S95">
        <v>844.59687159999999</v>
      </c>
      <c r="T95">
        <v>836.77888370000005</v>
      </c>
      <c r="U95">
        <v>828.08769059999997</v>
      </c>
      <c r="V95">
        <v>819.45345220000002</v>
      </c>
      <c r="W95">
        <v>810.87256620000005</v>
      </c>
      <c r="X95">
        <v>802.06644659999995</v>
      </c>
      <c r="Y95">
        <v>792.77296230000002</v>
      </c>
      <c r="Z95">
        <v>782.86265930000002</v>
      </c>
      <c r="AA95">
        <v>772.38286679999999</v>
      </c>
      <c r="AB95">
        <v>761.63092140000003</v>
      </c>
      <c r="AC95">
        <v>751.16283529999998</v>
      </c>
      <c r="AD95">
        <v>741.559347</v>
      </c>
      <c r="AE95">
        <v>733.26978369999995</v>
      </c>
      <c r="AF95">
        <v>726.62568950000002</v>
      </c>
      <c r="AG95">
        <v>721.87758050000002</v>
      </c>
      <c r="AH95">
        <v>719.23065859999997</v>
      </c>
      <c r="AI95">
        <v>718.87997319999999</v>
      </c>
      <c r="AJ95">
        <v>721.04128279999998</v>
      </c>
      <c r="AK95">
        <v>725.97689690000004</v>
      </c>
    </row>
    <row r="96" spans="1:37">
      <c r="A96" t="s">
        <v>95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7891.2879279999997</v>
      </c>
      <c r="H96">
        <v>8278.5446699999993</v>
      </c>
      <c r="I96">
        <v>9000.1565329999994</v>
      </c>
      <c r="J96">
        <v>10024.754989999999</v>
      </c>
      <c r="K96">
        <v>11014.42439</v>
      </c>
      <c r="L96">
        <v>11747.61052</v>
      </c>
      <c r="M96">
        <v>12309.373939999999</v>
      </c>
      <c r="N96">
        <v>12827.06322</v>
      </c>
      <c r="O96">
        <v>13408.46704</v>
      </c>
      <c r="P96">
        <v>14117.04448</v>
      </c>
      <c r="Q96">
        <v>14976.547640000001</v>
      </c>
      <c r="R96">
        <v>15410.765149999999</v>
      </c>
      <c r="S96">
        <v>15866.499959999999</v>
      </c>
      <c r="T96">
        <v>16417.069820000001</v>
      </c>
      <c r="U96">
        <v>17056.275300000001</v>
      </c>
      <c r="V96">
        <v>17762.83599</v>
      </c>
      <c r="W96">
        <v>18514.739610000001</v>
      </c>
      <c r="X96">
        <v>19291.778269999999</v>
      </c>
      <c r="Y96">
        <v>20075.427599999999</v>
      </c>
      <c r="Z96">
        <v>20848.039710000001</v>
      </c>
      <c r="AA96">
        <v>21591.99915</v>
      </c>
      <c r="AB96">
        <v>22300.253400000001</v>
      </c>
      <c r="AC96">
        <v>22976.89344</v>
      </c>
      <c r="AD96">
        <v>23623.88796</v>
      </c>
      <c r="AE96">
        <v>24243.23846</v>
      </c>
      <c r="AF96">
        <v>24837.493589999998</v>
      </c>
      <c r="AG96">
        <v>25409.500370000002</v>
      </c>
      <c r="AH96">
        <v>25962.276669999999</v>
      </c>
      <c r="AI96">
        <v>26499.055059999999</v>
      </c>
      <c r="AJ96">
        <v>27023.186229999999</v>
      </c>
      <c r="AK96">
        <v>27538.100279999999</v>
      </c>
    </row>
    <row r="97" spans="1:37">
      <c r="A97" t="s">
        <v>96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1618.0394060000001</v>
      </c>
      <c r="H97">
        <v>1702.933299</v>
      </c>
      <c r="I97">
        <v>1876.211243</v>
      </c>
      <c r="J97">
        <v>2129.9408819999999</v>
      </c>
      <c r="K97">
        <v>2374.878138</v>
      </c>
      <c r="L97">
        <v>2566.9362580000002</v>
      </c>
      <c r="M97">
        <v>2728.6530590000002</v>
      </c>
      <c r="N97">
        <v>2881.3223600000001</v>
      </c>
      <c r="O97">
        <v>3043.6416020000001</v>
      </c>
      <c r="P97">
        <v>3227.7124899999999</v>
      </c>
      <c r="Q97">
        <v>3440.003561</v>
      </c>
      <c r="R97">
        <v>3528.3717430000002</v>
      </c>
      <c r="S97">
        <v>3631.5222090000002</v>
      </c>
      <c r="T97">
        <v>3753.7336070000001</v>
      </c>
      <c r="U97">
        <v>3891.924497</v>
      </c>
      <c r="V97">
        <v>4042.1944480000002</v>
      </c>
      <c r="W97">
        <v>4200.8608979999999</v>
      </c>
      <c r="X97">
        <v>4364.5874320000003</v>
      </c>
      <c r="Y97">
        <v>4530.3045259999999</v>
      </c>
      <c r="Z97">
        <v>4695.0553209999998</v>
      </c>
      <c r="AA97">
        <v>4855.8468279999997</v>
      </c>
      <c r="AB97">
        <v>5012.1886119999999</v>
      </c>
      <c r="AC97">
        <v>5165.7689529999998</v>
      </c>
      <c r="AD97">
        <v>5317.2365280000004</v>
      </c>
      <c r="AE97">
        <v>5467.2159579999998</v>
      </c>
      <c r="AF97">
        <v>5616.3901400000004</v>
      </c>
      <c r="AG97">
        <v>5765.4603630000001</v>
      </c>
      <c r="AH97">
        <v>5915.1411710000002</v>
      </c>
      <c r="AI97">
        <v>6066.1730079999998</v>
      </c>
      <c r="AJ97">
        <v>6219.3068359999997</v>
      </c>
      <c r="AK97">
        <v>6375.3057520000002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Tab-baseline</vt:lpstr>
      <vt:lpstr>Tab-shock</vt:lpstr>
      <vt:lpstr>Tab-reporting_baseline</vt:lpstr>
      <vt:lpstr>Tab-reporting_shock</vt:lpstr>
      <vt:lpstr>Tab-reporting_deviation</vt:lpstr>
      <vt:lpstr>Graph_Baseline_2050</vt:lpstr>
      <vt:lpstr>reporting_shock</vt:lpstr>
      <vt:lpstr>reporting_base</vt:lpstr>
      <vt:lpstr>Macro</vt:lpstr>
      <vt:lpstr>Shock_SUB</vt:lpstr>
      <vt:lpstr>Baseline_SUB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2020-11-19T17:10:41Z</dcterms:modified>
</cp:coreProperties>
</file>