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43610" yWindow="-15960" windowWidth="18380" windowHeight="11550" firstSheet="6" activeTab="9"/>
  </bookViews>
  <sheets>
    <sheet name="Tab-macro" sheetId="7" r:id="rId1"/>
    <sheet name="Tab-baseline" sheetId="12" r:id="rId2"/>
    <sheet name="Tab-shock" sheetId="13" r:id="rId3"/>
    <sheet name="Tab-reporting_baseline" sheetId="16" r:id="rId4"/>
    <sheet name="Tab-reporting_shock" sheetId="17" r:id="rId5"/>
    <sheet name="Tab-reporting_deviation" sheetId="18" r:id="rId6"/>
    <sheet name="Graph_Baseline_2050" sheetId="25" r:id="rId7"/>
    <sheet name="reporting_shock" sheetId="15" r:id="rId8"/>
    <sheet name="reporting_base" sheetId="14" r:id="rId9"/>
    <sheet name="Macro" sheetId="8" r:id="rId10"/>
    <sheet name="Shock_SUB" sheetId="11" r:id="rId11"/>
    <sheet name="Baseline_SUB" sheetId="10" r:id="rId12"/>
  </sheets>
  <externalReferences>
    <externalReference r:id="rId13"/>
  </externalReferences>
  <definedNames>
    <definedName name="formatResults">[1]ResultsEXR10!$A$50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3" l="1"/>
  <c r="D60" i="13" s="1"/>
  <c r="E29" i="13"/>
  <c r="E60" i="13" s="1"/>
  <c r="F29" i="13"/>
  <c r="F60" i="13" s="1"/>
  <c r="G29" i="13"/>
  <c r="G60" i="13" s="1"/>
  <c r="H29" i="13"/>
  <c r="H60" i="13" s="1"/>
  <c r="D30" i="13"/>
  <c r="D61" i="13" s="1"/>
  <c r="E30" i="13"/>
  <c r="E61" i="13" s="1"/>
  <c r="F30" i="13"/>
  <c r="F61" i="13" s="1"/>
  <c r="G30" i="13"/>
  <c r="G61" i="13" s="1"/>
  <c r="H30" i="13"/>
  <c r="H61" i="13" s="1"/>
  <c r="C30" i="13"/>
  <c r="C61" i="13" s="1"/>
  <c r="D28" i="13"/>
  <c r="E28" i="13"/>
  <c r="F28" i="13"/>
  <c r="G28" i="13"/>
  <c r="H28" i="13"/>
  <c r="C29" i="13"/>
  <c r="C60" i="13" s="1"/>
  <c r="D29" i="12"/>
  <c r="D60" i="12" s="1"/>
  <c r="E29" i="12"/>
  <c r="E60" i="12" s="1"/>
  <c r="F29" i="12"/>
  <c r="F60" i="12" s="1"/>
  <c r="G29" i="12"/>
  <c r="G60" i="12" s="1"/>
  <c r="H29" i="12"/>
  <c r="H60" i="12" s="1"/>
  <c r="C29" i="12"/>
  <c r="C60" i="12" s="1"/>
  <c r="D16" i="13"/>
  <c r="E16" i="13"/>
  <c r="F16" i="13"/>
  <c r="G16" i="13"/>
  <c r="H16" i="13"/>
  <c r="D17" i="13"/>
  <c r="E17" i="13"/>
  <c r="F17" i="13"/>
  <c r="G17" i="13"/>
  <c r="H17" i="13"/>
  <c r="D18" i="13"/>
  <c r="E18" i="13"/>
  <c r="F18" i="13"/>
  <c r="G18" i="13"/>
  <c r="H18" i="13"/>
  <c r="D19" i="13"/>
  <c r="E19" i="13"/>
  <c r="F19" i="13"/>
  <c r="G19" i="13"/>
  <c r="H19" i="13"/>
  <c r="D20" i="13"/>
  <c r="E20" i="13"/>
  <c r="F20" i="13"/>
  <c r="G20" i="13"/>
  <c r="H20" i="13"/>
  <c r="D21" i="13"/>
  <c r="E21" i="13"/>
  <c r="F21" i="13"/>
  <c r="G21" i="13"/>
  <c r="H21" i="13"/>
  <c r="D22" i="13"/>
  <c r="E22" i="13"/>
  <c r="F22" i="13"/>
  <c r="G22" i="13"/>
  <c r="H22" i="13"/>
  <c r="D23" i="13"/>
  <c r="E23" i="13"/>
  <c r="F23" i="13"/>
  <c r="G23" i="13"/>
  <c r="H23" i="13"/>
  <c r="D25" i="13"/>
  <c r="E25" i="13"/>
  <c r="F25" i="13"/>
  <c r="G25" i="13"/>
  <c r="H25" i="13"/>
  <c r="D26" i="13"/>
  <c r="E26" i="13"/>
  <c r="F26" i="13"/>
  <c r="G26" i="13"/>
  <c r="G24" i="13" s="1"/>
  <c r="H26" i="13"/>
  <c r="D27" i="13"/>
  <c r="E27" i="13"/>
  <c r="F27" i="13"/>
  <c r="G27" i="13"/>
  <c r="H27" i="13"/>
  <c r="C26" i="13"/>
  <c r="C27" i="13"/>
  <c r="C28" i="13"/>
  <c r="C25" i="13"/>
  <c r="C20" i="13"/>
  <c r="C21" i="13"/>
  <c r="C22" i="13"/>
  <c r="C19" i="13"/>
  <c r="C16" i="13"/>
  <c r="C18" i="13"/>
  <c r="H24" i="13" l="1"/>
  <c r="F24" i="13"/>
  <c r="E24" i="13"/>
  <c r="D24" i="13"/>
  <c r="AM9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T7" i="25"/>
  <c r="U7" i="25"/>
  <c r="U8" i="25" s="1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S14" i="25"/>
  <c r="R14" i="25"/>
  <c r="Q14" i="25"/>
  <c r="P14" i="25"/>
  <c r="O14" i="25"/>
  <c r="N14" i="25"/>
  <c r="M14" i="25"/>
  <c r="L14" i="25"/>
  <c r="K14" i="25"/>
  <c r="K11" i="25" s="1"/>
  <c r="J14" i="25"/>
  <c r="I14" i="25"/>
  <c r="I11" i="25" s="1"/>
  <c r="H14" i="25"/>
  <c r="G14" i="25"/>
  <c r="F14" i="25"/>
  <c r="E14" i="25"/>
  <c r="D14" i="25"/>
  <c r="S13" i="25"/>
  <c r="R13" i="25"/>
  <c r="Q13" i="25"/>
  <c r="P13" i="25"/>
  <c r="O13" i="25"/>
  <c r="N13" i="25"/>
  <c r="M13" i="25"/>
  <c r="M11" i="25" s="1"/>
  <c r="L13" i="25"/>
  <c r="K13" i="25"/>
  <c r="J13" i="25"/>
  <c r="I13" i="25"/>
  <c r="H13" i="25"/>
  <c r="G13" i="25"/>
  <c r="F13" i="25"/>
  <c r="E13" i="25"/>
  <c r="D13" i="25"/>
  <c r="S12" i="25"/>
  <c r="S11" i="25" s="1"/>
  <c r="R12" i="25"/>
  <c r="R11" i="25" s="1"/>
  <c r="Q12" i="25"/>
  <c r="Q11" i="25" s="1"/>
  <c r="P12" i="25"/>
  <c r="P11" i="25" s="1"/>
  <c r="O12" i="25"/>
  <c r="O11" i="25" s="1"/>
  <c r="N12" i="25"/>
  <c r="M12" i="25"/>
  <c r="L12" i="25"/>
  <c r="K12" i="25"/>
  <c r="J12" i="25"/>
  <c r="J11" i="25" s="1"/>
  <c r="I12" i="25"/>
  <c r="H12" i="25"/>
  <c r="H11" i="25" s="1"/>
  <c r="G12" i="25"/>
  <c r="G11" i="25" s="1"/>
  <c r="F12" i="25"/>
  <c r="F11" i="25" s="1"/>
  <c r="E12" i="25"/>
  <c r="E11" i="25" s="1"/>
  <c r="D12" i="25"/>
  <c r="D11" i="25" s="1"/>
  <c r="N11" i="25"/>
  <c r="L11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D8" i="25" s="1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AI8" i="25" l="1"/>
  <c r="AA8" i="25"/>
  <c r="AO21" i="25"/>
  <c r="AM8" i="25"/>
  <c r="E8" i="25"/>
  <c r="G8" i="25"/>
  <c r="I8" i="25"/>
  <c r="K8" i="25"/>
  <c r="M8" i="25"/>
  <c r="O8" i="25"/>
  <c r="Q8" i="25"/>
  <c r="S8" i="25"/>
  <c r="AL8" i="25"/>
  <c r="AJ8" i="25"/>
  <c r="AH8" i="25"/>
  <c r="AF8" i="25"/>
  <c r="AD8" i="25"/>
  <c r="AB8" i="25"/>
  <c r="Z8" i="25"/>
  <c r="X8" i="25"/>
  <c r="V8" i="25"/>
  <c r="AB11" i="25"/>
  <c r="T11" i="25"/>
  <c r="F8" i="25"/>
  <c r="J8" i="25"/>
  <c r="N8" i="25"/>
  <c r="R8" i="25"/>
  <c r="AP21" i="25"/>
  <c r="AM11" i="25"/>
  <c r="AI11" i="25"/>
  <c r="AE11" i="25"/>
  <c r="AA11" i="25"/>
  <c r="W11" i="25"/>
  <c r="AE8" i="25"/>
  <c r="T8" i="25"/>
  <c r="AK8" i="25"/>
  <c r="AG8" i="25"/>
  <c r="AC8" i="25"/>
  <c r="Y8" i="25"/>
  <c r="AJ11" i="25"/>
  <c r="X11" i="25"/>
  <c r="AL11" i="25"/>
  <c r="AH11" i="25"/>
  <c r="AD11" i="25"/>
  <c r="Z11" i="25"/>
  <c r="V11" i="25"/>
  <c r="AF11" i="25"/>
  <c r="H8" i="25"/>
  <c r="L8" i="25"/>
  <c r="P8" i="25"/>
  <c r="AK11" i="25"/>
  <c r="AG11" i="25"/>
  <c r="AC11" i="25"/>
  <c r="Y11" i="25"/>
  <c r="U11" i="25"/>
  <c r="W8" i="25"/>
  <c r="C25" i="12" l="1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3" i="12"/>
  <c r="D23" i="12"/>
  <c r="E23" i="12"/>
  <c r="F23" i="12"/>
  <c r="G23" i="12"/>
  <c r="H23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3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4" i="12"/>
  <c r="H13" i="12"/>
  <c r="G13" i="12"/>
  <c r="F13" i="12"/>
  <c r="E13" i="12"/>
  <c r="D13" i="12"/>
  <c r="H4" i="12"/>
  <c r="G4" i="12"/>
  <c r="F4" i="12"/>
  <c r="E4" i="12"/>
  <c r="D4" i="12"/>
  <c r="F24" i="12" l="1"/>
  <c r="E24" i="12"/>
  <c r="G24" i="12"/>
  <c r="C24" i="12"/>
  <c r="E12" i="12"/>
  <c r="H12" i="12"/>
  <c r="D12" i="12"/>
  <c r="G12" i="12"/>
  <c r="H24" i="12"/>
  <c r="D24" i="12"/>
  <c r="F12" i="12"/>
  <c r="C12" i="12"/>
  <c r="H59" i="13" l="1"/>
  <c r="G59" i="13"/>
  <c r="F59" i="13"/>
  <c r="E59" i="13"/>
  <c r="D59" i="13"/>
  <c r="H58" i="13"/>
  <c r="G58" i="13"/>
  <c r="F58" i="13"/>
  <c r="E58" i="13"/>
  <c r="D58" i="13"/>
  <c r="C58" i="13"/>
  <c r="F57" i="13"/>
  <c r="E57" i="13"/>
  <c r="D57" i="13"/>
  <c r="C57" i="13"/>
  <c r="H56" i="13"/>
  <c r="G56" i="13"/>
  <c r="F56" i="13"/>
  <c r="D56" i="13"/>
  <c r="C56" i="13"/>
  <c r="H54" i="13"/>
  <c r="G54" i="13"/>
  <c r="F54" i="13"/>
  <c r="C23" i="13"/>
  <c r="H53" i="13"/>
  <c r="G53" i="13"/>
  <c r="F53" i="13"/>
  <c r="E53" i="13"/>
  <c r="D53" i="13"/>
  <c r="C53" i="13"/>
  <c r="H52" i="13"/>
  <c r="G52" i="13"/>
  <c r="F52" i="13"/>
  <c r="E52" i="13"/>
  <c r="D52" i="13"/>
  <c r="C52" i="13"/>
  <c r="H51" i="13"/>
  <c r="G51" i="13"/>
  <c r="F51" i="13"/>
  <c r="E51" i="13"/>
  <c r="D51" i="13"/>
  <c r="C51" i="13"/>
  <c r="H50" i="13"/>
  <c r="G50" i="13"/>
  <c r="F50" i="13"/>
  <c r="E50" i="13"/>
  <c r="C50" i="13"/>
  <c r="H49" i="13"/>
  <c r="G49" i="13"/>
  <c r="F49" i="13"/>
  <c r="E49" i="13"/>
  <c r="D49" i="13"/>
  <c r="C49" i="13"/>
  <c r="H48" i="13"/>
  <c r="G48" i="13"/>
  <c r="F48" i="13"/>
  <c r="E48" i="13"/>
  <c r="D48" i="13"/>
  <c r="C17" i="13"/>
  <c r="C48" i="13" s="1"/>
  <c r="H47" i="13"/>
  <c r="G47" i="13"/>
  <c r="F47" i="13"/>
  <c r="E47" i="13"/>
  <c r="D47" i="13"/>
  <c r="C47" i="13"/>
  <c r="H15" i="13"/>
  <c r="H46" i="13" s="1"/>
  <c r="G15" i="13"/>
  <c r="G46" i="13" s="1"/>
  <c r="F15" i="13"/>
  <c r="F46" i="13" s="1"/>
  <c r="E15" i="13"/>
  <c r="E46" i="13" s="1"/>
  <c r="D15" i="13"/>
  <c r="D46" i="13" s="1"/>
  <c r="C15" i="13"/>
  <c r="C46" i="13" s="1"/>
  <c r="H14" i="13"/>
  <c r="H45" i="13" s="1"/>
  <c r="G14" i="13"/>
  <c r="G45" i="13" s="1"/>
  <c r="F14" i="13"/>
  <c r="F45" i="13" s="1"/>
  <c r="E14" i="13"/>
  <c r="E45" i="13" s="1"/>
  <c r="D14" i="13"/>
  <c r="D45" i="13" s="1"/>
  <c r="C14" i="13"/>
  <c r="C45" i="13" s="1"/>
  <c r="H13" i="13"/>
  <c r="H44" i="13" s="1"/>
  <c r="G13" i="13"/>
  <c r="G44" i="13" s="1"/>
  <c r="F13" i="13"/>
  <c r="F44" i="13" s="1"/>
  <c r="E13" i="13"/>
  <c r="E44" i="13" s="1"/>
  <c r="D13" i="13"/>
  <c r="C13" i="13"/>
  <c r="H11" i="13"/>
  <c r="H42" i="13" s="1"/>
  <c r="G11" i="13"/>
  <c r="G42" i="13" s="1"/>
  <c r="F11" i="13"/>
  <c r="F42" i="13" s="1"/>
  <c r="E11" i="13"/>
  <c r="E42" i="13" s="1"/>
  <c r="D11" i="13"/>
  <c r="D42" i="13" s="1"/>
  <c r="C11" i="13"/>
  <c r="C42" i="13" s="1"/>
  <c r="H10" i="13"/>
  <c r="H41" i="13" s="1"/>
  <c r="G10" i="13"/>
  <c r="G41" i="13" s="1"/>
  <c r="F10" i="13"/>
  <c r="F41" i="13" s="1"/>
  <c r="E10" i="13"/>
  <c r="E41" i="13" s="1"/>
  <c r="D10" i="13"/>
  <c r="D41" i="13" s="1"/>
  <c r="C10" i="13"/>
  <c r="C41" i="13" s="1"/>
  <c r="H9" i="13"/>
  <c r="H40" i="13" s="1"/>
  <c r="G9" i="13"/>
  <c r="G40" i="13" s="1"/>
  <c r="F9" i="13"/>
  <c r="F40" i="13" s="1"/>
  <c r="E9" i="13"/>
  <c r="E40" i="13" s="1"/>
  <c r="D9" i="13"/>
  <c r="D40" i="13" s="1"/>
  <c r="C9" i="13"/>
  <c r="C40" i="13" s="1"/>
  <c r="H8" i="13"/>
  <c r="G8" i="13"/>
  <c r="G39" i="13" s="1"/>
  <c r="F8" i="13"/>
  <c r="F39" i="13" s="1"/>
  <c r="E8" i="13"/>
  <c r="E39" i="13" s="1"/>
  <c r="D8" i="13"/>
  <c r="D39" i="13" s="1"/>
  <c r="C8" i="13"/>
  <c r="C39" i="13" s="1"/>
  <c r="H7" i="13"/>
  <c r="H38" i="13" s="1"/>
  <c r="G7" i="13"/>
  <c r="G38" i="13" s="1"/>
  <c r="F7" i="13"/>
  <c r="F38" i="13" s="1"/>
  <c r="E7" i="13"/>
  <c r="E38" i="13" s="1"/>
  <c r="D7" i="13"/>
  <c r="D38" i="13" s="1"/>
  <c r="C7" i="13"/>
  <c r="C38" i="13" s="1"/>
  <c r="H6" i="13"/>
  <c r="H37" i="13" s="1"/>
  <c r="G6" i="13"/>
  <c r="G37" i="13" s="1"/>
  <c r="F6" i="13"/>
  <c r="F37" i="13" s="1"/>
  <c r="E6" i="13"/>
  <c r="E37" i="13" s="1"/>
  <c r="D6" i="13"/>
  <c r="D37" i="13" s="1"/>
  <c r="C6" i="13"/>
  <c r="C37" i="13" s="1"/>
  <c r="H5" i="13"/>
  <c r="H36" i="13" s="1"/>
  <c r="G5" i="13"/>
  <c r="G36" i="13" s="1"/>
  <c r="F5" i="13"/>
  <c r="F36" i="13" s="1"/>
  <c r="E5" i="13"/>
  <c r="E36" i="13" s="1"/>
  <c r="D5" i="13"/>
  <c r="D36" i="13" s="1"/>
  <c r="C5" i="13"/>
  <c r="C36" i="13" s="1"/>
  <c r="H4" i="13"/>
  <c r="H35" i="13" s="1"/>
  <c r="G4" i="13"/>
  <c r="G35" i="13" s="1"/>
  <c r="F4" i="13"/>
  <c r="F35" i="13" s="1"/>
  <c r="E4" i="13"/>
  <c r="E35" i="13" s="1"/>
  <c r="D4" i="13"/>
  <c r="D35" i="13" s="1"/>
  <c r="C4" i="13"/>
  <c r="C35" i="13" s="1"/>
  <c r="C59" i="13"/>
  <c r="H57" i="13"/>
  <c r="G57" i="13"/>
  <c r="E54" i="13"/>
  <c r="D54" i="13"/>
  <c r="C54" i="13"/>
  <c r="D50" i="13"/>
  <c r="D44" i="13"/>
  <c r="C44" i="13"/>
  <c r="H39" i="13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C54" i="12"/>
  <c r="D54" i="12"/>
  <c r="E54" i="12"/>
  <c r="F54" i="12"/>
  <c r="G54" i="12"/>
  <c r="H54" i="12"/>
  <c r="C56" i="12"/>
  <c r="D56" i="12"/>
  <c r="E56" i="12"/>
  <c r="G56" i="12"/>
  <c r="H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E55" i="13" l="1"/>
  <c r="E56" i="13"/>
  <c r="E12" i="13"/>
  <c r="E43" i="13" s="1"/>
  <c r="F55" i="13"/>
  <c r="F55" i="12"/>
  <c r="F56" i="12"/>
  <c r="F12" i="13"/>
  <c r="F43" i="13" s="1"/>
  <c r="C12" i="13"/>
  <c r="C43" i="13" s="1"/>
  <c r="G12" i="13"/>
  <c r="G43" i="13" s="1"/>
  <c r="C24" i="13"/>
  <c r="C55" i="13" s="1"/>
  <c r="G55" i="13"/>
  <c r="D12" i="13"/>
  <c r="D43" i="13" s="1"/>
  <c r="H12" i="13"/>
  <c r="H43" i="13" s="1"/>
  <c r="D55" i="13"/>
  <c r="H55" i="13"/>
  <c r="H55" i="12"/>
  <c r="D55" i="12"/>
  <c r="E55" i="12"/>
  <c r="G55" i="12"/>
  <c r="C55" i="12"/>
  <c r="C48" i="12"/>
  <c r="E44" i="12"/>
  <c r="C45" i="12"/>
  <c r="D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D48" i="12"/>
  <c r="E48" i="12"/>
  <c r="F48" i="12"/>
  <c r="G48" i="12"/>
  <c r="H48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E43" i="12" l="1"/>
  <c r="E45" i="12"/>
  <c r="H43" i="12"/>
  <c r="H44" i="12"/>
  <c r="G43" i="12"/>
  <c r="G44" i="12"/>
  <c r="F43" i="12"/>
  <c r="F44" i="12"/>
  <c r="D43" i="12"/>
  <c r="D44" i="12"/>
  <c r="C43" i="12"/>
  <c r="C44" i="12"/>
  <c r="Z11" i="17"/>
  <c r="Y11" i="17"/>
  <c r="X11" i="17"/>
  <c r="W11" i="17"/>
  <c r="V11" i="17"/>
  <c r="U11" i="17"/>
  <c r="Z10" i="17"/>
  <c r="Z32" i="17" s="1"/>
  <c r="Y10" i="17"/>
  <c r="Y32" i="17" s="1"/>
  <c r="X10" i="17"/>
  <c r="X32" i="17" s="1"/>
  <c r="W10" i="17"/>
  <c r="W32" i="17" s="1"/>
  <c r="V10" i="17"/>
  <c r="V32" i="17" s="1"/>
  <c r="U10" i="17"/>
  <c r="U32" i="17" s="1"/>
  <c r="Z9" i="17"/>
  <c r="Y9" i="17"/>
  <c r="X9" i="17"/>
  <c r="W9" i="17"/>
  <c r="V9" i="17"/>
  <c r="U9" i="17"/>
  <c r="Z8" i="17"/>
  <c r="Z30" i="17" s="1"/>
  <c r="Y8" i="17"/>
  <c r="Y30" i="17" s="1"/>
  <c r="X8" i="17"/>
  <c r="X30" i="17" s="1"/>
  <c r="W8" i="17"/>
  <c r="W30" i="17" s="1"/>
  <c r="V8" i="17"/>
  <c r="V30" i="17" s="1"/>
  <c r="U8" i="17"/>
  <c r="U30" i="17" s="1"/>
  <c r="Z7" i="17"/>
  <c r="Y7" i="17"/>
  <c r="X7" i="17"/>
  <c r="W7" i="17"/>
  <c r="V7" i="17"/>
  <c r="U7" i="17"/>
  <c r="Z6" i="17"/>
  <c r="Z28" i="17" s="1"/>
  <c r="Y6" i="17"/>
  <c r="Y14" i="17" s="1"/>
  <c r="Y36" i="17" s="1"/>
  <c r="X6" i="17"/>
  <c r="X28" i="17" s="1"/>
  <c r="W6" i="17"/>
  <c r="W28" i="17" s="1"/>
  <c r="V6" i="17"/>
  <c r="V28" i="17" s="1"/>
  <c r="U6" i="17"/>
  <c r="U14" i="17" s="1"/>
  <c r="U36" i="17" s="1"/>
  <c r="Z5" i="17"/>
  <c r="Y5" i="17"/>
  <c r="X5" i="17"/>
  <c r="W5" i="17"/>
  <c r="V5" i="17"/>
  <c r="U5" i="17"/>
  <c r="Z4" i="17"/>
  <c r="Z26" i="17" s="1"/>
  <c r="Y4" i="17"/>
  <c r="Y26" i="17" s="1"/>
  <c r="X4" i="17"/>
  <c r="X26" i="17" s="1"/>
  <c r="W4" i="17"/>
  <c r="W12" i="17" s="1"/>
  <c r="V4" i="17"/>
  <c r="V26" i="17" s="1"/>
  <c r="U4" i="17"/>
  <c r="U12" i="17" s="1"/>
  <c r="Z15" i="17"/>
  <c r="U5" i="16"/>
  <c r="V5" i="16"/>
  <c r="W5" i="16"/>
  <c r="X5" i="16"/>
  <c r="Y5" i="16"/>
  <c r="Z5" i="16"/>
  <c r="U6" i="16"/>
  <c r="V6" i="16"/>
  <c r="V28" i="16" s="1"/>
  <c r="W6" i="16"/>
  <c r="X6" i="16"/>
  <c r="Y6" i="16"/>
  <c r="Z6" i="16"/>
  <c r="Z28" i="16" s="1"/>
  <c r="U7" i="16"/>
  <c r="V7" i="16"/>
  <c r="W7" i="16"/>
  <c r="X7" i="16"/>
  <c r="Y7" i="16"/>
  <c r="Z7" i="16"/>
  <c r="U8" i="16"/>
  <c r="U30" i="16" s="1"/>
  <c r="V8" i="16"/>
  <c r="V30" i="16" s="1"/>
  <c r="W8" i="16"/>
  <c r="W30" i="16" s="1"/>
  <c r="X8" i="16"/>
  <c r="X30" i="16" s="1"/>
  <c r="Y8" i="16"/>
  <c r="Y30" i="16" s="1"/>
  <c r="Z8" i="16"/>
  <c r="Z30" i="16" s="1"/>
  <c r="U9" i="16"/>
  <c r="V9" i="16"/>
  <c r="W9" i="16"/>
  <c r="X9" i="16"/>
  <c r="Y9" i="16"/>
  <c r="Z9" i="16"/>
  <c r="U10" i="16"/>
  <c r="U32" i="16" s="1"/>
  <c r="V10" i="16"/>
  <c r="V32" i="16" s="1"/>
  <c r="W10" i="16"/>
  <c r="W32" i="16" s="1"/>
  <c r="X10" i="16"/>
  <c r="X32" i="16" s="1"/>
  <c r="Y10" i="16"/>
  <c r="Y32" i="16" s="1"/>
  <c r="Z10" i="16"/>
  <c r="Z32" i="16" s="1"/>
  <c r="U11" i="16"/>
  <c r="V11" i="16"/>
  <c r="W11" i="16"/>
  <c r="X11" i="16"/>
  <c r="Y11" i="16"/>
  <c r="Z11" i="16"/>
  <c r="V4" i="16"/>
  <c r="V26" i="16" s="1"/>
  <c r="W4" i="16"/>
  <c r="W26" i="16" s="1"/>
  <c r="X4" i="16"/>
  <c r="X26" i="16" s="1"/>
  <c r="Y4" i="16"/>
  <c r="Z4" i="16"/>
  <c r="U4" i="16"/>
  <c r="U26" i="16" s="1"/>
  <c r="X27" i="17" l="1"/>
  <c r="X29" i="17"/>
  <c r="X31" i="17"/>
  <c r="X33" i="17"/>
  <c r="W31" i="17"/>
  <c r="W33" i="17"/>
  <c r="U27" i="17"/>
  <c r="Y13" i="17"/>
  <c r="U29" i="17"/>
  <c r="Y29" i="17"/>
  <c r="U31" i="17"/>
  <c r="Y31" i="17"/>
  <c r="U33" i="17"/>
  <c r="Y33" i="17"/>
  <c r="W13" i="17"/>
  <c r="Z37" i="17"/>
  <c r="V27" i="17"/>
  <c r="Z27" i="17"/>
  <c r="V29" i="17"/>
  <c r="Z29" i="17"/>
  <c r="V31" i="17"/>
  <c r="Z31" i="17"/>
  <c r="V33" i="17"/>
  <c r="Z33" i="17"/>
  <c r="Z13" i="17"/>
  <c r="Z14" i="17"/>
  <c r="Z36" i="17" s="1"/>
  <c r="V27" i="16"/>
  <c r="Y33" i="16"/>
  <c r="U29" i="16"/>
  <c r="Y27" i="16"/>
  <c r="X29" i="16"/>
  <c r="Z33" i="16"/>
  <c r="V33" i="16"/>
  <c r="Z31" i="16"/>
  <c r="V31" i="16"/>
  <c r="Z27" i="16"/>
  <c r="U33" i="16"/>
  <c r="Y31" i="16"/>
  <c r="U31" i="16"/>
  <c r="Y29" i="16"/>
  <c r="U27" i="16"/>
  <c r="X14" i="17"/>
  <c r="X36" i="17" s="1"/>
  <c r="X33" i="16"/>
  <c r="X31" i="16"/>
  <c r="X27" i="16"/>
  <c r="X12" i="17"/>
  <c r="X34" i="17" s="1"/>
  <c r="Z12" i="16"/>
  <c r="Z34" i="16" s="1"/>
  <c r="W33" i="16"/>
  <c r="W31" i="16"/>
  <c r="V13" i="17"/>
  <c r="V15" i="17"/>
  <c r="X13" i="17"/>
  <c r="V12" i="17"/>
  <c r="V34" i="17" s="1"/>
  <c r="Z12" i="17"/>
  <c r="Z34" i="17" s="1"/>
  <c r="X15" i="17"/>
  <c r="V14" i="17"/>
  <c r="V36" i="17" s="1"/>
  <c r="W15" i="17"/>
  <c r="Y12" i="17"/>
  <c r="Y34" i="17" s="1"/>
  <c r="Y12" i="16"/>
  <c r="Y34" i="16" s="1"/>
  <c r="Z15" i="16"/>
  <c r="Z15" i="18" s="1"/>
  <c r="Z37" i="18" s="1"/>
  <c r="W15" i="16"/>
  <c r="V15" i="16"/>
  <c r="Y14" i="16"/>
  <c r="Y36" i="16" s="1"/>
  <c r="X14" i="16"/>
  <c r="X36" i="16" s="1"/>
  <c r="W14" i="16"/>
  <c r="W36" i="16" s="1"/>
  <c r="U14" i="16"/>
  <c r="U36" i="16" s="1"/>
  <c r="W13" i="16"/>
  <c r="U13" i="16"/>
  <c r="Y15" i="16"/>
  <c r="Z14" i="16"/>
  <c r="Z36" i="16" s="1"/>
  <c r="V14" i="16"/>
  <c r="V36" i="16" s="1"/>
  <c r="X12" i="16"/>
  <c r="X34" i="16" s="1"/>
  <c r="W29" i="16"/>
  <c r="Y28" i="16"/>
  <c r="U28" i="16"/>
  <c r="W27" i="16"/>
  <c r="X15" i="16"/>
  <c r="Z13" i="16"/>
  <c r="V13" i="16"/>
  <c r="W12" i="16"/>
  <c r="W34" i="16" s="1"/>
  <c r="Y26" i="16"/>
  <c r="Z29" i="16"/>
  <c r="V29" i="16"/>
  <c r="X28" i="16"/>
  <c r="Z26" i="16"/>
  <c r="U15" i="16"/>
  <c r="Y13" i="16"/>
  <c r="Y17" i="16" s="1"/>
  <c r="V12" i="16"/>
  <c r="V34" i="16" s="1"/>
  <c r="W28" i="16"/>
  <c r="U12" i="16"/>
  <c r="U34" i="16" s="1"/>
  <c r="X13" i="16"/>
  <c r="U34" i="17"/>
  <c r="W34" i="17"/>
  <c r="W14" i="17"/>
  <c r="U4" i="18"/>
  <c r="U26" i="18" s="1"/>
  <c r="W4" i="18"/>
  <c r="W26" i="18" s="1"/>
  <c r="X11" i="18"/>
  <c r="X33" i="18" s="1"/>
  <c r="Z10" i="18"/>
  <c r="Z32" i="18" s="1"/>
  <c r="V10" i="18"/>
  <c r="V32" i="18" s="1"/>
  <c r="X9" i="18"/>
  <c r="X31" i="18" s="1"/>
  <c r="Z8" i="18"/>
  <c r="Z30" i="18" s="1"/>
  <c r="V8" i="18"/>
  <c r="V30" i="18" s="1"/>
  <c r="X7" i="18"/>
  <c r="X29" i="18" s="1"/>
  <c r="Z6" i="18"/>
  <c r="Z28" i="18" s="1"/>
  <c r="V6" i="18"/>
  <c r="V28" i="18" s="1"/>
  <c r="X5" i="18"/>
  <c r="X27" i="18" s="1"/>
  <c r="U26" i="17"/>
  <c r="W26" i="17"/>
  <c r="Z4" i="18"/>
  <c r="Z26" i="18" s="1"/>
  <c r="V4" i="18"/>
  <c r="V26" i="18" s="1"/>
  <c r="W11" i="18"/>
  <c r="W33" i="18" s="1"/>
  <c r="Y10" i="18"/>
  <c r="Y32" i="18" s="1"/>
  <c r="U10" i="18"/>
  <c r="U32" i="18" s="1"/>
  <c r="W9" i="18"/>
  <c r="W31" i="18" s="1"/>
  <c r="Y8" i="18"/>
  <c r="Y30" i="18" s="1"/>
  <c r="U8" i="18"/>
  <c r="U30" i="18" s="1"/>
  <c r="W7" i="18"/>
  <c r="W29" i="18" s="1"/>
  <c r="Y6" i="18"/>
  <c r="Y28" i="18" s="1"/>
  <c r="U6" i="18"/>
  <c r="U28" i="18" s="1"/>
  <c r="W5" i="18"/>
  <c r="W27" i="18" s="1"/>
  <c r="W29" i="17"/>
  <c r="Y28" i="17"/>
  <c r="U28" i="17"/>
  <c r="W27" i="17"/>
  <c r="Y4" i="18"/>
  <c r="Y26" i="18" s="1"/>
  <c r="Z11" i="18"/>
  <c r="Z33" i="18" s="1"/>
  <c r="V11" i="18"/>
  <c r="V33" i="18" s="1"/>
  <c r="X10" i="18"/>
  <c r="X32" i="18" s="1"/>
  <c r="Z9" i="18"/>
  <c r="Z31" i="18" s="1"/>
  <c r="V9" i="18"/>
  <c r="V31" i="18" s="1"/>
  <c r="X8" i="18"/>
  <c r="X30" i="18" s="1"/>
  <c r="Z7" i="18"/>
  <c r="Z29" i="18" s="1"/>
  <c r="V7" i="18"/>
  <c r="V29" i="18" s="1"/>
  <c r="X6" i="18"/>
  <c r="X28" i="18" s="1"/>
  <c r="Z5" i="18"/>
  <c r="Z27" i="18" s="1"/>
  <c r="V5" i="18"/>
  <c r="V27" i="18" s="1"/>
  <c r="Y15" i="17"/>
  <c r="U13" i="17"/>
  <c r="U15" i="17"/>
  <c r="X4" i="18"/>
  <c r="X26" i="18" s="1"/>
  <c r="Y11" i="18"/>
  <c r="Y33" i="18" s="1"/>
  <c r="U11" i="18"/>
  <c r="U33" i="18" s="1"/>
  <c r="W10" i="18"/>
  <c r="W32" i="18" s="1"/>
  <c r="Y9" i="18"/>
  <c r="Y31" i="18" s="1"/>
  <c r="U9" i="18"/>
  <c r="U31" i="18" s="1"/>
  <c r="W8" i="18"/>
  <c r="W30" i="18" s="1"/>
  <c r="Y7" i="18"/>
  <c r="Y29" i="18" s="1"/>
  <c r="U7" i="18"/>
  <c r="U29" i="18" s="1"/>
  <c r="W6" i="18"/>
  <c r="W28" i="18" s="1"/>
  <c r="Y5" i="18"/>
  <c r="Y27" i="18" s="1"/>
  <c r="U5" i="18"/>
  <c r="U27" i="18" s="1"/>
  <c r="Y27" i="17"/>
  <c r="V17" i="16" l="1"/>
  <c r="V37" i="17"/>
  <c r="U17" i="17"/>
  <c r="V35" i="17"/>
  <c r="V17" i="17"/>
  <c r="Y35" i="17"/>
  <c r="Y17" i="17"/>
  <c r="X37" i="17"/>
  <c r="W37" i="17"/>
  <c r="X35" i="17"/>
  <c r="X17" i="17"/>
  <c r="Z35" i="17"/>
  <c r="Z17" i="17"/>
  <c r="W35" i="17"/>
  <c r="W17" i="17"/>
  <c r="U17" i="16"/>
  <c r="X17" i="16"/>
  <c r="W17" i="16"/>
  <c r="Z13" i="18"/>
  <c r="Z35" i="18" s="1"/>
  <c r="Z17" i="16"/>
  <c r="Z14" i="18"/>
  <c r="Z36" i="18" s="1"/>
  <c r="U14" i="18"/>
  <c r="U36" i="18" s="1"/>
  <c r="X12" i="18"/>
  <c r="X34" i="18" s="1"/>
  <c r="U35" i="16"/>
  <c r="Z37" i="16"/>
  <c r="X35" i="16"/>
  <c r="Y35" i="16"/>
  <c r="V35" i="16"/>
  <c r="W35" i="16"/>
  <c r="X37" i="16"/>
  <c r="Y37" i="16"/>
  <c r="W37" i="16"/>
  <c r="X14" i="18"/>
  <c r="X36" i="18" s="1"/>
  <c r="X13" i="18"/>
  <c r="X35" i="18" s="1"/>
  <c r="U37" i="16"/>
  <c r="Z35" i="16"/>
  <c r="V37" i="16"/>
  <c r="X15" i="18"/>
  <c r="X37" i="18" s="1"/>
  <c r="V15" i="18"/>
  <c r="V37" i="18" s="1"/>
  <c r="Z12" i="18"/>
  <c r="Z34" i="18" s="1"/>
  <c r="Y13" i="18"/>
  <c r="Y35" i="18" s="1"/>
  <c r="V13" i="18"/>
  <c r="V35" i="18" s="1"/>
  <c r="W13" i="18"/>
  <c r="W35" i="18" s="1"/>
  <c r="W15" i="18"/>
  <c r="W37" i="18" s="1"/>
  <c r="V14" i="18"/>
  <c r="V36" i="18" s="1"/>
  <c r="Y14" i="18"/>
  <c r="Y36" i="18" s="1"/>
  <c r="V12" i="18"/>
  <c r="V34" i="18" s="1"/>
  <c r="Y12" i="18"/>
  <c r="Y34" i="18" s="1"/>
  <c r="U12" i="18"/>
  <c r="U34" i="18" s="1"/>
  <c r="W12" i="18"/>
  <c r="W34" i="18" s="1"/>
  <c r="U37" i="17"/>
  <c r="U15" i="18"/>
  <c r="U37" i="18" s="1"/>
  <c r="U35" i="17"/>
  <c r="U13" i="18"/>
  <c r="U35" i="18" s="1"/>
  <c r="Y37" i="17"/>
  <c r="Y15" i="18"/>
  <c r="Y37" i="18" s="1"/>
  <c r="W36" i="17"/>
  <c r="W14" i="18"/>
  <c r="W36" i="18" s="1"/>
  <c r="H39" i="17"/>
  <c r="G39" i="17"/>
  <c r="F39" i="17"/>
  <c r="E39" i="17"/>
  <c r="D39" i="17"/>
  <c r="C39" i="17"/>
  <c r="D39" i="16"/>
  <c r="E39" i="16"/>
  <c r="F39" i="16"/>
  <c r="G39" i="16"/>
  <c r="H39" i="16"/>
  <c r="C39" i="16"/>
  <c r="C27" i="17" l="1"/>
  <c r="D27" i="17"/>
  <c r="E27" i="17"/>
  <c r="F27" i="17"/>
  <c r="G27" i="17"/>
  <c r="H27" i="17"/>
  <c r="C44" i="17" l="1"/>
  <c r="C78" i="16"/>
  <c r="C61" i="16"/>
  <c r="C44" i="16"/>
  <c r="C27" i="16"/>
  <c r="C27" i="18" s="1"/>
  <c r="H104" i="17"/>
  <c r="G104" i="17"/>
  <c r="F104" i="17"/>
  <c r="E104" i="17"/>
  <c r="D104" i="17"/>
  <c r="C104" i="17"/>
  <c r="H103" i="17"/>
  <c r="G103" i="17"/>
  <c r="F103" i="17"/>
  <c r="E103" i="17"/>
  <c r="D103" i="17"/>
  <c r="C103" i="17"/>
  <c r="H101" i="17"/>
  <c r="G101" i="17"/>
  <c r="F101" i="17"/>
  <c r="E101" i="17"/>
  <c r="D101" i="17"/>
  <c r="C101" i="17"/>
  <c r="H100" i="17"/>
  <c r="G100" i="17"/>
  <c r="F100" i="17"/>
  <c r="E100" i="17"/>
  <c r="D100" i="17"/>
  <c r="C100" i="17"/>
  <c r="H99" i="17"/>
  <c r="G99" i="17"/>
  <c r="F99" i="17"/>
  <c r="E99" i="17"/>
  <c r="D99" i="17"/>
  <c r="C99" i="17"/>
  <c r="H98" i="17"/>
  <c r="G98" i="17"/>
  <c r="F98" i="17"/>
  <c r="E98" i="17"/>
  <c r="D98" i="17"/>
  <c r="C98" i="17"/>
  <c r="H97" i="17"/>
  <c r="G97" i="17"/>
  <c r="F97" i="17"/>
  <c r="E97" i="17"/>
  <c r="D97" i="17"/>
  <c r="C97" i="17"/>
  <c r="H94" i="17"/>
  <c r="H96" i="17" s="1"/>
  <c r="G94" i="17"/>
  <c r="F94" i="17"/>
  <c r="F96" i="17" s="1"/>
  <c r="E94" i="17"/>
  <c r="E96" i="17" s="1"/>
  <c r="D94" i="17"/>
  <c r="D96" i="17" s="1"/>
  <c r="C94" i="17"/>
  <c r="H86" i="17"/>
  <c r="G86" i="17"/>
  <c r="F86" i="17"/>
  <c r="E86" i="17"/>
  <c r="D86" i="17"/>
  <c r="C86" i="17"/>
  <c r="H85" i="17"/>
  <c r="G85" i="17"/>
  <c r="F85" i="17"/>
  <c r="E85" i="17"/>
  <c r="D85" i="17"/>
  <c r="C85" i="17"/>
  <c r="H84" i="17"/>
  <c r="G84" i="17"/>
  <c r="F84" i="17"/>
  <c r="E84" i="17"/>
  <c r="D84" i="17"/>
  <c r="C84" i="17"/>
  <c r="H83" i="17"/>
  <c r="G83" i="17"/>
  <c r="F83" i="17"/>
  <c r="E83" i="17"/>
  <c r="D83" i="17"/>
  <c r="C83" i="17"/>
  <c r="H82" i="17"/>
  <c r="G82" i="17"/>
  <c r="F82" i="17"/>
  <c r="E82" i="17"/>
  <c r="D82" i="17"/>
  <c r="C82" i="17"/>
  <c r="H81" i="17"/>
  <c r="G81" i="17"/>
  <c r="F81" i="17"/>
  <c r="E81" i="17"/>
  <c r="D81" i="17"/>
  <c r="C81" i="17"/>
  <c r="H80" i="17"/>
  <c r="G80" i="17"/>
  <c r="F80" i="17"/>
  <c r="E80" i="17"/>
  <c r="D80" i="17"/>
  <c r="C80" i="17"/>
  <c r="H78" i="17"/>
  <c r="G78" i="17"/>
  <c r="F78" i="17"/>
  <c r="E78" i="17"/>
  <c r="D78" i="17"/>
  <c r="C78" i="17"/>
  <c r="H77" i="17"/>
  <c r="G77" i="17"/>
  <c r="F77" i="17"/>
  <c r="E77" i="17"/>
  <c r="D77" i="17"/>
  <c r="C77" i="17"/>
  <c r="H70" i="17"/>
  <c r="G70" i="17"/>
  <c r="F70" i="17"/>
  <c r="E70" i="17"/>
  <c r="D70" i="17"/>
  <c r="C70" i="17"/>
  <c r="H69" i="17"/>
  <c r="G69" i="17"/>
  <c r="F69" i="17"/>
  <c r="E69" i="17"/>
  <c r="D69" i="17"/>
  <c r="C69" i="17"/>
  <c r="H68" i="17"/>
  <c r="G68" i="17"/>
  <c r="F68" i="17"/>
  <c r="E68" i="17"/>
  <c r="D68" i="17"/>
  <c r="C68" i="17"/>
  <c r="H67" i="17"/>
  <c r="G67" i="17"/>
  <c r="F67" i="17"/>
  <c r="E67" i="17"/>
  <c r="D67" i="17"/>
  <c r="C67" i="17"/>
  <c r="H66" i="17"/>
  <c r="G66" i="17"/>
  <c r="F66" i="17"/>
  <c r="E66" i="17"/>
  <c r="D66" i="17"/>
  <c r="C66" i="17"/>
  <c r="H65" i="17"/>
  <c r="G65" i="17"/>
  <c r="F65" i="17"/>
  <c r="E65" i="17"/>
  <c r="D65" i="17"/>
  <c r="C65" i="17"/>
  <c r="H64" i="17"/>
  <c r="G64" i="17"/>
  <c r="F64" i="17"/>
  <c r="E64" i="17"/>
  <c r="D64" i="17"/>
  <c r="C64" i="17"/>
  <c r="H63" i="17"/>
  <c r="G63" i="17"/>
  <c r="F63" i="17"/>
  <c r="E63" i="17"/>
  <c r="D63" i="17"/>
  <c r="C63" i="17"/>
  <c r="H61" i="17"/>
  <c r="G61" i="17"/>
  <c r="F61" i="17"/>
  <c r="E61" i="17"/>
  <c r="D61" i="17"/>
  <c r="C61" i="17"/>
  <c r="H60" i="17"/>
  <c r="G60" i="17"/>
  <c r="F60" i="17"/>
  <c r="E60" i="17"/>
  <c r="D60" i="17"/>
  <c r="C60" i="17"/>
  <c r="H53" i="17"/>
  <c r="G53" i="17"/>
  <c r="F53" i="17"/>
  <c r="E53" i="17"/>
  <c r="D53" i="17"/>
  <c r="C53" i="17"/>
  <c r="H52" i="17"/>
  <c r="G52" i="17"/>
  <c r="F52" i="17"/>
  <c r="E52" i="17"/>
  <c r="D52" i="17"/>
  <c r="C52" i="17"/>
  <c r="H51" i="17"/>
  <c r="G51" i="17"/>
  <c r="F51" i="17"/>
  <c r="E51" i="17"/>
  <c r="D51" i="17"/>
  <c r="C51" i="17"/>
  <c r="H50" i="17"/>
  <c r="G50" i="17"/>
  <c r="F50" i="17"/>
  <c r="E50" i="17"/>
  <c r="D50" i="17"/>
  <c r="C50" i="17"/>
  <c r="H49" i="17"/>
  <c r="G49" i="17"/>
  <c r="F49" i="17"/>
  <c r="E49" i="17"/>
  <c r="D49" i="17"/>
  <c r="C49" i="17"/>
  <c r="H48" i="17"/>
  <c r="G48" i="17"/>
  <c r="F48" i="17"/>
  <c r="E48" i="17"/>
  <c r="D48" i="17"/>
  <c r="C48" i="17"/>
  <c r="H47" i="17"/>
  <c r="G47" i="17"/>
  <c r="F47" i="17"/>
  <c r="E47" i="17"/>
  <c r="D47" i="17"/>
  <c r="C47" i="17"/>
  <c r="H46" i="17"/>
  <c r="G46" i="17"/>
  <c r="F46" i="17"/>
  <c r="E46" i="17"/>
  <c r="D46" i="17"/>
  <c r="C46" i="17"/>
  <c r="H44" i="17"/>
  <c r="G44" i="17"/>
  <c r="F44" i="17"/>
  <c r="E44" i="17"/>
  <c r="D44" i="17"/>
  <c r="H43" i="17"/>
  <c r="G43" i="17"/>
  <c r="F43" i="17"/>
  <c r="E43" i="17"/>
  <c r="D43" i="17"/>
  <c r="C43" i="17"/>
  <c r="C45" i="17" s="1"/>
  <c r="H36" i="17"/>
  <c r="G36" i="17"/>
  <c r="F36" i="17"/>
  <c r="E36" i="17"/>
  <c r="D36" i="17"/>
  <c r="C36" i="17"/>
  <c r="H33" i="17"/>
  <c r="G33" i="17"/>
  <c r="F33" i="17"/>
  <c r="E33" i="17"/>
  <c r="D33" i="17"/>
  <c r="C33" i="17"/>
  <c r="H29" i="17"/>
  <c r="G29" i="17"/>
  <c r="F29" i="17"/>
  <c r="E29" i="17"/>
  <c r="D29" i="17"/>
  <c r="C29" i="17"/>
  <c r="H26" i="17"/>
  <c r="H28" i="17" s="1"/>
  <c r="G26" i="17"/>
  <c r="G28" i="17" s="1"/>
  <c r="F26" i="17"/>
  <c r="E26" i="17"/>
  <c r="D26" i="17"/>
  <c r="D28" i="17" s="1"/>
  <c r="C26" i="17"/>
  <c r="H19" i="17"/>
  <c r="H126" i="17" s="1"/>
  <c r="G19" i="17"/>
  <c r="G126" i="17" s="1"/>
  <c r="F19" i="17"/>
  <c r="F126" i="17" s="1"/>
  <c r="E19" i="17"/>
  <c r="E126" i="17" s="1"/>
  <c r="D19" i="17"/>
  <c r="D126" i="17" s="1"/>
  <c r="C19" i="17"/>
  <c r="C126" i="17" s="1"/>
  <c r="H18" i="17"/>
  <c r="H125" i="17" s="1"/>
  <c r="G18" i="17"/>
  <c r="G125" i="17" s="1"/>
  <c r="F18" i="17"/>
  <c r="F125" i="17" s="1"/>
  <c r="E18" i="17"/>
  <c r="E125" i="17" s="1"/>
  <c r="D18" i="17"/>
  <c r="D125" i="17" s="1"/>
  <c r="C18" i="17"/>
  <c r="C125" i="17" s="1"/>
  <c r="H17" i="17"/>
  <c r="H124" i="17" s="1"/>
  <c r="G17" i="17"/>
  <c r="G124" i="17" s="1"/>
  <c r="F17" i="17"/>
  <c r="F124" i="17" s="1"/>
  <c r="E17" i="17"/>
  <c r="E124" i="17" s="1"/>
  <c r="D17" i="17"/>
  <c r="D124" i="17" s="1"/>
  <c r="C17" i="17"/>
  <c r="C124" i="17" s="1"/>
  <c r="H16" i="17"/>
  <c r="H123" i="17" s="1"/>
  <c r="G16" i="17"/>
  <c r="G123" i="17" s="1"/>
  <c r="F16" i="17"/>
  <c r="F123" i="17" s="1"/>
  <c r="E16" i="17"/>
  <c r="E123" i="17" s="1"/>
  <c r="D16" i="17"/>
  <c r="D123" i="17" s="1"/>
  <c r="C16" i="17"/>
  <c r="C123" i="17" s="1"/>
  <c r="H15" i="17"/>
  <c r="H122" i="17" s="1"/>
  <c r="G15" i="17"/>
  <c r="G122" i="17" s="1"/>
  <c r="F15" i="17"/>
  <c r="F122" i="17" s="1"/>
  <c r="E15" i="17"/>
  <c r="E122" i="17" s="1"/>
  <c r="D15" i="17"/>
  <c r="C15" i="17"/>
  <c r="C122" i="17" s="1"/>
  <c r="H14" i="17"/>
  <c r="H121" i="17" s="1"/>
  <c r="G14" i="17"/>
  <c r="G121" i="17" s="1"/>
  <c r="F14" i="17"/>
  <c r="F121" i="17" s="1"/>
  <c r="E14" i="17"/>
  <c r="E121" i="17" s="1"/>
  <c r="D14" i="17"/>
  <c r="D121" i="17" s="1"/>
  <c r="C14" i="17"/>
  <c r="H13" i="17"/>
  <c r="H120" i="17" s="1"/>
  <c r="G13" i="17"/>
  <c r="F13" i="17"/>
  <c r="E13" i="17"/>
  <c r="D13" i="17"/>
  <c r="D120" i="17" s="1"/>
  <c r="C13" i="17"/>
  <c r="H12" i="17"/>
  <c r="H119" i="17" s="1"/>
  <c r="G12" i="17"/>
  <c r="F12" i="17"/>
  <c r="F119" i="17" s="1"/>
  <c r="E12" i="17"/>
  <c r="D12" i="17"/>
  <c r="D119" i="17" s="1"/>
  <c r="C12" i="17"/>
  <c r="H10" i="17"/>
  <c r="H117" i="17" s="1"/>
  <c r="G10" i="17"/>
  <c r="G117" i="17" s="1"/>
  <c r="F10" i="17"/>
  <c r="F117" i="17" s="1"/>
  <c r="E10" i="17"/>
  <c r="E117" i="17" s="1"/>
  <c r="D10" i="17"/>
  <c r="D117" i="17" s="1"/>
  <c r="C10" i="17"/>
  <c r="H9" i="17"/>
  <c r="H116" i="17" s="1"/>
  <c r="G9" i="17"/>
  <c r="F9" i="17"/>
  <c r="F116" i="17" s="1"/>
  <c r="E9" i="17"/>
  <c r="E116" i="17" s="1"/>
  <c r="D9" i="17"/>
  <c r="D116" i="17" s="1"/>
  <c r="C9" i="17"/>
  <c r="H8" i="17"/>
  <c r="H115" i="17" s="1"/>
  <c r="G8" i="17"/>
  <c r="F8" i="17"/>
  <c r="F115" i="17" s="1"/>
  <c r="E8" i="17"/>
  <c r="D8" i="17"/>
  <c r="D115" i="17" s="1"/>
  <c r="C8" i="17"/>
  <c r="C115" i="17" s="1"/>
  <c r="H7" i="17"/>
  <c r="H114" i="17" s="1"/>
  <c r="G7" i="17"/>
  <c r="F7" i="17"/>
  <c r="F114" i="17" s="1"/>
  <c r="E7" i="17"/>
  <c r="D7" i="17"/>
  <c r="D114" i="17" s="1"/>
  <c r="C7" i="17"/>
  <c r="H6" i="17"/>
  <c r="H113" i="17" s="1"/>
  <c r="G6" i="17"/>
  <c r="G113" i="17" s="1"/>
  <c r="F6" i="17"/>
  <c r="F113" i="17" s="1"/>
  <c r="E6" i="17"/>
  <c r="D6" i="17"/>
  <c r="D113" i="17" s="1"/>
  <c r="C6" i="17"/>
  <c r="H5" i="17"/>
  <c r="H112" i="17" s="1"/>
  <c r="G5" i="17"/>
  <c r="F5" i="17"/>
  <c r="F112" i="17" s="1"/>
  <c r="E5" i="17"/>
  <c r="E112" i="17" s="1"/>
  <c r="D5" i="17"/>
  <c r="C5" i="17"/>
  <c r="H4" i="17"/>
  <c r="H111" i="17" s="1"/>
  <c r="G4" i="17"/>
  <c r="F4" i="17"/>
  <c r="F111" i="17" s="1"/>
  <c r="E4" i="17"/>
  <c r="D4" i="17"/>
  <c r="D111" i="17" s="1"/>
  <c r="C4" i="17"/>
  <c r="G96" i="17"/>
  <c r="C96" i="17"/>
  <c r="F28" i="17"/>
  <c r="D122" i="17"/>
  <c r="H104" i="16"/>
  <c r="G104" i="16"/>
  <c r="F104" i="16"/>
  <c r="E104" i="16"/>
  <c r="D104" i="16"/>
  <c r="C104" i="16"/>
  <c r="H103" i="16"/>
  <c r="G103" i="16"/>
  <c r="F103" i="16"/>
  <c r="E103" i="16"/>
  <c r="D103" i="16"/>
  <c r="C103" i="16"/>
  <c r="H101" i="16"/>
  <c r="G101" i="16"/>
  <c r="F101" i="16"/>
  <c r="E101" i="16"/>
  <c r="D101" i="16"/>
  <c r="C101" i="16"/>
  <c r="H100" i="16"/>
  <c r="G100" i="16"/>
  <c r="F100" i="16"/>
  <c r="E100" i="16"/>
  <c r="D100" i="16"/>
  <c r="C100" i="16"/>
  <c r="H99" i="16"/>
  <c r="G99" i="16"/>
  <c r="F99" i="16"/>
  <c r="E99" i="16"/>
  <c r="D99" i="16"/>
  <c r="C99" i="16"/>
  <c r="H98" i="16"/>
  <c r="G98" i="16"/>
  <c r="F98" i="16"/>
  <c r="E98" i="16"/>
  <c r="D98" i="16"/>
  <c r="C98" i="16"/>
  <c r="H97" i="16"/>
  <c r="G97" i="16"/>
  <c r="F97" i="16"/>
  <c r="E97" i="16"/>
  <c r="D97" i="16"/>
  <c r="C97" i="16"/>
  <c r="H94" i="16"/>
  <c r="G94" i="16"/>
  <c r="F94" i="16"/>
  <c r="E94" i="16"/>
  <c r="D94" i="16"/>
  <c r="C94" i="16"/>
  <c r="C94" i="18" s="1"/>
  <c r="H86" i="16"/>
  <c r="G86" i="16"/>
  <c r="F86" i="16"/>
  <c r="E86" i="16"/>
  <c r="D86" i="16"/>
  <c r="C86" i="16"/>
  <c r="H85" i="16"/>
  <c r="G85" i="16"/>
  <c r="G85" i="18" s="1"/>
  <c r="F85" i="16"/>
  <c r="E85" i="16"/>
  <c r="D85" i="16"/>
  <c r="C85" i="16"/>
  <c r="C85" i="18" s="1"/>
  <c r="H84" i="16"/>
  <c r="G84" i="16"/>
  <c r="F84" i="16"/>
  <c r="E84" i="16"/>
  <c r="D84" i="16"/>
  <c r="C84" i="16"/>
  <c r="H83" i="16"/>
  <c r="G83" i="16"/>
  <c r="F83" i="16"/>
  <c r="E83" i="16"/>
  <c r="D83" i="16"/>
  <c r="C83" i="16"/>
  <c r="H82" i="16"/>
  <c r="G82" i="16"/>
  <c r="F82" i="16"/>
  <c r="E82" i="16"/>
  <c r="D82" i="16"/>
  <c r="C82" i="16"/>
  <c r="H81" i="16"/>
  <c r="G81" i="16"/>
  <c r="F81" i="16"/>
  <c r="E81" i="16"/>
  <c r="D81" i="16"/>
  <c r="C81" i="16"/>
  <c r="H80" i="16"/>
  <c r="G80" i="16"/>
  <c r="F80" i="16"/>
  <c r="E80" i="16"/>
  <c r="D80" i="16"/>
  <c r="C80" i="16"/>
  <c r="H78" i="16"/>
  <c r="G78" i="16"/>
  <c r="G78" i="18" s="1"/>
  <c r="F78" i="16"/>
  <c r="E78" i="16"/>
  <c r="D78" i="16"/>
  <c r="H77" i="16"/>
  <c r="G77" i="16"/>
  <c r="F77" i="16"/>
  <c r="E77" i="16"/>
  <c r="D77" i="16"/>
  <c r="C77" i="16"/>
  <c r="H70" i="16"/>
  <c r="G70" i="16"/>
  <c r="F70" i="16"/>
  <c r="E70" i="16"/>
  <c r="D70" i="16"/>
  <c r="C70" i="16"/>
  <c r="H69" i="16"/>
  <c r="G69" i="16"/>
  <c r="F69" i="16"/>
  <c r="E69" i="16"/>
  <c r="D69" i="16"/>
  <c r="C69" i="16"/>
  <c r="H68" i="16"/>
  <c r="G68" i="16"/>
  <c r="F68" i="16"/>
  <c r="E68" i="16"/>
  <c r="D68" i="16"/>
  <c r="C68" i="16"/>
  <c r="H67" i="16"/>
  <c r="G67" i="16"/>
  <c r="F67" i="16"/>
  <c r="E67" i="16"/>
  <c r="D67" i="16"/>
  <c r="C67" i="16"/>
  <c r="H66" i="16"/>
  <c r="G66" i="16"/>
  <c r="F66" i="16"/>
  <c r="E66" i="16"/>
  <c r="D66" i="16"/>
  <c r="C66" i="16"/>
  <c r="H65" i="16"/>
  <c r="G65" i="16"/>
  <c r="F65" i="16"/>
  <c r="E65" i="16"/>
  <c r="D65" i="16"/>
  <c r="C65" i="16"/>
  <c r="H64" i="16"/>
  <c r="G64" i="16"/>
  <c r="F64" i="16"/>
  <c r="E64" i="16"/>
  <c r="D64" i="16"/>
  <c r="C64" i="16"/>
  <c r="H63" i="16"/>
  <c r="G63" i="16"/>
  <c r="F63" i="16"/>
  <c r="E63" i="16"/>
  <c r="D63" i="16"/>
  <c r="C63" i="16"/>
  <c r="H61" i="16"/>
  <c r="G61" i="16"/>
  <c r="F61" i="16"/>
  <c r="E61" i="16"/>
  <c r="D61" i="16"/>
  <c r="H60" i="16"/>
  <c r="G60" i="16"/>
  <c r="F60" i="16"/>
  <c r="E60" i="16"/>
  <c r="D60" i="16"/>
  <c r="C60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H53" i="16"/>
  <c r="G53" i="16"/>
  <c r="F53" i="16"/>
  <c r="E53" i="16"/>
  <c r="D53" i="16"/>
  <c r="C53" i="16"/>
  <c r="H46" i="16"/>
  <c r="G46" i="16"/>
  <c r="F46" i="16"/>
  <c r="E46" i="16"/>
  <c r="D46" i="16"/>
  <c r="C46" i="16"/>
  <c r="H44" i="16"/>
  <c r="G44" i="16"/>
  <c r="F44" i="16"/>
  <c r="E44" i="16"/>
  <c r="D44" i="16"/>
  <c r="H43" i="16"/>
  <c r="G43" i="16"/>
  <c r="F43" i="16"/>
  <c r="E43" i="16"/>
  <c r="D43" i="16"/>
  <c r="C43" i="16"/>
  <c r="H29" i="16"/>
  <c r="G29" i="16"/>
  <c r="F29" i="16"/>
  <c r="E29" i="16"/>
  <c r="D29" i="16"/>
  <c r="C29" i="16"/>
  <c r="E80" i="18" l="1"/>
  <c r="E84" i="18"/>
  <c r="E101" i="18"/>
  <c r="E104" i="18"/>
  <c r="F78" i="18"/>
  <c r="F85" i="18"/>
  <c r="D101" i="18"/>
  <c r="D80" i="18"/>
  <c r="D84" i="18"/>
  <c r="H101" i="18"/>
  <c r="D104" i="18"/>
  <c r="D50" i="18"/>
  <c r="D63" i="18"/>
  <c r="H65" i="18"/>
  <c r="H67" i="18"/>
  <c r="D69" i="18"/>
  <c r="F70" i="18"/>
  <c r="H77" i="18"/>
  <c r="C22" i="17"/>
  <c r="C129" i="17" s="1"/>
  <c r="G22" i="17"/>
  <c r="G129" i="17" s="1"/>
  <c r="D56" i="17"/>
  <c r="H56" i="17"/>
  <c r="F62" i="17"/>
  <c r="F71" i="17" s="1"/>
  <c r="H80" i="18"/>
  <c r="H84" i="18"/>
  <c r="H104" i="18"/>
  <c r="F51" i="18"/>
  <c r="H50" i="18"/>
  <c r="F61" i="18"/>
  <c r="H63" i="18"/>
  <c r="D65" i="18"/>
  <c r="F66" i="18"/>
  <c r="D67" i="18"/>
  <c r="F68" i="18"/>
  <c r="H69" i="18"/>
  <c r="D77" i="18"/>
  <c r="C43" i="18"/>
  <c r="G43" i="18"/>
  <c r="F44" i="18"/>
  <c r="D46" i="18"/>
  <c r="H46" i="18"/>
  <c r="F53" i="18"/>
  <c r="D60" i="18"/>
  <c r="H60" i="18"/>
  <c r="D73" i="17"/>
  <c r="H73" i="17"/>
  <c r="F79" i="17"/>
  <c r="D90" i="17"/>
  <c r="H90" i="17"/>
  <c r="G79" i="17"/>
  <c r="F49" i="18"/>
  <c r="H48" i="18"/>
  <c r="D48" i="18"/>
  <c r="D82" i="18"/>
  <c r="E82" i="18"/>
  <c r="H82" i="18"/>
  <c r="C83" i="18"/>
  <c r="F83" i="18"/>
  <c r="G83" i="18"/>
  <c r="D99" i="18"/>
  <c r="E99" i="18"/>
  <c r="H99" i="18"/>
  <c r="C100" i="18"/>
  <c r="F100" i="18"/>
  <c r="G100" i="18"/>
  <c r="E61" i="18"/>
  <c r="C63" i="18"/>
  <c r="G63" i="18"/>
  <c r="C65" i="18"/>
  <c r="G65" i="18"/>
  <c r="E66" i="18"/>
  <c r="C67" i="18"/>
  <c r="G67" i="18"/>
  <c r="E68" i="18"/>
  <c r="C69" i="18"/>
  <c r="G69" i="18"/>
  <c r="E70" i="18"/>
  <c r="C77" i="18"/>
  <c r="G77" i="18"/>
  <c r="D107" i="17"/>
  <c r="H107" i="17"/>
  <c r="C44" i="18"/>
  <c r="D86" i="18"/>
  <c r="H86" i="18"/>
  <c r="D97" i="18"/>
  <c r="H97" i="18"/>
  <c r="F103" i="18"/>
  <c r="D52" i="18"/>
  <c r="H52" i="18"/>
  <c r="E86" i="18"/>
  <c r="E97" i="18"/>
  <c r="C103" i="18"/>
  <c r="G103" i="18"/>
  <c r="C101" i="18"/>
  <c r="G101" i="18"/>
  <c r="E103" i="18"/>
  <c r="C104" i="18"/>
  <c r="G104" i="18"/>
  <c r="E44" i="18"/>
  <c r="E53" i="18"/>
  <c r="C60" i="18"/>
  <c r="F43" i="18"/>
  <c r="C46" i="18"/>
  <c r="G46" i="18"/>
  <c r="G60" i="18"/>
  <c r="G45" i="17"/>
  <c r="E45" i="17"/>
  <c r="G44" i="18"/>
  <c r="E46" i="18"/>
  <c r="C53" i="18"/>
  <c r="G53" i="18"/>
  <c r="E60" i="18"/>
  <c r="G52" i="18"/>
  <c r="C52" i="18"/>
  <c r="E51" i="18"/>
  <c r="G50" i="18"/>
  <c r="C50" i="18"/>
  <c r="E49" i="18"/>
  <c r="G48" i="18"/>
  <c r="C48" i="18"/>
  <c r="E78" i="18"/>
  <c r="C80" i="18"/>
  <c r="G80" i="18"/>
  <c r="C82" i="18"/>
  <c r="G82" i="18"/>
  <c r="E83" i="18"/>
  <c r="C84" i="18"/>
  <c r="G84" i="18"/>
  <c r="E85" i="18"/>
  <c r="C86" i="18"/>
  <c r="G86" i="18"/>
  <c r="E94" i="18"/>
  <c r="C97" i="18"/>
  <c r="G97" i="18"/>
  <c r="C99" i="18"/>
  <c r="G99" i="18"/>
  <c r="E100" i="18"/>
  <c r="F22" i="17"/>
  <c r="F129" i="17" s="1"/>
  <c r="C56" i="17"/>
  <c r="G56" i="17"/>
  <c r="E62" i="17"/>
  <c r="E71" i="17" s="1"/>
  <c r="E72" i="17" s="1"/>
  <c r="C62" i="17"/>
  <c r="C71" i="17" s="1"/>
  <c r="C72" i="17" s="1"/>
  <c r="G62" i="17"/>
  <c r="G71" i="17" s="1"/>
  <c r="C73" i="17"/>
  <c r="G73" i="17"/>
  <c r="E79" i="17"/>
  <c r="C79" i="17"/>
  <c r="C90" i="17"/>
  <c r="G90" i="17"/>
  <c r="C107" i="17"/>
  <c r="G107" i="17"/>
  <c r="G51" i="18"/>
  <c r="E50" i="18"/>
  <c r="C49" i="18"/>
  <c r="F120" i="17"/>
  <c r="E56" i="17"/>
  <c r="E90" i="17"/>
  <c r="E107" i="17"/>
  <c r="E52" i="18"/>
  <c r="C51" i="18"/>
  <c r="G49" i="18"/>
  <c r="E48" i="18"/>
  <c r="G61" i="18"/>
  <c r="E63" i="18"/>
  <c r="E65" i="18"/>
  <c r="C66" i="18"/>
  <c r="G66" i="18"/>
  <c r="E67" i="18"/>
  <c r="C68" i="18"/>
  <c r="G68" i="18"/>
  <c r="E69" i="18"/>
  <c r="C70" i="18"/>
  <c r="G70" i="18"/>
  <c r="E77" i="18"/>
  <c r="C56" i="16"/>
  <c r="D78" i="18"/>
  <c r="H78" i="18"/>
  <c r="F80" i="18"/>
  <c r="F82" i="18"/>
  <c r="D83" i="18"/>
  <c r="H83" i="18"/>
  <c r="F84" i="18"/>
  <c r="D85" i="18"/>
  <c r="H85" i="18"/>
  <c r="F86" i="18"/>
  <c r="F97" i="18"/>
  <c r="F99" i="18"/>
  <c r="D100" i="18"/>
  <c r="H100" i="18"/>
  <c r="F101" i="18"/>
  <c r="D103" i="18"/>
  <c r="H103" i="18"/>
  <c r="F104" i="18"/>
  <c r="D22" i="17"/>
  <c r="D129" i="17" s="1"/>
  <c r="H22" i="17"/>
  <c r="H129" i="17" s="1"/>
  <c r="E73" i="17"/>
  <c r="F52" i="18"/>
  <c r="H51" i="18"/>
  <c r="D51" i="18"/>
  <c r="F50" i="18"/>
  <c r="H49" i="18"/>
  <c r="D49" i="18"/>
  <c r="F48" i="18"/>
  <c r="D61" i="18"/>
  <c r="H61" i="18"/>
  <c r="F63" i="18"/>
  <c r="F65" i="18"/>
  <c r="D66" i="18"/>
  <c r="H66" i="18"/>
  <c r="F67" i="18"/>
  <c r="D68" i="18"/>
  <c r="H68" i="18"/>
  <c r="F69" i="18"/>
  <c r="D70" i="18"/>
  <c r="H70" i="18"/>
  <c r="E22" i="17"/>
  <c r="E129" i="17" s="1"/>
  <c r="F56" i="17"/>
  <c r="D62" i="17"/>
  <c r="D71" i="17" s="1"/>
  <c r="D72" i="17" s="1"/>
  <c r="H62" i="17"/>
  <c r="H71" i="17" s="1"/>
  <c r="H72" i="17" s="1"/>
  <c r="F73" i="17"/>
  <c r="D79" i="17"/>
  <c r="H79" i="17"/>
  <c r="F90" i="17"/>
  <c r="F107" i="17"/>
  <c r="E43" i="18"/>
  <c r="D44" i="18"/>
  <c r="H44" i="18"/>
  <c r="F46" i="18"/>
  <c r="D53" i="18"/>
  <c r="H53" i="18"/>
  <c r="F60" i="18"/>
  <c r="C120" i="17"/>
  <c r="F45" i="17"/>
  <c r="C61" i="18"/>
  <c r="C78" i="18"/>
  <c r="H47" i="18"/>
  <c r="H56" i="16"/>
  <c r="G47" i="18"/>
  <c r="G56" i="16"/>
  <c r="F47" i="18"/>
  <c r="F56" i="16"/>
  <c r="E47" i="18"/>
  <c r="E56" i="16"/>
  <c r="D47" i="18"/>
  <c r="D56" i="16"/>
  <c r="C64" i="18"/>
  <c r="C73" i="16"/>
  <c r="D64" i="18"/>
  <c r="D73" i="16"/>
  <c r="E64" i="18"/>
  <c r="E73" i="16"/>
  <c r="F64" i="18"/>
  <c r="F73" i="16"/>
  <c r="G64" i="18"/>
  <c r="G73" i="16"/>
  <c r="H64" i="18"/>
  <c r="H73" i="16"/>
  <c r="C81" i="18"/>
  <c r="C90" i="16"/>
  <c r="D81" i="18"/>
  <c r="D90" i="16"/>
  <c r="E81" i="18"/>
  <c r="E90" i="16"/>
  <c r="F81" i="18"/>
  <c r="F90" i="16"/>
  <c r="G81" i="18"/>
  <c r="G90" i="16"/>
  <c r="H81" i="18"/>
  <c r="H90" i="16"/>
  <c r="C98" i="18"/>
  <c r="C107" i="16"/>
  <c r="D98" i="18"/>
  <c r="D107" i="16"/>
  <c r="E98" i="18"/>
  <c r="E107" i="16"/>
  <c r="F98" i="18"/>
  <c r="F107" i="16"/>
  <c r="G98" i="18"/>
  <c r="G107" i="16"/>
  <c r="H98" i="18"/>
  <c r="H107" i="16"/>
  <c r="F29" i="18"/>
  <c r="D96" i="16"/>
  <c r="D96" i="18" s="1"/>
  <c r="D94" i="18"/>
  <c r="H96" i="16"/>
  <c r="H96" i="18" s="1"/>
  <c r="H94" i="18"/>
  <c r="D29" i="18"/>
  <c r="H29" i="18"/>
  <c r="D45" i="16"/>
  <c r="D43" i="18"/>
  <c r="H45" i="16"/>
  <c r="H43" i="18"/>
  <c r="F79" i="16"/>
  <c r="F77" i="18"/>
  <c r="E29" i="18"/>
  <c r="C47" i="18"/>
  <c r="F96" i="16"/>
  <c r="F96" i="18" s="1"/>
  <c r="F94" i="18"/>
  <c r="G96" i="16"/>
  <c r="G96" i="18" s="1"/>
  <c r="G94" i="18"/>
  <c r="C29" i="18"/>
  <c r="G29" i="18"/>
  <c r="D112" i="17"/>
  <c r="G37" i="17"/>
  <c r="C111" i="17"/>
  <c r="G111" i="17"/>
  <c r="C113" i="17"/>
  <c r="E114" i="17"/>
  <c r="G115" i="17"/>
  <c r="C117" i="17"/>
  <c r="E119" i="17"/>
  <c r="G120" i="17"/>
  <c r="E28" i="17"/>
  <c r="E37" i="17" s="1"/>
  <c r="D45" i="17"/>
  <c r="H45" i="17"/>
  <c r="F37" i="17"/>
  <c r="H37" i="17"/>
  <c r="H38" i="17" s="1"/>
  <c r="D37" i="17"/>
  <c r="E111" i="17"/>
  <c r="C112" i="17"/>
  <c r="G112" i="17"/>
  <c r="E113" i="17"/>
  <c r="C114" i="17"/>
  <c r="G114" i="17"/>
  <c r="E115" i="17"/>
  <c r="C116" i="17"/>
  <c r="G116" i="17"/>
  <c r="C119" i="17"/>
  <c r="G119" i="17"/>
  <c r="E120" i="17"/>
  <c r="C121" i="17"/>
  <c r="C28" i="17"/>
  <c r="E45" i="16"/>
  <c r="C106" i="17"/>
  <c r="D106" i="17"/>
  <c r="H106" i="17"/>
  <c r="D55" i="17"/>
  <c r="H55" i="17"/>
  <c r="D89" i="17"/>
  <c r="H89" i="17"/>
  <c r="E55" i="17"/>
  <c r="E89" i="17"/>
  <c r="E106" i="17"/>
  <c r="F55" i="17"/>
  <c r="F72" i="17"/>
  <c r="F89" i="17"/>
  <c r="F106" i="17"/>
  <c r="C55" i="17"/>
  <c r="G55" i="17"/>
  <c r="G72" i="17"/>
  <c r="C89" i="17"/>
  <c r="G89" i="17"/>
  <c r="G106" i="17"/>
  <c r="C11" i="17"/>
  <c r="G11" i="17"/>
  <c r="D11" i="17"/>
  <c r="H11" i="17"/>
  <c r="E11" i="17"/>
  <c r="F11" i="17"/>
  <c r="F45" i="16"/>
  <c r="C62" i="16"/>
  <c r="G62" i="16"/>
  <c r="G62" i="18" s="1"/>
  <c r="C79" i="16"/>
  <c r="G79" i="16"/>
  <c r="D62" i="16"/>
  <c r="H62" i="16"/>
  <c r="D79" i="16"/>
  <c r="H79" i="16"/>
  <c r="F106" i="16"/>
  <c r="C96" i="16"/>
  <c r="E96" i="16"/>
  <c r="E79" i="16"/>
  <c r="E62" i="16"/>
  <c r="F62" i="16"/>
  <c r="F62" i="18" s="1"/>
  <c r="G106" i="16"/>
  <c r="D106" i="16"/>
  <c r="H106" i="16"/>
  <c r="G89" i="16"/>
  <c r="D89" i="16"/>
  <c r="F89" i="16"/>
  <c r="H72" i="16"/>
  <c r="F72" i="16"/>
  <c r="G72" i="16"/>
  <c r="H55" i="16"/>
  <c r="D55" i="16"/>
  <c r="C45" i="16"/>
  <c r="G45" i="16"/>
  <c r="E55" i="16"/>
  <c r="F55" i="16"/>
  <c r="H36" i="16"/>
  <c r="G36" i="16"/>
  <c r="G36" i="18" s="1"/>
  <c r="F36" i="16"/>
  <c r="F36" i="18" s="1"/>
  <c r="E36" i="16"/>
  <c r="E36" i="18" s="1"/>
  <c r="D36" i="16"/>
  <c r="D36" i="18" s="1"/>
  <c r="C36" i="16"/>
  <c r="C36" i="18" s="1"/>
  <c r="H33" i="16"/>
  <c r="H33" i="18" s="1"/>
  <c r="G33" i="16"/>
  <c r="G33" i="18" s="1"/>
  <c r="F33" i="16"/>
  <c r="F33" i="18" s="1"/>
  <c r="E33" i="16"/>
  <c r="E33" i="18" s="1"/>
  <c r="D33" i="16"/>
  <c r="D33" i="18" s="1"/>
  <c r="C33" i="16"/>
  <c r="C33" i="18" s="1"/>
  <c r="H27" i="16"/>
  <c r="H27" i="18" s="1"/>
  <c r="G27" i="16"/>
  <c r="G27" i="18" s="1"/>
  <c r="F27" i="16"/>
  <c r="F27" i="18" s="1"/>
  <c r="E27" i="16"/>
  <c r="E27" i="18" s="1"/>
  <c r="D27" i="16"/>
  <c r="D27" i="18" s="1"/>
  <c r="H26" i="16"/>
  <c r="H26" i="18" s="1"/>
  <c r="G26" i="16"/>
  <c r="F26" i="16"/>
  <c r="E26" i="16"/>
  <c r="E26" i="18" s="1"/>
  <c r="D26" i="16"/>
  <c r="D26" i="18" s="1"/>
  <c r="C26" i="16"/>
  <c r="C26" i="18" s="1"/>
  <c r="H73" i="18" l="1"/>
  <c r="G79" i="18"/>
  <c r="D73" i="18"/>
  <c r="H36" i="18"/>
  <c r="I36" i="16"/>
  <c r="F79" i="18"/>
  <c r="G107" i="18"/>
  <c r="C56" i="18"/>
  <c r="E45" i="18"/>
  <c r="H107" i="18"/>
  <c r="D107" i="18"/>
  <c r="H90" i="18"/>
  <c r="D90" i="18"/>
  <c r="D56" i="18"/>
  <c r="F56" i="18"/>
  <c r="H56" i="18"/>
  <c r="C90" i="18"/>
  <c r="C73" i="18"/>
  <c r="E56" i="18"/>
  <c r="G56" i="18"/>
  <c r="H106" i="18"/>
  <c r="G90" i="18"/>
  <c r="G73" i="18"/>
  <c r="G28" i="16"/>
  <c r="G28" i="18" s="1"/>
  <c r="F45" i="18"/>
  <c r="D106" i="18"/>
  <c r="C107" i="18"/>
  <c r="E73" i="18"/>
  <c r="F107" i="18"/>
  <c r="F73" i="18"/>
  <c r="F106" i="18"/>
  <c r="G72" i="18"/>
  <c r="G106" i="18"/>
  <c r="D79" i="18"/>
  <c r="E107" i="18"/>
  <c r="E90" i="18"/>
  <c r="F90" i="18"/>
  <c r="F72" i="18"/>
  <c r="H62" i="18"/>
  <c r="F28" i="16"/>
  <c r="F28" i="18" s="1"/>
  <c r="H72" i="18"/>
  <c r="H45" i="18"/>
  <c r="D45" i="18"/>
  <c r="G55" i="16"/>
  <c r="G55" i="18" s="1"/>
  <c r="G45" i="18"/>
  <c r="E106" i="16"/>
  <c r="E106" i="18" s="1"/>
  <c r="E96" i="18"/>
  <c r="C89" i="16"/>
  <c r="C89" i="18" s="1"/>
  <c r="C79" i="18"/>
  <c r="F26" i="18"/>
  <c r="C55" i="16"/>
  <c r="C55" i="18" s="1"/>
  <c r="C45" i="18"/>
  <c r="C106" i="16"/>
  <c r="C106" i="18" s="1"/>
  <c r="C96" i="18"/>
  <c r="E72" i="16"/>
  <c r="E72" i="18" s="1"/>
  <c r="E62" i="18"/>
  <c r="D72" i="16"/>
  <c r="D72" i="18" s="1"/>
  <c r="D62" i="18"/>
  <c r="C72" i="16"/>
  <c r="C72" i="18" s="1"/>
  <c r="C62" i="18"/>
  <c r="E89" i="16"/>
  <c r="E89" i="18" s="1"/>
  <c r="E79" i="18"/>
  <c r="H89" i="16"/>
  <c r="H89" i="18" s="1"/>
  <c r="H79" i="18"/>
  <c r="G89" i="18"/>
  <c r="G26" i="18"/>
  <c r="F89" i="18"/>
  <c r="D89" i="18"/>
  <c r="H55" i="18"/>
  <c r="D55" i="18"/>
  <c r="F55" i="18"/>
  <c r="E55" i="18"/>
  <c r="G38" i="17"/>
  <c r="D38" i="17"/>
  <c r="F38" i="17"/>
  <c r="E38" i="17"/>
  <c r="C37" i="17"/>
  <c r="E118" i="17"/>
  <c r="E20" i="17"/>
  <c r="C118" i="17"/>
  <c r="C20" i="17"/>
  <c r="F118" i="17"/>
  <c r="F20" i="17"/>
  <c r="D118" i="17"/>
  <c r="D20" i="17"/>
  <c r="H118" i="17"/>
  <c r="H20" i="17"/>
  <c r="G118" i="17"/>
  <c r="G20" i="17"/>
  <c r="D28" i="16"/>
  <c r="D28" i="18" s="1"/>
  <c r="H28" i="16"/>
  <c r="H28" i="18" s="1"/>
  <c r="E28" i="16"/>
  <c r="E37" i="16" s="1"/>
  <c r="E38" i="16" s="1"/>
  <c r="C28" i="16"/>
  <c r="C37" i="16" s="1"/>
  <c r="C38" i="16" s="1"/>
  <c r="G37" i="16" l="1"/>
  <c r="G38" i="16" s="1"/>
  <c r="G38" i="18" s="1"/>
  <c r="D37" i="16"/>
  <c r="D38" i="16" s="1"/>
  <c r="D38" i="18" s="1"/>
  <c r="H37" i="16"/>
  <c r="H38" i="16" s="1"/>
  <c r="H38" i="18" s="1"/>
  <c r="F37" i="16"/>
  <c r="F38" i="16" s="1"/>
  <c r="F38" i="18" s="1"/>
  <c r="E38" i="18"/>
  <c r="H37" i="18"/>
  <c r="C28" i="18"/>
  <c r="E28" i="18"/>
  <c r="E37" i="18"/>
  <c r="C37" i="18"/>
  <c r="C38" i="17"/>
  <c r="C38" i="18" s="1"/>
  <c r="H127" i="17"/>
  <c r="H21" i="17"/>
  <c r="G127" i="17"/>
  <c r="G21" i="17"/>
  <c r="D127" i="17"/>
  <c r="D21" i="17"/>
  <c r="C127" i="17"/>
  <c r="C21" i="17"/>
  <c r="F127" i="17"/>
  <c r="F21" i="17"/>
  <c r="E127" i="17"/>
  <c r="E21" i="17"/>
  <c r="BJ9" i="17"/>
  <c r="BI9" i="17"/>
  <c r="BH9" i="17"/>
  <c r="BH31" i="17" s="1"/>
  <c r="BG9" i="17"/>
  <c r="BG31" i="17" s="1"/>
  <c r="BF9" i="17"/>
  <c r="BF31" i="17" s="1"/>
  <c r="BE9" i="17"/>
  <c r="BE31" i="17" s="1"/>
  <c r="BJ8" i="17"/>
  <c r="BJ30" i="17" s="1"/>
  <c r="BI8" i="17"/>
  <c r="BI30" i="17" s="1"/>
  <c r="BH8" i="17"/>
  <c r="BH30" i="17" s="1"/>
  <c r="BG8" i="17"/>
  <c r="BG30" i="17" s="1"/>
  <c r="BF8" i="17"/>
  <c r="BF30" i="17" s="1"/>
  <c r="BE8" i="17"/>
  <c r="BE30" i="17" s="1"/>
  <c r="BJ7" i="17"/>
  <c r="BJ29" i="17" s="1"/>
  <c r="BI7" i="17"/>
  <c r="BI29" i="17" s="1"/>
  <c r="BH7" i="17"/>
  <c r="BH29" i="17" s="1"/>
  <c r="BG7" i="17"/>
  <c r="BG29" i="17" s="1"/>
  <c r="BF7" i="17"/>
  <c r="BF29" i="17" s="1"/>
  <c r="BE7" i="17"/>
  <c r="BE29" i="17" s="1"/>
  <c r="BJ6" i="17"/>
  <c r="BJ28" i="17" s="1"/>
  <c r="BI6" i="17"/>
  <c r="BI28" i="17" s="1"/>
  <c r="BH6" i="17"/>
  <c r="BH28" i="17" s="1"/>
  <c r="BG6" i="17"/>
  <c r="BG28" i="17" s="1"/>
  <c r="BF6" i="17"/>
  <c r="BF28" i="17" s="1"/>
  <c r="BE6" i="17"/>
  <c r="BE28" i="17" s="1"/>
  <c r="BJ5" i="17"/>
  <c r="BJ27" i="17" s="1"/>
  <c r="BI5" i="17"/>
  <c r="BI27" i="17" s="1"/>
  <c r="BH5" i="17"/>
  <c r="BH27" i="17" s="1"/>
  <c r="BG5" i="17"/>
  <c r="BG27" i="17" s="1"/>
  <c r="BF5" i="17"/>
  <c r="BF27" i="17" s="1"/>
  <c r="BE5" i="17"/>
  <c r="BE27" i="17" s="1"/>
  <c r="BJ4" i="17"/>
  <c r="BJ26" i="17" s="1"/>
  <c r="BI4" i="17"/>
  <c r="BI26" i="17" s="1"/>
  <c r="BH4" i="17"/>
  <c r="BH26" i="17" s="1"/>
  <c r="BG4" i="17"/>
  <c r="BG26" i="17" s="1"/>
  <c r="BF4" i="17"/>
  <c r="BF26" i="17" s="1"/>
  <c r="BE4" i="17"/>
  <c r="BE26" i="17" s="1"/>
  <c r="BA9" i="17"/>
  <c r="BA31" i="17" s="1"/>
  <c r="AZ9" i="17"/>
  <c r="AZ31" i="17" s="1"/>
  <c r="AY9" i="17"/>
  <c r="AY31" i="17" s="1"/>
  <c r="AX9" i="17"/>
  <c r="AX31" i="17" s="1"/>
  <c r="AW9" i="17"/>
  <c r="AW31" i="17" s="1"/>
  <c r="AV9" i="17"/>
  <c r="AV31" i="17" s="1"/>
  <c r="BA8" i="17"/>
  <c r="BA30" i="17" s="1"/>
  <c r="AZ8" i="17"/>
  <c r="AZ30" i="17" s="1"/>
  <c r="AY8" i="17"/>
  <c r="AY30" i="17" s="1"/>
  <c r="AX8" i="17"/>
  <c r="AX30" i="17" s="1"/>
  <c r="AW8" i="17"/>
  <c r="AW30" i="17" s="1"/>
  <c r="AV8" i="17"/>
  <c r="AV30" i="17" s="1"/>
  <c r="BA7" i="17"/>
  <c r="BA29" i="17" s="1"/>
  <c r="AZ7" i="17"/>
  <c r="AZ29" i="17" s="1"/>
  <c r="AY7" i="17"/>
  <c r="AY29" i="17" s="1"/>
  <c r="AX7" i="17"/>
  <c r="AX29" i="17" s="1"/>
  <c r="AW7" i="17"/>
  <c r="AW29" i="17" s="1"/>
  <c r="AV7" i="17"/>
  <c r="AV29" i="17" s="1"/>
  <c r="BA6" i="17"/>
  <c r="BA28" i="17" s="1"/>
  <c r="AZ6" i="17"/>
  <c r="AZ28" i="17" s="1"/>
  <c r="AY6" i="17"/>
  <c r="AY28" i="17" s="1"/>
  <c r="AX6" i="17"/>
  <c r="AX28" i="17" s="1"/>
  <c r="AW6" i="17"/>
  <c r="AW28" i="17" s="1"/>
  <c r="AV6" i="17"/>
  <c r="AV28" i="17" s="1"/>
  <c r="BA5" i="17"/>
  <c r="BA27" i="17" s="1"/>
  <c r="AZ5" i="17"/>
  <c r="AZ27" i="17" s="1"/>
  <c r="AY5" i="17"/>
  <c r="AY27" i="17" s="1"/>
  <c r="AX5" i="17"/>
  <c r="AX27" i="17" s="1"/>
  <c r="AW5" i="17"/>
  <c r="AW27" i="17" s="1"/>
  <c r="AV5" i="17"/>
  <c r="AV27" i="17" s="1"/>
  <c r="BA4" i="17"/>
  <c r="BA26" i="17" s="1"/>
  <c r="AZ4" i="17"/>
  <c r="AZ26" i="17" s="1"/>
  <c r="AY4" i="17"/>
  <c r="AY26" i="17" s="1"/>
  <c r="AX4" i="17"/>
  <c r="AX26" i="17" s="1"/>
  <c r="AW4" i="17"/>
  <c r="AW26" i="17" s="1"/>
  <c r="AV4" i="17"/>
  <c r="AV26" i="17" s="1"/>
  <c r="AR9" i="17"/>
  <c r="AR31" i="17" s="1"/>
  <c r="AQ9" i="17"/>
  <c r="AQ31" i="17" s="1"/>
  <c r="AP9" i="17"/>
  <c r="AP31" i="17" s="1"/>
  <c r="AO9" i="17"/>
  <c r="AO31" i="17" s="1"/>
  <c r="AN9" i="17"/>
  <c r="AN31" i="17" s="1"/>
  <c r="AM9" i="17"/>
  <c r="AM31" i="17" s="1"/>
  <c r="AR8" i="17"/>
  <c r="AR30" i="17" s="1"/>
  <c r="AQ8" i="17"/>
  <c r="AQ30" i="17" s="1"/>
  <c r="AP8" i="17"/>
  <c r="AP30" i="17" s="1"/>
  <c r="AO8" i="17"/>
  <c r="AO30" i="17" s="1"/>
  <c r="AN8" i="17"/>
  <c r="AN30" i="17" s="1"/>
  <c r="AM8" i="17"/>
  <c r="AM30" i="17" s="1"/>
  <c r="AR7" i="17"/>
  <c r="AR29" i="17" s="1"/>
  <c r="AQ7" i="17"/>
  <c r="AQ29" i="17" s="1"/>
  <c r="AP7" i="17"/>
  <c r="AP29" i="17" s="1"/>
  <c r="AO7" i="17"/>
  <c r="AO29" i="17" s="1"/>
  <c r="AN7" i="17"/>
  <c r="AN29" i="17" s="1"/>
  <c r="AM7" i="17"/>
  <c r="AM29" i="17" s="1"/>
  <c r="AR6" i="17"/>
  <c r="AR28" i="17" s="1"/>
  <c r="AQ6" i="17"/>
  <c r="AQ28" i="17" s="1"/>
  <c r="AP6" i="17"/>
  <c r="AP28" i="17" s="1"/>
  <c r="AO6" i="17"/>
  <c r="AO28" i="17" s="1"/>
  <c r="AN6" i="17"/>
  <c r="AN28" i="17" s="1"/>
  <c r="AM6" i="17"/>
  <c r="AM28" i="17" s="1"/>
  <c r="AR5" i="17"/>
  <c r="AR27" i="17" s="1"/>
  <c r="AQ5" i="17"/>
  <c r="AQ27" i="17" s="1"/>
  <c r="AP5" i="17"/>
  <c r="AP27" i="17" s="1"/>
  <c r="AO5" i="17"/>
  <c r="AO27" i="17" s="1"/>
  <c r="AN5" i="17"/>
  <c r="AN27" i="17" s="1"/>
  <c r="AM5" i="17"/>
  <c r="AM27" i="17" s="1"/>
  <c r="AR4" i="17"/>
  <c r="AR26" i="17" s="1"/>
  <c r="AQ4" i="17"/>
  <c r="AQ26" i="17" s="1"/>
  <c r="AP4" i="17"/>
  <c r="AP26" i="17" s="1"/>
  <c r="AO4" i="17"/>
  <c r="AO26" i="17" s="1"/>
  <c r="AN4" i="17"/>
  <c r="AN26" i="17" s="1"/>
  <c r="AM4" i="17"/>
  <c r="AM26" i="17" s="1"/>
  <c r="BJ31" i="17"/>
  <c r="BI31" i="17"/>
  <c r="BE5" i="16"/>
  <c r="BF5" i="16"/>
  <c r="BG5" i="16"/>
  <c r="BH5" i="16"/>
  <c r="BI5" i="16"/>
  <c r="BJ5" i="16"/>
  <c r="BE6" i="16"/>
  <c r="BF6" i="16"/>
  <c r="BG6" i="16"/>
  <c r="BH6" i="16"/>
  <c r="BI6" i="16"/>
  <c r="BJ6" i="16"/>
  <c r="BE7" i="16"/>
  <c r="BF7" i="16"/>
  <c r="BG7" i="16"/>
  <c r="BH7" i="16"/>
  <c r="BI7" i="16"/>
  <c r="BJ7" i="16"/>
  <c r="BE8" i="16"/>
  <c r="BF8" i="16"/>
  <c r="BG8" i="16"/>
  <c r="BH8" i="16"/>
  <c r="BI8" i="16"/>
  <c r="BJ8" i="16"/>
  <c r="BE9" i="16"/>
  <c r="BF9" i="16"/>
  <c r="BG9" i="16"/>
  <c r="BH9" i="16"/>
  <c r="BI9" i="16"/>
  <c r="BI31" i="16" s="1"/>
  <c r="BJ9" i="16"/>
  <c r="BF4" i="16"/>
  <c r="BG4" i="16"/>
  <c r="BH4" i="16"/>
  <c r="BI4" i="16"/>
  <c r="BJ4" i="16"/>
  <c r="BE4" i="16"/>
  <c r="BF31" i="16"/>
  <c r="AV9" i="16"/>
  <c r="AW9" i="16"/>
  <c r="AX9" i="16"/>
  <c r="AY9" i="16"/>
  <c r="AZ9" i="16"/>
  <c r="AZ31" i="16" s="1"/>
  <c r="BA9" i="16"/>
  <c r="AV5" i="16"/>
  <c r="AW5" i="16"/>
  <c r="AX5" i="16"/>
  <c r="AY5" i="16"/>
  <c r="AZ5" i="16"/>
  <c r="BA5" i="16"/>
  <c r="AV6" i="16"/>
  <c r="AW6" i="16"/>
  <c r="AX6" i="16"/>
  <c r="AY6" i="16"/>
  <c r="AZ6" i="16"/>
  <c r="BA6" i="16"/>
  <c r="AV7" i="16"/>
  <c r="AV29" i="16" s="1"/>
  <c r="AW7" i="16"/>
  <c r="AX7" i="16"/>
  <c r="AY7" i="16"/>
  <c r="AZ7" i="16"/>
  <c r="BA7" i="16"/>
  <c r="AV8" i="16"/>
  <c r="AW8" i="16"/>
  <c r="AX8" i="16"/>
  <c r="AY8" i="16"/>
  <c r="AZ8" i="16"/>
  <c r="BA8" i="16"/>
  <c r="AW4" i="16"/>
  <c r="AX4" i="16"/>
  <c r="AY4" i="16"/>
  <c r="AZ4" i="16"/>
  <c r="BA4" i="16"/>
  <c r="AV4" i="16"/>
  <c r="AW31" i="16"/>
  <c r="AI9" i="17"/>
  <c r="AI31" i="17" s="1"/>
  <c r="AH9" i="17"/>
  <c r="AH31" i="17" s="1"/>
  <c r="AG9" i="17"/>
  <c r="AF9" i="17"/>
  <c r="AF31" i="17" s="1"/>
  <c r="AE9" i="17"/>
  <c r="AE31" i="17" s="1"/>
  <c r="AD9" i="17"/>
  <c r="AD31" i="17" s="1"/>
  <c r="AI8" i="17"/>
  <c r="AI30" i="17" s="1"/>
  <c r="AH8" i="17"/>
  <c r="AH30" i="17" s="1"/>
  <c r="AG8" i="17"/>
  <c r="AG30" i="17" s="1"/>
  <c r="AF8" i="17"/>
  <c r="AF30" i="17" s="1"/>
  <c r="AE8" i="17"/>
  <c r="AE30" i="17" s="1"/>
  <c r="AD8" i="17"/>
  <c r="AD30" i="17" s="1"/>
  <c r="AI7" i="17"/>
  <c r="AI29" i="17" s="1"/>
  <c r="AH7" i="17"/>
  <c r="AH29" i="17" s="1"/>
  <c r="AG7" i="17"/>
  <c r="AG29" i="17" s="1"/>
  <c r="AF7" i="17"/>
  <c r="AF29" i="17" s="1"/>
  <c r="AE7" i="17"/>
  <c r="AE29" i="17" s="1"/>
  <c r="AD7" i="17"/>
  <c r="AD29" i="17" s="1"/>
  <c r="AI6" i="17"/>
  <c r="AI28" i="17" s="1"/>
  <c r="AH6" i="17"/>
  <c r="AH28" i="17" s="1"/>
  <c r="AG6" i="17"/>
  <c r="AG28" i="17" s="1"/>
  <c r="AF6" i="17"/>
  <c r="AF28" i="17" s="1"/>
  <c r="AE6" i="17"/>
  <c r="AE28" i="17" s="1"/>
  <c r="AD6" i="17"/>
  <c r="AD28" i="17" s="1"/>
  <c r="AI5" i="17"/>
  <c r="AI27" i="17" s="1"/>
  <c r="AH5" i="17"/>
  <c r="AH27" i="17" s="1"/>
  <c r="AG5" i="17"/>
  <c r="AG27" i="17" s="1"/>
  <c r="AF5" i="17"/>
  <c r="AF27" i="17" s="1"/>
  <c r="AE5" i="17"/>
  <c r="AE27" i="17" s="1"/>
  <c r="AD5" i="17"/>
  <c r="AD27" i="17" s="1"/>
  <c r="AI4" i="17"/>
  <c r="AI26" i="17" s="1"/>
  <c r="AH4" i="17"/>
  <c r="AH26" i="17" s="1"/>
  <c r="AG4" i="17"/>
  <c r="AG26" i="17" s="1"/>
  <c r="AF4" i="17"/>
  <c r="AF26" i="17" s="1"/>
  <c r="AE4" i="17"/>
  <c r="AE26" i="17" s="1"/>
  <c r="AD4" i="17"/>
  <c r="AD26" i="17" s="1"/>
  <c r="Q10" i="17"/>
  <c r="Q32" i="17" s="1"/>
  <c r="P10" i="17"/>
  <c r="P32" i="17" s="1"/>
  <c r="O10" i="17"/>
  <c r="O32" i="17" s="1"/>
  <c r="N10" i="17"/>
  <c r="N32" i="17" s="1"/>
  <c r="M10" i="17"/>
  <c r="M32" i="17" s="1"/>
  <c r="L10" i="17"/>
  <c r="L32" i="17" s="1"/>
  <c r="Q9" i="17"/>
  <c r="Q31" i="17" s="1"/>
  <c r="P9" i="17"/>
  <c r="P31" i="17" s="1"/>
  <c r="O9" i="17"/>
  <c r="O31" i="17" s="1"/>
  <c r="N9" i="17"/>
  <c r="N31" i="17" s="1"/>
  <c r="M9" i="17"/>
  <c r="M31" i="17" s="1"/>
  <c r="L9" i="17"/>
  <c r="L31" i="17" s="1"/>
  <c r="Q8" i="17"/>
  <c r="Q30" i="17" s="1"/>
  <c r="P8" i="17"/>
  <c r="P30" i="17" s="1"/>
  <c r="O8" i="17"/>
  <c r="O30" i="17" s="1"/>
  <c r="N8" i="17"/>
  <c r="N30" i="17" s="1"/>
  <c r="M8" i="17"/>
  <c r="M30" i="17" s="1"/>
  <c r="L8" i="17"/>
  <c r="L30" i="17" s="1"/>
  <c r="Q7" i="17"/>
  <c r="Q29" i="17" s="1"/>
  <c r="P7" i="17"/>
  <c r="P29" i="17" s="1"/>
  <c r="O7" i="17"/>
  <c r="O29" i="17" s="1"/>
  <c r="N7" i="17"/>
  <c r="N29" i="17" s="1"/>
  <c r="M7" i="17"/>
  <c r="M29" i="17" s="1"/>
  <c r="L7" i="17"/>
  <c r="L29" i="17" s="1"/>
  <c r="Q6" i="17"/>
  <c r="Q28" i="17" s="1"/>
  <c r="P6" i="17"/>
  <c r="P28" i="17" s="1"/>
  <c r="O6" i="17"/>
  <c r="O28" i="17" s="1"/>
  <c r="N6" i="17"/>
  <c r="N28" i="17" s="1"/>
  <c r="M6" i="17"/>
  <c r="M28" i="17" s="1"/>
  <c r="L6" i="17"/>
  <c r="L28" i="17" s="1"/>
  <c r="Q5" i="17"/>
  <c r="Q27" i="17" s="1"/>
  <c r="P5" i="17"/>
  <c r="P27" i="17" s="1"/>
  <c r="O5" i="17"/>
  <c r="O27" i="17" s="1"/>
  <c r="N5" i="17"/>
  <c r="N27" i="17" s="1"/>
  <c r="M5" i="17"/>
  <c r="M27" i="17" s="1"/>
  <c r="L5" i="17"/>
  <c r="L27" i="17" s="1"/>
  <c r="Q4" i="17"/>
  <c r="P4" i="17"/>
  <c r="P26" i="17" s="1"/>
  <c r="O4" i="17"/>
  <c r="O26" i="17" s="1"/>
  <c r="N4" i="17"/>
  <c r="M4" i="17"/>
  <c r="L4" i="17"/>
  <c r="L26" i="17" s="1"/>
  <c r="AG31" i="17"/>
  <c r="AN9" i="16"/>
  <c r="AO9" i="16"/>
  <c r="AP9" i="16"/>
  <c r="AQ9" i="16"/>
  <c r="AR9" i="16"/>
  <c r="AM9" i="16"/>
  <c r="AD9" i="16"/>
  <c r="AE9" i="16"/>
  <c r="AF9" i="16"/>
  <c r="AG9" i="16"/>
  <c r="AH9" i="16"/>
  <c r="AI9" i="16"/>
  <c r="AI31" i="16" s="1"/>
  <c r="AM5" i="16"/>
  <c r="AN5" i="16"/>
  <c r="AO5" i="16"/>
  <c r="AP5" i="16"/>
  <c r="AQ5" i="16"/>
  <c r="AR5" i="16"/>
  <c r="AM6" i="16"/>
  <c r="AN6" i="16"/>
  <c r="AO6" i="16"/>
  <c r="AP6" i="16"/>
  <c r="AQ6" i="16"/>
  <c r="AR6" i="16"/>
  <c r="AM7" i="16"/>
  <c r="AN7" i="16"/>
  <c r="AO7" i="16"/>
  <c r="AP7" i="16"/>
  <c r="AQ7" i="16"/>
  <c r="AR7" i="16"/>
  <c r="AM8" i="16"/>
  <c r="AN8" i="16"/>
  <c r="AO8" i="16"/>
  <c r="AP8" i="16"/>
  <c r="AQ8" i="16"/>
  <c r="AQ30" i="16" s="1"/>
  <c r="AR8" i="16"/>
  <c r="AN4" i="16"/>
  <c r="AO4" i="16"/>
  <c r="AP4" i="16"/>
  <c r="AQ4" i="16"/>
  <c r="AR4" i="16"/>
  <c r="AM4" i="16"/>
  <c r="AD5" i="16"/>
  <c r="AE5" i="16"/>
  <c r="AF5" i="16"/>
  <c r="AG5" i="16"/>
  <c r="AH5" i="16"/>
  <c r="AI5" i="16"/>
  <c r="AD6" i="16"/>
  <c r="AE6" i="16"/>
  <c r="AF6" i="16"/>
  <c r="AG6" i="16"/>
  <c r="AH6" i="16"/>
  <c r="AI6" i="16"/>
  <c r="AD7" i="16"/>
  <c r="AE7" i="16"/>
  <c r="AF7" i="16"/>
  <c r="AG7" i="16"/>
  <c r="AH7" i="16"/>
  <c r="AI7" i="16"/>
  <c r="AD8" i="16"/>
  <c r="AE8" i="16"/>
  <c r="AF8" i="16"/>
  <c r="AG8" i="16"/>
  <c r="AH8" i="16"/>
  <c r="AI8" i="16"/>
  <c r="AE4" i="16"/>
  <c r="AF4" i="16"/>
  <c r="AG4" i="16"/>
  <c r="AH4" i="16"/>
  <c r="AI4" i="16"/>
  <c r="AD4" i="16"/>
  <c r="L5" i="16"/>
  <c r="M5" i="16"/>
  <c r="N5" i="16"/>
  <c r="O5" i="16"/>
  <c r="P5" i="16"/>
  <c r="Q5" i="16"/>
  <c r="L6" i="16"/>
  <c r="M6" i="16"/>
  <c r="N6" i="16"/>
  <c r="O6" i="16"/>
  <c r="P6" i="16"/>
  <c r="Q6" i="16"/>
  <c r="L7" i="16"/>
  <c r="M7" i="16"/>
  <c r="N7" i="16"/>
  <c r="O7" i="16"/>
  <c r="P7" i="16"/>
  <c r="Q7" i="16"/>
  <c r="L8" i="16"/>
  <c r="M8" i="16"/>
  <c r="N8" i="16"/>
  <c r="O8" i="16"/>
  <c r="P8" i="16"/>
  <c r="Q8" i="16"/>
  <c r="L9" i="16"/>
  <c r="M9" i="16"/>
  <c r="N9" i="16"/>
  <c r="O9" i="16"/>
  <c r="P9" i="16"/>
  <c r="Q9" i="16"/>
  <c r="L10" i="16"/>
  <c r="M10" i="16"/>
  <c r="N10" i="16"/>
  <c r="O10" i="16"/>
  <c r="P10" i="16"/>
  <c r="Q10" i="16"/>
  <c r="M4" i="16"/>
  <c r="N4" i="16"/>
  <c r="O4" i="16"/>
  <c r="P4" i="16"/>
  <c r="Q4" i="16"/>
  <c r="L4" i="16"/>
  <c r="L32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D12" i="16"/>
  <c r="E12" i="16"/>
  <c r="F12" i="16"/>
  <c r="G12" i="16"/>
  <c r="H12" i="16"/>
  <c r="C12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D4" i="16"/>
  <c r="E4" i="16"/>
  <c r="F4" i="16"/>
  <c r="G4" i="16"/>
  <c r="H4" i="16"/>
  <c r="C4" i="16"/>
  <c r="AI6" i="18" l="1"/>
  <c r="AI28" i="18" s="1"/>
  <c r="AR9" i="18"/>
  <c r="AR31" i="18" s="1"/>
  <c r="AN9" i="18"/>
  <c r="AN31" i="18" s="1"/>
  <c r="AV7" i="18"/>
  <c r="AV29" i="18" s="1"/>
  <c r="BI9" i="18"/>
  <c r="BI31" i="18" s="1"/>
  <c r="BE7" i="18"/>
  <c r="BE29" i="18" s="1"/>
  <c r="BG6" i="18"/>
  <c r="BG28" i="18" s="1"/>
  <c r="BI5" i="18"/>
  <c r="BI27" i="18" s="1"/>
  <c r="AO4" i="18"/>
  <c r="AO26" i="18" s="1"/>
  <c r="AM9" i="18"/>
  <c r="AM31" i="18" s="1"/>
  <c r="L10" i="18"/>
  <c r="L32" i="18" s="1"/>
  <c r="L4" i="18"/>
  <c r="L26" i="18" s="1"/>
  <c r="AQ9" i="18"/>
  <c r="AQ31" i="18" s="1"/>
  <c r="AZ9" i="18"/>
  <c r="AZ31" i="18" s="1"/>
  <c r="G37" i="18"/>
  <c r="AR4" i="18"/>
  <c r="AR26" i="18" s="1"/>
  <c r="AN4" i="18"/>
  <c r="AN26" i="18" s="1"/>
  <c r="BI27" i="16"/>
  <c r="F37" i="18"/>
  <c r="AM4" i="18"/>
  <c r="AM26" i="18" s="1"/>
  <c r="AO9" i="18"/>
  <c r="AO31" i="18" s="1"/>
  <c r="AQ4" i="18"/>
  <c r="AQ26" i="18" s="1"/>
  <c r="D37" i="18"/>
  <c r="AO26" i="16"/>
  <c r="Q4" i="18"/>
  <c r="Q26" i="18" s="1"/>
  <c r="M4" i="18"/>
  <c r="M26" i="18" s="1"/>
  <c r="BF9" i="18"/>
  <c r="BF31" i="18" s="1"/>
  <c r="P4" i="18"/>
  <c r="P26" i="18" s="1"/>
  <c r="AQ8" i="18"/>
  <c r="AQ30" i="18" s="1"/>
  <c r="AW9" i="18"/>
  <c r="AW31" i="18" s="1"/>
  <c r="C22" i="16"/>
  <c r="AN6" i="18"/>
  <c r="AN28" i="18" s="1"/>
  <c r="AI9" i="18"/>
  <c r="AI31" i="18" s="1"/>
  <c r="BG28" i="16"/>
  <c r="AI28" i="16"/>
  <c r="AP9" i="18"/>
  <c r="AP31" i="18" s="1"/>
  <c r="BE29" i="16"/>
  <c r="H116" i="16"/>
  <c r="H9" i="18"/>
  <c r="H116" i="18" s="1"/>
  <c r="G116" i="16"/>
  <c r="G9" i="18"/>
  <c r="G116" i="18" s="1"/>
  <c r="G111" i="16"/>
  <c r="G4" i="18"/>
  <c r="G111" i="18" s="1"/>
  <c r="H117" i="16"/>
  <c r="H10" i="18"/>
  <c r="H117" i="18" s="1"/>
  <c r="D117" i="16"/>
  <c r="D10" i="18"/>
  <c r="D117" i="18" s="1"/>
  <c r="F116" i="16"/>
  <c r="F9" i="18"/>
  <c r="F116" i="18" s="1"/>
  <c r="H115" i="16"/>
  <c r="H8" i="18"/>
  <c r="H115" i="18" s="1"/>
  <c r="D115" i="16"/>
  <c r="D8" i="18"/>
  <c r="D115" i="18" s="1"/>
  <c r="F114" i="16"/>
  <c r="F7" i="18"/>
  <c r="F114" i="18" s="1"/>
  <c r="H113" i="16"/>
  <c r="H6" i="18"/>
  <c r="H113" i="18" s="1"/>
  <c r="D113" i="16"/>
  <c r="D6" i="18"/>
  <c r="D113" i="18" s="1"/>
  <c r="F112" i="16"/>
  <c r="F5" i="18"/>
  <c r="F112" i="18" s="1"/>
  <c r="C119" i="16"/>
  <c r="C12" i="18"/>
  <c r="C119" i="18" s="1"/>
  <c r="E119" i="16"/>
  <c r="E12" i="18"/>
  <c r="E119" i="18" s="1"/>
  <c r="F126" i="16"/>
  <c r="F19" i="18"/>
  <c r="F126" i="18" s="1"/>
  <c r="H125" i="16"/>
  <c r="H18" i="18"/>
  <c r="H125" i="18" s="1"/>
  <c r="D125" i="16"/>
  <c r="D18" i="18"/>
  <c r="D125" i="18" s="1"/>
  <c r="F124" i="16"/>
  <c r="F17" i="18"/>
  <c r="F124" i="18" s="1"/>
  <c r="H123" i="16"/>
  <c r="H16" i="18"/>
  <c r="H123" i="18" s="1"/>
  <c r="D123" i="16"/>
  <c r="D16" i="18"/>
  <c r="D123" i="18" s="1"/>
  <c r="F122" i="16"/>
  <c r="F15" i="18"/>
  <c r="F122" i="18" s="1"/>
  <c r="H121" i="16"/>
  <c r="H14" i="18"/>
  <c r="H121" i="18" s="1"/>
  <c r="D121" i="16"/>
  <c r="D14" i="18"/>
  <c r="D121" i="18" s="1"/>
  <c r="F120" i="16"/>
  <c r="F22" i="16"/>
  <c r="F13" i="18"/>
  <c r="F120" i="18" s="1"/>
  <c r="O26" i="16"/>
  <c r="O4" i="18"/>
  <c r="O26" i="18" s="1"/>
  <c r="P32" i="16"/>
  <c r="P10" i="18"/>
  <c r="P32" i="18" s="1"/>
  <c r="N31" i="16"/>
  <c r="N9" i="18"/>
  <c r="N31" i="18" s="1"/>
  <c r="P30" i="16"/>
  <c r="P8" i="18"/>
  <c r="P30" i="18" s="1"/>
  <c r="L30" i="16"/>
  <c r="L8" i="18"/>
  <c r="L30" i="18" s="1"/>
  <c r="N29" i="16"/>
  <c r="N7" i="18"/>
  <c r="N29" i="18" s="1"/>
  <c r="P28" i="16"/>
  <c r="P6" i="18"/>
  <c r="P28" i="18" s="1"/>
  <c r="L28" i="16"/>
  <c r="L6" i="18"/>
  <c r="L28" i="18" s="1"/>
  <c r="N27" i="16"/>
  <c r="N5" i="18"/>
  <c r="N27" i="18" s="1"/>
  <c r="AG26" i="16"/>
  <c r="AG4" i="18"/>
  <c r="AG26" i="18" s="1"/>
  <c r="AH30" i="16"/>
  <c r="AH8" i="18"/>
  <c r="AH30" i="18" s="1"/>
  <c r="AD30" i="16"/>
  <c r="AD8" i="18"/>
  <c r="AD30" i="18" s="1"/>
  <c r="AF29" i="16"/>
  <c r="AF7" i="18"/>
  <c r="AF29" i="18" s="1"/>
  <c r="AH28" i="16"/>
  <c r="AH6" i="18"/>
  <c r="AH28" i="18" s="1"/>
  <c r="AD28" i="16"/>
  <c r="AD6" i="18"/>
  <c r="AD28" i="18" s="1"/>
  <c r="AF27" i="16"/>
  <c r="AF5" i="18"/>
  <c r="AF27" i="18" s="1"/>
  <c r="AP26" i="16"/>
  <c r="AP4" i="18"/>
  <c r="AP26" i="18" s="1"/>
  <c r="AM30" i="16"/>
  <c r="AM8" i="18"/>
  <c r="AM30" i="18" s="1"/>
  <c r="AO29" i="16"/>
  <c r="AO7" i="18"/>
  <c r="AO29" i="18" s="1"/>
  <c r="AQ28" i="16"/>
  <c r="AQ6" i="18"/>
  <c r="AQ28" i="18" s="1"/>
  <c r="AM28" i="16"/>
  <c r="AM6" i="18"/>
  <c r="AM28" i="18" s="1"/>
  <c r="AO27" i="16"/>
  <c r="AO5" i="18"/>
  <c r="AO27" i="18" s="1"/>
  <c r="AH31" i="16"/>
  <c r="AH9" i="18"/>
  <c r="AH31" i="18" s="1"/>
  <c r="AD31" i="16"/>
  <c r="AD9" i="18"/>
  <c r="AD31" i="18" s="1"/>
  <c r="AZ26" i="16"/>
  <c r="AZ4" i="18"/>
  <c r="AZ26" i="18" s="1"/>
  <c r="BA30" i="16"/>
  <c r="BA8" i="18"/>
  <c r="BA30" i="18" s="1"/>
  <c r="AW30" i="16"/>
  <c r="AW8" i="18"/>
  <c r="AW30" i="18" s="1"/>
  <c r="AY29" i="16"/>
  <c r="AY7" i="18"/>
  <c r="AY29" i="18" s="1"/>
  <c r="BA28" i="16"/>
  <c r="BA6" i="18"/>
  <c r="BA28" i="18" s="1"/>
  <c r="AW28" i="16"/>
  <c r="AW6" i="18"/>
  <c r="AW28" i="18" s="1"/>
  <c r="AY27" i="16"/>
  <c r="AY5" i="18"/>
  <c r="AY27" i="18" s="1"/>
  <c r="BA31" i="16"/>
  <c r="BA9" i="18"/>
  <c r="BA31" i="18" s="1"/>
  <c r="BJ26" i="16"/>
  <c r="BJ4" i="18"/>
  <c r="BJ26" i="18" s="1"/>
  <c r="BF26" i="16"/>
  <c r="BF4" i="18"/>
  <c r="BF26" i="18" s="1"/>
  <c r="BG31" i="16"/>
  <c r="BG9" i="18"/>
  <c r="BG31" i="18" s="1"/>
  <c r="BI30" i="16"/>
  <c r="BI8" i="18"/>
  <c r="BI30" i="18" s="1"/>
  <c r="BE30" i="16"/>
  <c r="BE8" i="18"/>
  <c r="BE30" i="18" s="1"/>
  <c r="BG29" i="16"/>
  <c r="BG7" i="18"/>
  <c r="BG29" i="18" s="1"/>
  <c r="BI28" i="16"/>
  <c r="BI6" i="18"/>
  <c r="BI28" i="18" s="1"/>
  <c r="BE28" i="16"/>
  <c r="BE6" i="18"/>
  <c r="BE28" i="18" s="1"/>
  <c r="BG27" i="16"/>
  <c r="BG5" i="18"/>
  <c r="BG27" i="18" s="1"/>
  <c r="E111" i="16"/>
  <c r="E4" i="18"/>
  <c r="E111" i="18" s="1"/>
  <c r="F115" i="16"/>
  <c r="F8" i="18"/>
  <c r="F115" i="18" s="1"/>
  <c r="F111" i="16"/>
  <c r="F4" i="18"/>
  <c r="F111" i="18" s="1"/>
  <c r="G117" i="16"/>
  <c r="G10" i="18"/>
  <c r="G117" i="18" s="1"/>
  <c r="C117" i="16"/>
  <c r="C10" i="18"/>
  <c r="C117" i="18" s="1"/>
  <c r="E116" i="16"/>
  <c r="E9" i="18"/>
  <c r="E116" i="18" s="1"/>
  <c r="G115" i="16"/>
  <c r="G8" i="18"/>
  <c r="G115" i="18" s="1"/>
  <c r="C115" i="16"/>
  <c r="C8" i="18"/>
  <c r="C115" i="18" s="1"/>
  <c r="E114" i="16"/>
  <c r="E7" i="18"/>
  <c r="E114" i="18" s="1"/>
  <c r="G113" i="16"/>
  <c r="G6" i="18"/>
  <c r="G113" i="18" s="1"/>
  <c r="C113" i="16"/>
  <c r="C6" i="18"/>
  <c r="C113" i="18" s="1"/>
  <c r="E112" i="16"/>
  <c r="E5" i="18"/>
  <c r="E112" i="18" s="1"/>
  <c r="H119" i="16"/>
  <c r="H12" i="18"/>
  <c r="H119" i="18" s="1"/>
  <c r="D119" i="16"/>
  <c r="D12" i="18"/>
  <c r="D119" i="18" s="1"/>
  <c r="E126" i="16"/>
  <c r="E19" i="18"/>
  <c r="E126" i="18" s="1"/>
  <c r="G125" i="16"/>
  <c r="G18" i="18"/>
  <c r="G125" i="18" s="1"/>
  <c r="C125" i="16"/>
  <c r="C18" i="18"/>
  <c r="C125" i="18" s="1"/>
  <c r="E124" i="16"/>
  <c r="E17" i="18"/>
  <c r="E124" i="18" s="1"/>
  <c r="G123" i="16"/>
  <c r="G16" i="18"/>
  <c r="G123" i="18" s="1"/>
  <c r="C123" i="16"/>
  <c r="C16" i="18"/>
  <c r="C123" i="18" s="1"/>
  <c r="E122" i="16"/>
  <c r="E15" i="18"/>
  <c r="E122" i="18" s="1"/>
  <c r="G121" i="16"/>
  <c r="G14" i="18"/>
  <c r="G121" i="18" s="1"/>
  <c r="C121" i="16"/>
  <c r="C14" i="18"/>
  <c r="C121" i="18" s="1"/>
  <c r="E120" i="16"/>
  <c r="E22" i="16"/>
  <c r="E13" i="18"/>
  <c r="E120" i="18" s="1"/>
  <c r="N26" i="16"/>
  <c r="N4" i="18"/>
  <c r="N26" i="18" s="1"/>
  <c r="O32" i="16"/>
  <c r="O10" i="18"/>
  <c r="O32" i="18" s="1"/>
  <c r="Q31" i="16"/>
  <c r="Q9" i="18"/>
  <c r="Q31" i="18" s="1"/>
  <c r="M31" i="16"/>
  <c r="M9" i="18"/>
  <c r="M31" i="18" s="1"/>
  <c r="O30" i="16"/>
  <c r="O8" i="18"/>
  <c r="O30" i="18" s="1"/>
  <c r="Q29" i="16"/>
  <c r="Q7" i="18"/>
  <c r="Q29" i="18" s="1"/>
  <c r="M29" i="16"/>
  <c r="M7" i="18"/>
  <c r="M29" i="18" s="1"/>
  <c r="O28" i="16"/>
  <c r="O6" i="18"/>
  <c r="O28" i="18" s="1"/>
  <c r="Q27" i="16"/>
  <c r="Q5" i="18"/>
  <c r="Q27" i="18" s="1"/>
  <c r="M27" i="16"/>
  <c r="M5" i="18"/>
  <c r="M27" i="18" s="1"/>
  <c r="AD26" i="16"/>
  <c r="AD4" i="18"/>
  <c r="AD26" i="18" s="1"/>
  <c r="AF26" i="16"/>
  <c r="AF4" i="18"/>
  <c r="AF26" i="18" s="1"/>
  <c r="AG30" i="16"/>
  <c r="AG8" i="18"/>
  <c r="AG30" i="18" s="1"/>
  <c r="AI29" i="16"/>
  <c r="AI7" i="18"/>
  <c r="AI29" i="18" s="1"/>
  <c r="AE29" i="16"/>
  <c r="AE7" i="18"/>
  <c r="AE29" i="18" s="1"/>
  <c r="AG28" i="16"/>
  <c r="AG6" i="18"/>
  <c r="AG28" i="18" s="1"/>
  <c r="AI27" i="16"/>
  <c r="AI5" i="18"/>
  <c r="AI27" i="18" s="1"/>
  <c r="AE27" i="16"/>
  <c r="AE5" i="18"/>
  <c r="AE27" i="18" s="1"/>
  <c r="AP30" i="16"/>
  <c r="AP8" i="18"/>
  <c r="AP30" i="18" s="1"/>
  <c r="AR29" i="16"/>
  <c r="AR7" i="18"/>
  <c r="AR29" i="18" s="1"/>
  <c r="AN29" i="16"/>
  <c r="AN7" i="18"/>
  <c r="AN29" i="18" s="1"/>
  <c r="AP28" i="16"/>
  <c r="AP6" i="18"/>
  <c r="AP28" i="18" s="1"/>
  <c r="AR27" i="16"/>
  <c r="AR5" i="18"/>
  <c r="AR27" i="18" s="1"/>
  <c r="AN27" i="16"/>
  <c r="AN5" i="18"/>
  <c r="AN27" i="18" s="1"/>
  <c r="AG31" i="16"/>
  <c r="AG9" i="18"/>
  <c r="AG31" i="18" s="1"/>
  <c r="AY26" i="16"/>
  <c r="AY4" i="18"/>
  <c r="AY26" i="18" s="1"/>
  <c r="AZ30" i="16"/>
  <c r="AZ8" i="18"/>
  <c r="AZ30" i="18" s="1"/>
  <c r="AV30" i="16"/>
  <c r="AV8" i="18"/>
  <c r="AV30" i="18" s="1"/>
  <c r="AX29" i="16"/>
  <c r="AX7" i="18"/>
  <c r="AX29" i="18" s="1"/>
  <c r="AZ28" i="16"/>
  <c r="AZ6" i="18"/>
  <c r="AZ28" i="18" s="1"/>
  <c r="AV28" i="16"/>
  <c r="AV6" i="18"/>
  <c r="AV28" i="18" s="1"/>
  <c r="AX27" i="16"/>
  <c r="AX5" i="18"/>
  <c r="AX27" i="18" s="1"/>
  <c r="AV31" i="16"/>
  <c r="AV9" i="18"/>
  <c r="AV31" i="18" s="1"/>
  <c r="BI26" i="16"/>
  <c r="BI4" i="18"/>
  <c r="BI26" i="18" s="1"/>
  <c r="BJ31" i="16"/>
  <c r="BJ9" i="18"/>
  <c r="BJ31" i="18" s="1"/>
  <c r="BH30" i="16"/>
  <c r="BH8" i="18"/>
  <c r="BH30" i="18" s="1"/>
  <c r="BJ29" i="16"/>
  <c r="BJ7" i="18"/>
  <c r="BJ29" i="18" s="1"/>
  <c r="BF29" i="16"/>
  <c r="BF7" i="18"/>
  <c r="BF29" i="18" s="1"/>
  <c r="BH28" i="16"/>
  <c r="BH6" i="18"/>
  <c r="BH28" i="18" s="1"/>
  <c r="BJ27" i="16"/>
  <c r="BJ5" i="18"/>
  <c r="BJ27" i="18" s="1"/>
  <c r="BF27" i="16"/>
  <c r="BF5" i="18"/>
  <c r="BF27" i="18" s="1"/>
  <c r="D116" i="16"/>
  <c r="D9" i="18"/>
  <c r="D116" i="18" s="1"/>
  <c r="D114" i="16"/>
  <c r="D7" i="18"/>
  <c r="D114" i="18" s="1"/>
  <c r="F113" i="16"/>
  <c r="F6" i="18"/>
  <c r="F113" i="18" s="1"/>
  <c r="H112" i="16"/>
  <c r="H5" i="18"/>
  <c r="H112" i="18" s="1"/>
  <c r="D112" i="16"/>
  <c r="D5" i="18"/>
  <c r="D112" i="18" s="1"/>
  <c r="G119" i="16"/>
  <c r="G12" i="18"/>
  <c r="G119" i="18" s="1"/>
  <c r="H126" i="16"/>
  <c r="H19" i="18"/>
  <c r="H126" i="18" s="1"/>
  <c r="D126" i="16"/>
  <c r="D19" i="18"/>
  <c r="D126" i="18" s="1"/>
  <c r="F125" i="16"/>
  <c r="F18" i="18"/>
  <c r="F125" i="18" s="1"/>
  <c r="H124" i="16"/>
  <c r="H17" i="18"/>
  <c r="H124" i="18" s="1"/>
  <c r="D124" i="16"/>
  <c r="D17" i="18"/>
  <c r="D124" i="18" s="1"/>
  <c r="F123" i="16"/>
  <c r="F16" i="18"/>
  <c r="F123" i="18" s="1"/>
  <c r="H122" i="16"/>
  <c r="H15" i="18"/>
  <c r="H122" i="18" s="1"/>
  <c r="D122" i="16"/>
  <c r="D15" i="18"/>
  <c r="D122" i="18" s="1"/>
  <c r="F121" i="16"/>
  <c r="F14" i="18"/>
  <c r="F121" i="18" s="1"/>
  <c r="H120" i="16"/>
  <c r="H22" i="16"/>
  <c r="H13" i="18"/>
  <c r="H120" i="18" s="1"/>
  <c r="D120" i="16"/>
  <c r="D22" i="16"/>
  <c r="D13" i="18"/>
  <c r="D120" i="18" s="1"/>
  <c r="N32" i="16"/>
  <c r="N10" i="18"/>
  <c r="N32" i="18" s="1"/>
  <c r="P31" i="16"/>
  <c r="P9" i="18"/>
  <c r="P31" i="18" s="1"/>
  <c r="L31" i="16"/>
  <c r="L9" i="18"/>
  <c r="L31" i="18" s="1"/>
  <c r="N30" i="16"/>
  <c r="N8" i="18"/>
  <c r="N30" i="18" s="1"/>
  <c r="P29" i="16"/>
  <c r="P7" i="18"/>
  <c r="P29" i="18" s="1"/>
  <c r="L29" i="16"/>
  <c r="L7" i="18"/>
  <c r="L29" i="18" s="1"/>
  <c r="N28" i="16"/>
  <c r="N6" i="18"/>
  <c r="N28" i="18" s="1"/>
  <c r="P27" i="16"/>
  <c r="P5" i="18"/>
  <c r="P27" i="18" s="1"/>
  <c r="L27" i="16"/>
  <c r="L5" i="18"/>
  <c r="L27" i="18" s="1"/>
  <c r="AI26" i="16"/>
  <c r="AI4" i="18"/>
  <c r="AI26" i="18" s="1"/>
  <c r="AE26" i="16"/>
  <c r="AE4" i="18"/>
  <c r="AE26" i="18" s="1"/>
  <c r="AF30" i="16"/>
  <c r="AF8" i="18"/>
  <c r="AF30" i="18" s="1"/>
  <c r="AH29" i="16"/>
  <c r="AH7" i="18"/>
  <c r="AH29" i="18" s="1"/>
  <c r="AD29" i="16"/>
  <c r="AD7" i="18"/>
  <c r="AD29" i="18" s="1"/>
  <c r="AF28" i="16"/>
  <c r="AF6" i="18"/>
  <c r="AF28" i="18" s="1"/>
  <c r="AH27" i="16"/>
  <c r="AH5" i="18"/>
  <c r="AH27" i="18" s="1"/>
  <c r="AD27" i="16"/>
  <c r="AD5" i="18"/>
  <c r="AD27" i="18" s="1"/>
  <c r="AO30" i="16"/>
  <c r="AO8" i="18"/>
  <c r="AO30" i="18" s="1"/>
  <c r="AQ29" i="16"/>
  <c r="AQ7" i="18"/>
  <c r="AQ29" i="18" s="1"/>
  <c r="AM29" i="16"/>
  <c r="AM7" i="18"/>
  <c r="AM29" i="18" s="1"/>
  <c r="AO28" i="16"/>
  <c r="AO6" i="18"/>
  <c r="AO28" i="18" s="1"/>
  <c r="AQ27" i="16"/>
  <c r="AQ5" i="18"/>
  <c r="AQ27" i="18" s="1"/>
  <c r="AM27" i="16"/>
  <c r="AM5" i="18"/>
  <c r="AM27" i="18" s="1"/>
  <c r="AF31" i="16"/>
  <c r="AF9" i="18"/>
  <c r="AF31" i="18" s="1"/>
  <c r="AV26" i="16"/>
  <c r="AV4" i="18"/>
  <c r="AV26" i="18" s="1"/>
  <c r="AX26" i="16"/>
  <c r="AX4" i="18"/>
  <c r="AX26" i="18" s="1"/>
  <c r="AY30" i="16"/>
  <c r="AY8" i="18"/>
  <c r="AY30" i="18" s="1"/>
  <c r="BA29" i="16"/>
  <c r="BA7" i="18"/>
  <c r="BA29" i="18" s="1"/>
  <c r="AW29" i="16"/>
  <c r="AW7" i="18"/>
  <c r="AW29" i="18" s="1"/>
  <c r="AY28" i="16"/>
  <c r="AY6" i="18"/>
  <c r="AY28" i="18" s="1"/>
  <c r="BA27" i="16"/>
  <c r="BA5" i="18"/>
  <c r="BA27" i="18" s="1"/>
  <c r="AW27" i="16"/>
  <c r="AW5" i="18"/>
  <c r="AW27" i="18" s="1"/>
  <c r="AY31" i="16"/>
  <c r="AY9" i="18"/>
  <c r="AY31" i="18" s="1"/>
  <c r="BH26" i="16"/>
  <c r="BH4" i="18"/>
  <c r="BH26" i="18" s="1"/>
  <c r="BE31" i="16"/>
  <c r="BE9" i="18"/>
  <c r="BE31" i="18" s="1"/>
  <c r="BG30" i="16"/>
  <c r="BG8" i="18"/>
  <c r="BG30" i="18" s="1"/>
  <c r="BI29" i="16"/>
  <c r="BI7" i="18"/>
  <c r="BI29" i="18" s="1"/>
  <c r="BE27" i="16"/>
  <c r="BE5" i="18"/>
  <c r="BE27" i="18" s="1"/>
  <c r="C111" i="16"/>
  <c r="C4" i="18"/>
  <c r="C111" i="18" s="1"/>
  <c r="F117" i="16"/>
  <c r="F10" i="18"/>
  <c r="F117" i="18" s="1"/>
  <c r="H114" i="16"/>
  <c r="H7" i="18"/>
  <c r="H114" i="18" s="1"/>
  <c r="H111" i="16"/>
  <c r="H4" i="18"/>
  <c r="H111" i="18" s="1"/>
  <c r="D111" i="16"/>
  <c r="D4" i="18"/>
  <c r="D111" i="18" s="1"/>
  <c r="E117" i="16"/>
  <c r="E10" i="18"/>
  <c r="E117" i="18" s="1"/>
  <c r="C116" i="16"/>
  <c r="C9" i="18"/>
  <c r="C116" i="18" s="1"/>
  <c r="E115" i="16"/>
  <c r="E8" i="18"/>
  <c r="E115" i="18" s="1"/>
  <c r="G114" i="16"/>
  <c r="G7" i="18"/>
  <c r="G114" i="18" s="1"/>
  <c r="C114" i="16"/>
  <c r="C7" i="18"/>
  <c r="C114" i="18" s="1"/>
  <c r="E113" i="16"/>
  <c r="E6" i="18"/>
  <c r="E113" i="18" s="1"/>
  <c r="G112" i="16"/>
  <c r="G5" i="18"/>
  <c r="G112" i="18" s="1"/>
  <c r="C112" i="16"/>
  <c r="C5" i="18"/>
  <c r="C112" i="18" s="1"/>
  <c r="F119" i="16"/>
  <c r="F12" i="18"/>
  <c r="F119" i="18" s="1"/>
  <c r="G126" i="16"/>
  <c r="G19" i="18"/>
  <c r="G126" i="18" s="1"/>
  <c r="C126" i="16"/>
  <c r="C19" i="18"/>
  <c r="C126" i="18" s="1"/>
  <c r="E125" i="16"/>
  <c r="E18" i="18"/>
  <c r="E125" i="18" s="1"/>
  <c r="G124" i="16"/>
  <c r="G17" i="18"/>
  <c r="G124" i="18" s="1"/>
  <c r="C124" i="16"/>
  <c r="C17" i="18"/>
  <c r="C124" i="18" s="1"/>
  <c r="E123" i="16"/>
  <c r="E16" i="18"/>
  <c r="E123" i="18" s="1"/>
  <c r="G122" i="16"/>
  <c r="G15" i="18"/>
  <c r="G122" i="18" s="1"/>
  <c r="C122" i="16"/>
  <c r="C15" i="18"/>
  <c r="C122" i="18" s="1"/>
  <c r="E121" i="16"/>
  <c r="E14" i="18"/>
  <c r="E121" i="18" s="1"/>
  <c r="G120" i="16"/>
  <c r="G22" i="16"/>
  <c r="G13" i="18"/>
  <c r="G120" i="18" s="1"/>
  <c r="C120" i="16"/>
  <c r="C13" i="18"/>
  <c r="C120" i="18" s="1"/>
  <c r="Q32" i="16"/>
  <c r="Q10" i="18"/>
  <c r="Q32" i="18" s="1"/>
  <c r="M32" i="16"/>
  <c r="M10" i="18"/>
  <c r="M32" i="18" s="1"/>
  <c r="O31" i="16"/>
  <c r="O9" i="18"/>
  <c r="O31" i="18" s="1"/>
  <c r="Q30" i="16"/>
  <c r="Q8" i="18"/>
  <c r="Q30" i="18" s="1"/>
  <c r="M30" i="16"/>
  <c r="M8" i="18"/>
  <c r="M30" i="18" s="1"/>
  <c r="O29" i="16"/>
  <c r="O7" i="18"/>
  <c r="O29" i="18" s="1"/>
  <c r="Q28" i="16"/>
  <c r="Q6" i="18"/>
  <c r="Q28" i="18" s="1"/>
  <c r="M28" i="16"/>
  <c r="M6" i="18"/>
  <c r="M28" i="18" s="1"/>
  <c r="O27" i="16"/>
  <c r="O5" i="18"/>
  <c r="O27" i="18" s="1"/>
  <c r="AH26" i="16"/>
  <c r="AH4" i="18"/>
  <c r="AH26" i="18" s="1"/>
  <c r="AI30" i="16"/>
  <c r="AI8" i="18"/>
  <c r="AI30" i="18" s="1"/>
  <c r="AE30" i="16"/>
  <c r="AE8" i="18"/>
  <c r="AE30" i="18" s="1"/>
  <c r="AG29" i="16"/>
  <c r="AG7" i="18"/>
  <c r="AG29" i="18" s="1"/>
  <c r="AE28" i="16"/>
  <c r="AE6" i="18"/>
  <c r="AE28" i="18" s="1"/>
  <c r="AG27" i="16"/>
  <c r="AG5" i="18"/>
  <c r="AG27" i="18" s="1"/>
  <c r="AR30" i="16"/>
  <c r="AR8" i="18"/>
  <c r="AR30" i="18" s="1"/>
  <c r="AN30" i="16"/>
  <c r="AN8" i="18"/>
  <c r="AN30" i="18" s="1"/>
  <c r="AP29" i="16"/>
  <c r="AP7" i="18"/>
  <c r="AP29" i="18" s="1"/>
  <c r="AR28" i="16"/>
  <c r="AR6" i="18"/>
  <c r="AR28" i="18" s="1"/>
  <c r="AP27" i="16"/>
  <c r="AP5" i="18"/>
  <c r="AP27" i="18" s="1"/>
  <c r="AE31" i="16"/>
  <c r="AE9" i="18"/>
  <c r="AE31" i="18" s="1"/>
  <c r="BA26" i="16"/>
  <c r="BA4" i="18"/>
  <c r="BA26" i="18" s="1"/>
  <c r="AW26" i="16"/>
  <c r="AW4" i="18"/>
  <c r="AW26" i="18" s="1"/>
  <c r="AX30" i="16"/>
  <c r="AX8" i="18"/>
  <c r="AX30" i="18" s="1"/>
  <c r="AZ29" i="16"/>
  <c r="AZ7" i="18"/>
  <c r="AZ29" i="18" s="1"/>
  <c r="AX28" i="16"/>
  <c r="AX6" i="18"/>
  <c r="AX28" i="18" s="1"/>
  <c r="AZ27" i="16"/>
  <c r="AZ5" i="18"/>
  <c r="AZ27" i="18" s="1"/>
  <c r="AV27" i="16"/>
  <c r="AV5" i="18"/>
  <c r="AV27" i="18" s="1"/>
  <c r="AX31" i="16"/>
  <c r="AX9" i="18"/>
  <c r="AX31" i="18" s="1"/>
  <c r="BE26" i="16"/>
  <c r="BE4" i="18"/>
  <c r="BE26" i="18" s="1"/>
  <c r="BG26" i="16"/>
  <c r="BG4" i="18"/>
  <c r="BG26" i="18" s="1"/>
  <c r="BH31" i="16"/>
  <c r="BH9" i="18"/>
  <c r="BH31" i="18" s="1"/>
  <c r="BJ30" i="16"/>
  <c r="BJ8" i="18"/>
  <c r="BJ30" i="18" s="1"/>
  <c r="BF30" i="16"/>
  <c r="BF8" i="18"/>
  <c r="BF30" i="18" s="1"/>
  <c r="BH29" i="16"/>
  <c r="BH7" i="18"/>
  <c r="BH29" i="18" s="1"/>
  <c r="BJ28" i="16"/>
  <c r="BJ6" i="18"/>
  <c r="BJ28" i="18" s="1"/>
  <c r="BF28" i="16"/>
  <c r="BF6" i="18"/>
  <c r="BF28" i="18" s="1"/>
  <c r="BH27" i="16"/>
  <c r="BH5" i="18"/>
  <c r="BH27" i="18" s="1"/>
  <c r="F128" i="17"/>
  <c r="D128" i="17"/>
  <c r="H128" i="17"/>
  <c r="E128" i="17"/>
  <c r="C128" i="17"/>
  <c r="G128" i="17"/>
  <c r="Q11" i="16"/>
  <c r="M11" i="16"/>
  <c r="P11" i="16"/>
  <c r="N11" i="17"/>
  <c r="N33" i="17" s="1"/>
  <c r="N26" i="17"/>
  <c r="O11" i="17"/>
  <c r="O33" i="17" s="1"/>
  <c r="M26" i="17"/>
  <c r="M11" i="17"/>
  <c r="M33" i="17" s="1"/>
  <c r="Q26" i="17"/>
  <c r="Q11" i="17"/>
  <c r="Q33" i="17" s="1"/>
  <c r="L11" i="17"/>
  <c r="L33" i="17" s="1"/>
  <c r="P11" i="17"/>
  <c r="P33" i="17" s="1"/>
  <c r="AQ31" i="16"/>
  <c r="AN31" i="16"/>
  <c r="AN28" i="16"/>
  <c r="AM31" i="16"/>
  <c r="AR31" i="16"/>
  <c r="AO31" i="16"/>
  <c r="AM26" i="16"/>
  <c r="AQ26" i="16"/>
  <c r="AP31" i="16"/>
  <c r="AN26" i="16"/>
  <c r="AR26" i="16"/>
  <c r="C11" i="16"/>
  <c r="L11" i="16"/>
  <c r="O11" i="16"/>
  <c r="N11" i="16"/>
  <c r="F11" i="16"/>
  <c r="F11" i="18" s="1"/>
  <c r="F118" i="18" s="1"/>
  <c r="E11" i="16"/>
  <c r="E11" i="18" s="1"/>
  <c r="E118" i="18" s="1"/>
  <c r="G11" i="16"/>
  <c r="G11" i="18" s="1"/>
  <c r="G118" i="18" s="1"/>
  <c r="H11" i="16"/>
  <c r="H11" i="18" s="1"/>
  <c r="H118" i="18" s="1"/>
  <c r="D11" i="16"/>
  <c r="D11" i="18" s="1"/>
  <c r="D118" i="18" s="1"/>
  <c r="L26" i="16"/>
  <c r="P26" i="16"/>
  <c r="M26" i="16"/>
  <c r="Q26" i="16"/>
  <c r="H35" i="12"/>
  <c r="G35" i="12"/>
  <c r="F35" i="12"/>
  <c r="E35" i="12"/>
  <c r="D35" i="12"/>
  <c r="C35" i="12"/>
  <c r="O11" i="18" l="1"/>
  <c r="O33" i="18" s="1"/>
  <c r="L11" i="18"/>
  <c r="L33" i="18" s="1"/>
  <c r="N11" i="18"/>
  <c r="N33" i="18" s="1"/>
  <c r="P11" i="18"/>
  <c r="P33" i="18" s="1"/>
  <c r="M11" i="18"/>
  <c r="M33" i="18" s="1"/>
  <c r="Q11" i="18"/>
  <c r="Q33" i="18" s="1"/>
  <c r="C22" i="18"/>
  <c r="C129" i="18" s="1"/>
  <c r="C129" i="16"/>
  <c r="G22" i="18"/>
  <c r="G129" i="18" s="1"/>
  <c r="G129" i="16"/>
  <c r="D22" i="18"/>
  <c r="D129" i="18" s="1"/>
  <c r="D129" i="16"/>
  <c r="H22" i="18"/>
  <c r="H129" i="18" s="1"/>
  <c r="H129" i="16"/>
  <c r="E22" i="18"/>
  <c r="E129" i="18" s="1"/>
  <c r="E129" i="16"/>
  <c r="F22" i="18"/>
  <c r="F129" i="18" s="1"/>
  <c r="F129" i="16"/>
  <c r="C118" i="16"/>
  <c r="C11" i="18"/>
  <c r="C118" i="18" s="1"/>
  <c r="C20" i="16"/>
  <c r="F20" i="16"/>
  <c r="F20" i="18" s="1"/>
  <c r="F127" i="18" s="1"/>
  <c r="F118" i="16"/>
  <c r="E20" i="16"/>
  <c r="E20" i="18" s="1"/>
  <c r="E127" i="18" s="1"/>
  <c r="E118" i="16"/>
  <c r="D118" i="16"/>
  <c r="D20" i="16"/>
  <c r="D20" i="18" s="1"/>
  <c r="D127" i="18" s="1"/>
  <c r="G20" i="16"/>
  <c r="G20" i="18" s="1"/>
  <c r="G127" i="18" s="1"/>
  <c r="G118" i="16"/>
  <c r="H118" i="16"/>
  <c r="H20" i="16"/>
  <c r="H20" i="18" s="1"/>
  <c r="H127" i="18" s="1"/>
  <c r="M33" i="16"/>
  <c r="Q33" i="16"/>
  <c r="P33" i="16"/>
  <c r="L33" i="16"/>
  <c r="B24" i="7"/>
  <c r="B49" i="7" s="1"/>
  <c r="C24" i="7"/>
  <c r="C49" i="7" s="1"/>
  <c r="D24" i="7"/>
  <c r="D49" i="7" s="1"/>
  <c r="E24" i="7"/>
  <c r="E49" i="7" s="1"/>
  <c r="F24" i="7"/>
  <c r="F49" i="7" s="1"/>
  <c r="G24" i="7"/>
  <c r="G49" i="7" s="1"/>
  <c r="C127" i="16" l="1"/>
  <c r="C20" i="18"/>
  <c r="C127" i="18" s="1"/>
  <c r="C21" i="16"/>
  <c r="G127" i="16"/>
  <c r="G21" i="16"/>
  <c r="H127" i="16"/>
  <c r="H21" i="16"/>
  <c r="D127" i="16"/>
  <c r="D21" i="16"/>
  <c r="E127" i="16"/>
  <c r="E21" i="16"/>
  <c r="F127" i="16"/>
  <c r="F21" i="16"/>
  <c r="O33" i="16"/>
  <c r="N33" i="16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E128" i="16" l="1"/>
  <c r="E21" i="18"/>
  <c r="E128" i="18" s="1"/>
  <c r="H128" i="16"/>
  <c r="H21" i="18"/>
  <c r="H128" i="18" s="1"/>
  <c r="C128" i="16"/>
  <c r="C21" i="18"/>
  <c r="C128" i="18" s="1"/>
  <c r="F128" i="16"/>
  <c r="F21" i="18"/>
  <c r="F128" i="18" s="1"/>
  <c r="D128" i="16"/>
  <c r="D21" i="18"/>
  <c r="D128" i="18" s="1"/>
  <c r="G128" i="16"/>
  <c r="G21" i="18"/>
  <c r="G128" i="18" s="1"/>
  <c r="B48" i="7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<sst xmlns="http://schemas.openxmlformats.org/spreadsheetml/2006/main" count="1596" uniqueCount="517">
  <si>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</si>
  <si>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</si>
  <si>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</si>
  <si>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</si>
  <si>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</si>
  <si>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</si>
  <si>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</si>
  <si>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</si>
  <si>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</si>
  <si>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</si>
  <si>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</si>
  <si>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</si>
  <si>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</si>
  <si>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</si>
  <si>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</si>
  <si>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</si>
  <si>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</si>
  <si>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</si>
  <si>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</si>
  <si>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</si>
  <si>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</si>
  <si>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</si>
  <si>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</si>
  <si>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</si>
  <si>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</si>
  <si>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</si>
  <si>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</si>
  <si>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</si>
  <si>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</si>
  <si>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</si>
  <si>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</si>
  <si>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</si>
  <si>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</si>
  <si>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</si>
  <si>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</si>
  <si>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</si>
  <si>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</si>
  <si>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</si>
  <si>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</si>
  <si>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</si>
  <si>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</si>
  <si>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</si>
  <si>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</si>
  <si>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</si>
  <si>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</si>
  <si>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</si>
  <si>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</si>
  <si>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</si>
  <si>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Subventions énergétiques (en pts de PIB)</t>
  </si>
  <si>
    <t>GDP growth rate</t>
  </si>
  <si>
    <t>Household consumption price</t>
  </si>
  <si>
    <t>unemployment rate</t>
  </si>
  <si>
    <t>Energy subsidies (in points of GDP)</t>
  </si>
  <si>
    <t>Emissions de CO2 (en Kt CO2)</t>
  </si>
  <si>
    <t>CO2 emissions (In Kt og CO2)</t>
  </si>
  <si>
    <t>f_l_0</t>
  </si>
  <si>
    <t>i_0</t>
  </si>
  <si>
    <t>ia_ind_0</t>
  </si>
  <si>
    <t>ia_trsp_0</t>
  </si>
  <si>
    <t>ia_ser_0</t>
  </si>
  <si>
    <t>ia_trsf_0</t>
  </si>
  <si>
    <t>ia_ele_0</t>
  </si>
  <si>
    <t>f_l_ind_0</t>
  </si>
  <si>
    <t>f_l_trsp_0</t>
  </si>
  <si>
    <t>f_l_ser_0</t>
  </si>
  <si>
    <t>f_l_trsf_0</t>
  </si>
  <si>
    <t>f_l_ele_0</t>
  </si>
  <si>
    <t>ci_toe_ind_0</t>
  </si>
  <si>
    <t>ci_toe_trsp_0</t>
  </si>
  <si>
    <t>ci_toe_ser_0</t>
  </si>
  <si>
    <t>ci_toe_trsf_0</t>
  </si>
  <si>
    <t>ci_toe_ele_0</t>
  </si>
  <si>
    <t>ci_toe_coil_trsf_0</t>
  </si>
  <si>
    <t>ci_toe_cfut_ind_0</t>
  </si>
  <si>
    <t>ci_toe_cfut_trsp_0</t>
  </si>
  <si>
    <t>ci_toe_cfut_ser_0</t>
  </si>
  <si>
    <t>ci_toe_cfut_trsf_0</t>
  </si>
  <si>
    <t>ci_toe_cfut_ele_0</t>
  </si>
  <si>
    <t>ci_toe_cfuh_ind_0</t>
  </si>
  <si>
    <t>ci_toe_cfuh_trsp_0</t>
  </si>
  <si>
    <t>ci_toe_cfuh_ser_0</t>
  </si>
  <si>
    <t>ci_toe_cfuh_trsf_0</t>
  </si>
  <si>
    <t>ci_toe_cfuh_ele_0</t>
  </si>
  <si>
    <t>ci_toe_cgas_ind_0</t>
  </si>
  <si>
    <t>ci_toe_cgas_trsp_0</t>
  </si>
  <si>
    <t>ci_toe_cgas_ser_0</t>
  </si>
  <si>
    <t>ci_toe_cgas_trsf_0</t>
  </si>
  <si>
    <t>ci_toe_cgas_ele_0</t>
  </si>
  <si>
    <t>ci_toe_cele_ind_0</t>
  </si>
  <si>
    <t>ci_toe_cele_trsp_0</t>
  </si>
  <si>
    <t>ci_toe_cele_ser_0</t>
  </si>
  <si>
    <t>ci_toe_cele_trsf_0</t>
  </si>
  <si>
    <t>y_toe_coil_trsf_0</t>
  </si>
  <si>
    <t>y_toe_cfut_trsf_0</t>
  </si>
  <si>
    <t>y_toe_cfuh_trsf_0</t>
  </si>
  <si>
    <t>y_toe_cgas_trsf_0</t>
  </si>
  <si>
    <t>y_toe_cele_ele_0</t>
  </si>
  <si>
    <t>f_l_2</t>
  </si>
  <si>
    <t>i_2</t>
  </si>
  <si>
    <t>ia_ind_2</t>
  </si>
  <si>
    <t>ia_trsp_2</t>
  </si>
  <si>
    <t>ia_ser_2</t>
  </si>
  <si>
    <t>ia_trsf_2</t>
  </si>
  <si>
    <t>ia_ele_2</t>
  </si>
  <si>
    <t>f_l_ind_2</t>
  </si>
  <si>
    <t>f_l_trsp_2</t>
  </si>
  <si>
    <t>f_l_ser_2</t>
  </si>
  <si>
    <t>f_l_trsf_2</t>
  </si>
  <si>
    <t>f_l_ele_2</t>
  </si>
  <si>
    <t>ci_toe_ind_2</t>
  </si>
  <si>
    <t>ci_toe_trsp_2</t>
  </si>
  <si>
    <t>ci_toe_ser_2</t>
  </si>
  <si>
    <t>ci_toe_trsf_2</t>
  </si>
  <si>
    <t>ci_toe_ele_2</t>
  </si>
  <si>
    <t>ci_toe_coil_trsf_2</t>
  </si>
  <si>
    <t>ci_toe_cfut_ind_2</t>
  </si>
  <si>
    <t>ci_toe_cfut_trsp_2</t>
  </si>
  <si>
    <t>ci_toe_cfut_ser_2</t>
  </si>
  <si>
    <t>ci_toe_cfut_trsf_2</t>
  </si>
  <si>
    <t>ci_toe_cfut_ele_2</t>
  </si>
  <si>
    <t>ci_toe_cfuh_ind_2</t>
  </si>
  <si>
    <t>ci_toe_cfuh_trsp_2</t>
  </si>
  <si>
    <t>ci_toe_cfuh_ser_2</t>
  </si>
  <si>
    <t>ci_toe_cfuh_trsf_2</t>
  </si>
  <si>
    <t>ci_toe_cfuh_ele_2</t>
  </si>
  <si>
    <t>ci_toe_cgas_ind_2</t>
  </si>
  <si>
    <t>ci_toe_cgas_trsp_2</t>
  </si>
  <si>
    <t>ci_toe_cgas_ser_2</t>
  </si>
  <si>
    <t>ci_toe_cgas_trsf_2</t>
  </si>
  <si>
    <t>ci_toe_cgas_ele_2</t>
  </si>
  <si>
    <t>ci_toe_cele_ind_2</t>
  </si>
  <si>
    <t>ci_toe_cele_trsp_2</t>
  </si>
  <si>
    <t>ci_toe_cele_ser_2</t>
  </si>
  <si>
    <t>ci_toe_cele_trsf_2</t>
  </si>
  <si>
    <t>y_toe_coil_trsf_2</t>
  </si>
  <si>
    <t>y_toe_cfut_trsf_2</t>
  </si>
  <si>
    <t>y_toe_cfuh_trsf_2</t>
  </si>
  <si>
    <t>y_toe_cgas_trsf_2</t>
  </si>
  <si>
    <t>y_toe_cele_ele_2</t>
  </si>
  <si>
    <t>Pétrole brut</t>
  </si>
  <si>
    <t>Electricité</t>
  </si>
  <si>
    <t>Industrie et agriculture</t>
  </si>
  <si>
    <t>Transports</t>
  </si>
  <si>
    <t>Services</t>
  </si>
  <si>
    <t>Ménages (transport et residentiel)</t>
  </si>
  <si>
    <t>Exportation</t>
  </si>
  <si>
    <t>Y_toe_0</t>
  </si>
  <si>
    <t>Carburants pourle transport</t>
  </si>
  <si>
    <t>Carburants pour d'autres usages</t>
  </si>
  <si>
    <t>M_toe_0</t>
  </si>
  <si>
    <t>CI_toe_0</t>
  </si>
  <si>
    <t>CH_toe_0</t>
  </si>
  <si>
    <t>X_toe_0</t>
  </si>
  <si>
    <t>Variations de stock</t>
  </si>
  <si>
    <t xml:space="preserve">Net energy production </t>
  </si>
  <si>
    <t>Crude oil</t>
  </si>
  <si>
    <t>Transport fuels</t>
  </si>
  <si>
    <t>other use fuels</t>
  </si>
  <si>
    <t>Natural gas</t>
  </si>
  <si>
    <t>Gaz naturel</t>
  </si>
  <si>
    <t>Electricity</t>
  </si>
  <si>
    <t>Net imported energy</t>
  </si>
  <si>
    <t>Net energy supply</t>
  </si>
  <si>
    <t>Sector energy end use</t>
  </si>
  <si>
    <t>Industry and agriculture</t>
  </si>
  <si>
    <t>Stock variaion</t>
  </si>
  <si>
    <t>Net energy use</t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</si>
  <si>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</si>
  <si>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EMS_CI_CO2_0</t>
  </si>
  <si>
    <t>EMS_ci_CO2_ind_0</t>
  </si>
  <si>
    <t>EMS_ci_co2_trsp_0</t>
  </si>
  <si>
    <t>EMS_ci_co2_ser_0</t>
  </si>
  <si>
    <t>EMS_ci_co2_trsf_0</t>
  </si>
  <si>
    <t>EMS_ci_co2_ele_0</t>
  </si>
  <si>
    <t>EMS_CH_co2_0</t>
  </si>
  <si>
    <t xml:space="preserve">EMS_CO2_0 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</si>
  <si>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</si>
  <si>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 xml:space="preserve">Energy transformation </t>
  </si>
  <si>
    <t xml:space="preserve">Energy Transformation </t>
  </si>
  <si>
    <t>Households  (transport et residential)</t>
  </si>
  <si>
    <t>Total</t>
  </si>
  <si>
    <r>
      <t>Total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</si>
  <si>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Total</t>
    </r>
  </si>
  <si>
    <t>Emploi (en milliers)</t>
  </si>
  <si>
    <t>Labor (in thousands)</t>
  </si>
  <si>
    <t>Transformation d'énergie</t>
  </si>
  <si>
    <t>Investissement (en million)</t>
  </si>
  <si>
    <t>Investment (en million)</t>
  </si>
  <si>
    <t>Balance énergétique (en tep)</t>
  </si>
  <si>
    <t>Energy balance (in toe)</t>
  </si>
  <si>
    <t>Y_toe_2</t>
  </si>
  <si>
    <t>M_toe_2</t>
  </si>
  <si>
    <t>CI_toe_2</t>
  </si>
  <si>
    <t>CH_toe_2</t>
  </si>
  <si>
    <t>X_toe_2</t>
  </si>
  <si>
    <t>EMS_CI_CO2_2</t>
  </si>
  <si>
    <t>EMS_ci_CO2_ind_2</t>
  </si>
  <si>
    <t>EMS_ci_co2_trsp_2</t>
  </si>
  <si>
    <t>EMS_ci_co2_ser_2</t>
  </si>
  <si>
    <t>EMS_ci_co2_trsf_2</t>
  </si>
  <si>
    <t>EMS_ci_co2_ele_2</t>
  </si>
  <si>
    <t>EMS_CH_co2_2</t>
  </si>
  <si>
    <t xml:space="preserve">EMS_CO2_2 </t>
  </si>
  <si>
    <t>Valeur Ajoutée</t>
  </si>
  <si>
    <t>Production</t>
  </si>
  <si>
    <t>Added Value</t>
  </si>
  <si>
    <t>va_ind_2</t>
  </si>
  <si>
    <t>va_trsp_2</t>
  </si>
  <si>
    <t>va_ser_2</t>
  </si>
  <si>
    <t>va_trsf_2</t>
  </si>
  <si>
    <t>va_ele_2</t>
  </si>
  <si>
    <t>va_2</t>
  </si>
  <si>
    <t>y_ind_2</t>
  </si>
  <si>
    <t>y_trsp_2</t>
  </si>
  <si>
    <t>y_ser_2</t>
  </si>
  <si>
    <t>y_trsf_2</t>
  </si>
  <si>
    <t>y_ele_2</t>
  </si>
  <si>
    <t>y_2</t>
  </si>
  <si>
    <t>va_ind_0</t>
  </si>
  <si>
    <t>va_trsp_0</t>
  </si>
  <si>
    <t>va_ser_0</t>
  </si>
  <si>
    <t>va_trsf_0</t>
  </si>
  <si>
    <t>va_ele_0</t>
  </si>
  <si>
    <t>va_0</t>
  </si>
  <si>
    <t>y_ind_0</t>
  </si>
  <si>
    <t>y_trsp_0</t>
  </si>
  <si>
    <t>y_ser_0</t>
  </si>
  <si>
    <t>y_trsf_0</t>
  </si>
  <si>
    <t>y_ele_0</t>
  </si>
  <si>
    <t>y_0</t>
  </si>
  <si>
    <t>ci_toe_coil_0</t>
  </si>
  <si>
    <t>ci_toe_cfut_0</t>
  </si>
  <si>
    <t>ci_toe_cfuh_0</t>
  </si>
  <si>
    <t>ci_toe_cgas_0</t>
  </si>
  <si>
    <t>ci_toe_cele_0</t>
  </si>
  <si>
    <t>ch_toe_cfut_0</t>
  </si>
  <si>
    <t>ch_toe_cfuh_0</t>
  </si>
  <si>
    <t>ch_toe_cgas_0</t>
  </si>
  <si>
    <t>ch_toe_cele_0</t>
  </si>
  <si>
    <t>x_toe_coil_0</t>
  </si>
  <si>
    <t>x_toe_cfut_0</t>
  </si>
  <si>
    <t>x_toe_cfuh_0</t>
  </si>
  <si>
    <t>x_toe_cele_0</t>
  </si>
  <si>
    <t>ci_toe_coil_2</t>
  </si>
  <si>
    <t>ci_toe_cfut_2</t>
  </si>
  <si>
    <t>ci_toe_cfuh_2</t>
  </si>
  <si>
    <t>ci_toe_cgas_2</t>
  </si>
  <si>
    <t>ci_toe_cele_2</t>
  </si>
  <si>
    <t>ch_toe_cfut_2</t>
  </si>
  <si>
    <t>ch_toe_cfuh_2</t>
  </si>
  <si>
    <t>ch_toe_cgas_2</t>
  </si>
  <si>
    <t>ch_toe_cele_2</t>
  </si>
  <si>
    <t>x_toe_coil_2</t>
  </si>
  <si>
    <t>x_toe_cfut_2</t>
  </si>
  <si>
    <t>x_toe_cfuh_2</t>
  </si>
  <si>
    <t>x_toe_cele_2</t>
  </si>
  <si>
    <t>Production nette d'énergie</t>
  </si>
  <si>
    <t>Importations  nettes</t>
  </si>
  <si>
    <t>Consommation d'énergie des secteurs d'activité</t>
  </si>
  <si>
    <t>Demande nette d'énergie</t>
  </si>
  <si>
    <t>Households  (transport and residential)</t>
  </si>
  <si>
    <t>Subventions à l'électricité (en pts de PIB)</t>
  </si>
  <si>
    <t>Subventions aux énegies fossiles (en pts de PIB)</t>
  </si>
  <si>
    <t>Electricity subsidies (in points of GDP)</t>
  </si>
  <si>
    <t>Pétrole Brut (en tep)</t>
  </si>
  <si>
    <t xml:space="preserve">Production nette </t>
  </si>
  <si>
    <t>M_toe_coil_0</t>
  </si>
  <si>
    <t>Carburant pour le transport (en tep)</t>
  </si>
  <si>
    <t>M_toe_cfut_0</t>
  </si>
  <si>
    <t>Carburant pour les autres usages (en tep)</t>
  </si>
  <si>
    <t>Gaz naturel (en tep)</t>
  </si>
  <si>
    <t>Electricité (en tep)</t>
  </si>
  <si>
    <t>M_toe_cfuh_0</t>
  </si>
  <si>
    <t>M_toe_cgas_0</t>
  </si>
  <si>
    <t>x_toe_cgas_0</t>
  </si>
  <si>
    <t>M_toe_cele_0</t>
  </si>
  <si>
    <t>ci_toe_cele_ele_0</t>
  </si>
  <si>
    <t>M_toe_coil_2</t>
  </si>
  <si>
    <t>M_toe_cfut_2</t>
  </si>
  <si>
    <t>M_toe_cfuh_2</t>
  </si>
  <si>
    <t>M_toe_cgas_2</t>
  </si>
  <si>
    <t>x_toe_cgas_2</t>
  </si>
  <si>
    <t>M_toe_cele_2</t>
  </si>
  <si>
    <t>ci_toe_cele_ele_2</t>
  </si>
  <si>
    <t>offre nette d'énergie</t>
  </si>
  <si>
    <t xml:space="preserve">Investissement </t>
  </si>
  <si>
    <t xml:space="preserve">Investment </t>
  </si>
  <si>
    <t>fossil energy subsidies (in points og GDP)</t>
  </si>
  <si>
    <t>Consommation finale d'énergie</t>
  </si>
  <si>
    <t>Final energy consumption</t>
  </si>
  <si>
    <t>Balance énergétique (en Ktep)</t>
  </si>
  <si>
    <t>Pétrole Brut (en Ktep)</t>
  </si>
  <si>
    <t>Carburant pour le transport (en Ktep)</t>
  </si>
  <si>
    <t>Carburant pour les autres usages (en Ktep)</t>
  </si>
  <si>
    <t>Gaz naturel (en Ktep)</t>
  </si>
  <si>
    <t>Electricité (en Ktep)</t>
  </si>
  <si>
    <t>Energy balance (in Ktoe)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</si>
  <si>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</si>
  <si>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</si>
  <si>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Consommation d'énergie finale</t>
  </si>
  <si>
    <t>Carburants pour le transport</t>
  </si>
  <si>
    <r>
      <t>Emissions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</si>
  <si>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Emissions de CO2 des ménages</t>
  </si>
  <si>
    <t>EMS_ci_CO2_cfut_0</t>
  </si>
  <si>
    <t>EMS_ci_co2_cfuh_0</t>
  </si>
  <si>
    <t>EMS_ci_co2_cgas_0</t>
  </si>
  <si>
    <t>EMS_CH_co2_cfut_0</t>
  </si>
  <si>
    <t>EMS_CH_co2_cfut_2</t>
  </si>
  <si>
    <t>EMS_CH_co2_cfuh_0</t>
  </si>
  <si>
    <t>EMS_CH_co2_cgas_0</t>
  </si>
  <si>
    <r>
      <t>Emissions de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"/>
        <family val="2"/>
        <scheme val="minor"/>
      </rPr>
      <t>Total</t>
    </r>
  </si>
  <si>
    <t>Households CO2 emissions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</si>
  <si>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</si>
  <si>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>EMS_ci_CO2_cfut_2</t>
  </si>
  <si>
    <t>EMS_ci_co2_cfuh_2</t>
  </si>
  <si>
    <t>EMS_ci_co2_cgas_2</t>
  </si>
  <si>
    <t>EMS_CH_co2_cfuh_2</t>
  </si>
  <si>
    <t>EMS_CH_co2_cgas_2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</si>
  <si>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</si>
  <si>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by energy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</si>
  <si>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 xml:space="preserve"> Emissions de CO</t>
    </r>
    <r>
      <rPr>
        <b/>
        <vertAlign val="subscript"/>
        <sz val="16"/>
        <color theme="1"/>
        <rFont val="Calibri (Corps)"/>
      </rPr>
      <t xml:space="preserve">2 </t>
    </r>
    <r>
      <rPr>
        <b/>
        <sz val="16"/>
        <color theme="1"/>
        <rFont val="Calibri"/>
        <family val="2"/>
        <scheme val="minor"/>
      </rPr>
      <t>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</si>
  <si>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</si>
  <si>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</si>
  <si>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</si>
  <si>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</si>
  <si>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</si>
  <si>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</si>
  <si>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</si>
  <si>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esub_gdp_0</t>
  </si>
  <si>
    <t>t2vol_ci_co2_0</t>
  </si>
  <si>
    <t>t2vol_ch_co2_0</t>
  </si>
  <si>
    <t>esub_gdp_cfut_0</t>
  </si>
  <si>
    <t>esub_gdp_cfuh_0</t>
  </si>
  <si>
    <t>esub_gdp_cgas_0</t>
  </si>
  <si>
    <t>esub_gdp_cele_0</t>
  </si>
  <si>
    <t>@pch(gdp_2)</t>
  </si>
  <si>
    <t>@pch(pch_2)</t>
  </si>
  <si>
    <t>unr_2</t>
  </si>
  <si>
    <t>rdebt_g_val_2</t>
  </si>
  <si>
    <t>rbal_g_prim_val_2</t>
  </si>
  <si>
    <t>ems_co2_2</t>
  </si>
  <si>
    <t>esub_gdp_2</t>
  </si>
  <si>
    <t>t2vol_ci_co2_2</t>
  </si>
  <si>
    <t>t2vol_ch_co2_2</t>
  </si>
  <si>
    <t>esub_gdp_cfut_2</t>
  </si>
  <si>
    <t>esub_gdp_cfuh_2</t>
  </si>
  <si>
    <t>esub_gdp_cgas_2</t>
  </si>
  <si>
    <t>esub_gdp_cele_2</t>
  </si>
  <si>
    <t>Recette de la taxe carbone des secteurs</t>
  </si>
  <si>
    <t>Recette de la taxe carbone des ménages</t>
  </si>
  <si>
    <t>Subventions aux carburant pour le transport(en pts de PIB)</t>
  </si>
  <si>
    <t>Subventions aux carburant pour les autres usages(en pts de PIB)</t>
  </si>
  <si>
    <t>Subventions aux gaz naturel (en pts de PIB)</t>
  </si>
  <si>
    <t>Transport fuels subsidies (in points og GDP)</t>
  </si>
  <si>
    <t>other use fuels subsidies (in points og GDP)</t>
  </si>
  <si>
    <t>Natural gas subsidies (in points og GDP)</t>
  </si>
  <si>
    <t>rbal_trade_val_2</t>
  </si>
  <si>
    <t>Carbon tax revenu from sectors</t>
  </si>
  <si>
    <t>Carbon tax revenu from households</t>
  </si>
  <si>
    <t>t2vol_ci_co2_coil_0</t>
  </si>
  <si>
    <t>t2vol_ci_co2_cfut_0</t>
  </si>
  <si>
    <t>t2vol_ci_co2_cfuh_0</t>
  </si>
  <si>
    <t>t2vol_ci_co2_cgas_0</t>
  </si>
  <si>
    <t>t2vol_ci_co2_cele_0</t>
  </si>
  <si>
    <t>subc_vol_cfut_0</t>
  </si>
  <si>
    <t>subc_vol_cfuh_0</t>
  </si>
  <si>
    <t>subc_vol_cgas_0</t>
  </si>
  <si>
    <t>subc_vol_cele_0</t>
  </si>
  <si>
    <t>t2vol_ci_co2_coil_2</t>
  </si>
  <si>
    <t>t2vol_ci_co2_cfut_2</t>
  </si>
  <si>
    <t>t2vol_ci_co2_cfuh_2</t>
  </si>
  <si>
    <t>t2vol_ci_co2_cgas_2</t>
  </si>
  <si>
    <t>t2vol_ci_co2_cele_2</t>
  </si>
  <si>
    <t>subc_vol_cfut_2</t>
  </si>
  <si>
    <t>subc_vol_cfuh_2</t>
  </si>
  <si>
    <t>subc_vol_cgas_2</t>
  </si>
  <si>
    <t>subc_vol_cele_2</t>
  </si>
  <si>
    <t>Subvention à l'énergie</t>
  </si>
  <si>
    <t xml:space="preserve">Energy sudsidies </t>
  </si>
  <si>
    <t>Energy sudsidies</t>
  </si>
  <si>
    <t>_date_</t>
  </si>
  <si>
    <t>@date</t>
  </si>
  <si>
    <t>ems_ci_co2_0</t>
  </si>
  <si>
    <t>ems_ch_co2_0</t>
  </si>
  <si>
    <t>gr_prog_l_sgas_0</t>
  </si>
  <si>
    <t>Prix du pétrole</t>
  </si>
  <si>
    <t>PCH_0</t>
  </si>
  <si>
    <t>POP</t>
  </si>
  <si>
    <t>population</t>
  </si>
  <si>
    <t>Productivité du travail</t>
  </si>
  <si>
    <t>PIB</t>
  </si>
  <si>
    <t>GDP_0</t>
  </si>
  <si>
    <t>Subvention à l'energie (en point de PIB)</t>
  </si>
  <si>
    <t xml:space="preserve">Subvention à l'energie </t>
  </si>
  <si>
    <t>PWD_coil</t>
  </si>
  <si>
    <t>Taux de croissance de la population</t>
  </si>
  <si>
    <t>Prix à la consommation</t>
  </si>
  <si>
    <t>Emissions de CO2 des secteurs</t>
  </si>
  <si>
    <t>2015-2030</t>
  </si>
  <si>
    <t>2020-2030</t>
  </si>
  <si>
    <t>Carburant total</t>
  </si>
  <si>
    <t>esub_gdp_0*gdp_0*1000000/(ems_co2_0*1000)</t>
  </si>
  <si>
    <t>esub_gdp_2*gdp_2*1000000/(ems_co2_2*1000)</t>
  </si>
  <si>
    <t>Subvention à l'énergie par tCO2</t>
  </si>
  <si>
    <t>Energy sudsidies by tCO2</t>
  </si>
  <si>
    <t>RCO2TAX_VOL</t>
  </si>
  <si>
    <t>Taxe Carbone (en DT 2015)</t>
  </si>
  <si>
    <t>Carbon Tax (in DT 2015)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</si>
  <si>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</si>
  <si>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</si>
  <si>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</si>
  <si>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</si>
  <si>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</si>
  <si>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</si>
  <si>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</si>
  <si>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</si>
  <si>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</si>
  <si>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</si>
  <si>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</si>
  <si>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</si>
  <si>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</si>
  <si>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</si>
  <si>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</si>
  <si>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</si>
  <si>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</si>
  <si>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</si>
  <si>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</si>
  <si>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</si>
  <si>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100*(ems_co2_2/ems_co2_0-1)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</si>
  <si>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</si>
  <si>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</si>
  <si>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</si>
  <si>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</si>
  <si>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</si>
  <si>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</si>
  <si>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</si>
  <si>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pwd_coil</t>
  </si>
  <si>
    <t>rsubcd_cfut</t>
  </si>
  <si>
    <t>rsubcd_cfuh</t>
  </si>
  <si>
    <t>rsubcd_cgas</t>
  </si>
  <si>
    <t>rsubcd_cele</t>
  </si>
  <si>
    <t>rsubcm_cfut</t>
  </si>
  <si>
    <t>rsubcm_cfuh</t>
  </si>
  <si>
    <t>rsubcm_cgas</t>
  </si>
  <si>
    <t>rsubcm_cele</t>
  </si>
  <si>
    <t>rco2tax_vol*1000</t>
  </si>
  <si>
    <t>esub_gdp_coil_0</t>
  </si>
  <si>
    <t>gr_prog_l_sgas_2</t>
  </si>
  <si>
    <t>gdp_2</t>
  </si>
  <si>
    <t>pch_2</t>
  </si>
  <si>
    <t>ems_ch_co2_2</t>
  </si>
  <si>
    <t>ems_ci_co2_2</t>
  </si>
  <si>
    <t>esub_gdp_coil_2</t>
  </si>
  <si>
    <t>y_toe_0</t>
  </si>
  <si>
    <t>m_toe_0</t>
  </si>
  <si>
    <t>ci_toe_0</t>
  </si>
  <si>
    <t>ch_toe_0</t>
  </si>
  <si>
    <t>x_toe_0</t>
  </si>
  <si>
    <t>ch_hous_toe_cele_0</t>
  </si>
  <si>
    <t>ch_trsp_toe_cele_0</t>
  </si>
  <si>
    <t>ch_toe_hous_0</t>
  </si>
  <si>
    <t>ch_toe_trsp_0</t>
  </si>
  <si>
    <t>ems_ci_co2_ind_0</t>
  </si>
  <si>
    <t>ems_ci_co2_trsp_0</t>
  </si>
  <si>
    <t>ems_ci_co2_ser_0</t>
  </si>
  <si>
    <t>ems_ci_co2_trsf_0</t>
  </si>
  <si>
    <t>ems_ci_co2_ele_0</t>
  </si>
  <si>
    <t>ems_ci_co2_cfut_0</t>
  </si>
  <si>
    <t>ems_ci_co2_cfuh_0</t>
  </si>
  <si>
    <t>ems_ci_co2_cgas_0</t>
  </si>
  <si>
    <t>ems_ch_co2_cfut_0</t>
  </si>
  <si>
    <t>ems_ch_co2_cfuh_0</t>
  </si>
  <si>
    <t>ems_ch_co2_cgas_0</t>
  </si>
  <si>
    <t>y_toe_trsf_0</t>
  </si>
  <si>
    <t>y_toe_ele_0</t>
  </si>
  <si>
    <t>m_toe_coil_0</t>
  </si>
  <si>
    <t>m_toe_cfut_0</t>
  </si>
  <si>
    <t>m_toe_cfuh_0</t>
  </si>
  <si>
    <t>m_toe_cgas_0</t>
  </si>
  <si>
    <t>y_toe_2</t>
  </si>
  <si>
    <t>m_toe_2</t>
  </si>
  <si>
    <t>ci_toe_2</t>
  </si>
  <si>
    <t>ch_toe_2</t>
  </si>
  <si>
    <t>x_toe_2</t>
  </si>
  <si>
    <t>ch_hous_toe_cele_2</t>
  </si>
  <si>
    <t>ch_trsp_toe_cele_2</t>
  </si>
  <si>
    <t>ch_toe_hous_2</t>
  </si>
  <si>
    <t>ch_toe_trsp_2</t>
  </si>
  <si>
    <t>ems_ci_co2_ind_2</t>
  </si>
  <si>
    <t>ems_ci_co2_trsp_2</t>
  </si>
  <si>
    <t>ems_ci_co2_ser_2</t>
  </si>
  <si>
    <t>ems_ci_co2_trsf_2</t>
  </si>
  <si>
    <t>ems_ci_co2_ele_2</t>
  </si>
  <si>
    <t>ems_ci_co2_cfut_2</t>
  </si>
  <si>
    <t>ems_ci_co2_cfuh_2</t>
  </si>
  <si>
    <t>ems_ci_co2_cgas_2</t>
  </si>
  <si>
    <t>ems_ch_co2_cfut_2</t>
  </si>
  <si>
    <t>ems_ch_co2_cfuh_2</t>
  </si>
  <si>
    <t>ems_ch_co2_cgas_2</t>
  </si>
  <si>
    <t>y_toe_trsf_2</t>
  </si>
  <si>
    <t>y_toe_ele_2</t>
  </si>
  <si>
    <t>m_toe_coil_2</t>
  </si>
  <si>
    <t>m_toe_cfut_2</t>
  </si>
  <si>
    <t>m_toe_cfuh_2</t>
  </si>
  <si>
    <t>m_toe_cgas_2</t>
  </si>
  <si>
    <t>Exporations</t>
  </si>
  <si>
    <t>Prix à la Production</t>
  </si>
  <si>
    <t>Salaire nominal brut</t>
  </si>
  <si>
    <t>Nombre d'emplois (milliers)</t>
  </si>
  <si>
    <t>Taux de chômage</t>
  </si>
  <si>
    <t>Balance commerciale (en points de pib)</t>
  </si>
  <si>
    <t>Solde primaire public</t>
  </si>
  <si>
    <t>Dette publique</t>
  </si>
  <si>
    <t>Emissions CO2</t>
  </si>
  <si>
    <t>Contribution au PIB Consommation</t>
  </si>
  <si>
    <t>Contribution au PIB Investissement</t>
  </si>
  <si>
    <t>Contribution au PIB Balance Commerciale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</si>
</sst>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%"/>
    <numFmt numFmtId="166" formatCode="#,##0.00000000"/>
    <numFmt numFmtId="167" formatCode="#,##0.00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 (Corps)"/>
    </font>
    <font>
      <b/>
      <vertAlign val="subscript"/>
      <sz val="16"/>
      <color theme="1"/>
      <name val="Calibri (Corps)"/>
    </font>
    <font>
      <b/>
      <sz val="11"/>
      <color theme="1"/>
      <name val="Calibri (Corps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5" fontId="5" fillId="3" borderId="2" xfId="1" applyNumberFormat="1" applyFont="1" applyFill="1" applyBorder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/>
    <xf numFmtId="2" fontId="1" fillId="3" borderId="5" xfId="0" applyNumberFormat="1" applyFont="1" applyFill="1" applyBorder="1"/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3" fontId="8" fillId="3" borderId="0" xfId="1" applyNumberFormat="1" applyFont="1" applyFill="1" applyBorder="1" applyAlignment="1">
      <alignment horizontal="center" vertical="center"/>
    </xf>
    <xf numFmtId="3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9" fillId="3" borderId="0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wrapText="1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 indent="1"/>
    </xf>
    <xf numFmtId="2" fontId="1" fillId="3" borderId="0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vertical="center" wrapText="1"/>
    </xf>
    <xf numFmtId="2" fontId="1" fillId="3" borderId="5" xfId="0" applyNumberFormat="1" applyFont="1" applyFill="1" applyBorder="1" applyAlignment="1">
      <alignment horizontal="left" indent="1"/>
    </xf>
    <xf numFmtId="9" fontId="5" fillId="3" borderId="0" xfId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167" fontId="5" fillId="4" borderId="0" xfId="1" applyNumberFormat="1" applyFont="1" applyFill="1" applyBorder="1" applyAlignment="1">
      <alignment horizontal="center" vertical="center"/>
    </xf>
    <xf numFmtId="166" fontId="5" fillId="4" borderId="0" xfId="1" applyNumberFormat="1" applyFont="1" applyFill="1" applyBorder="1" applyAlignment="1">
      <alignment horizontal="center" vertical="center"/>
    </xf>
    <xf numFmtId="3" fontId="5" fillId="4" borderId="0" xfId="1" applyNumberFormat="1" applyFont="1" applyFill="1" applyBorder="1" applyAlignment="1">
      <alignment horizontal="center" vertical="center"/>
    </xf>
    <xf numFmtId="9" fontId="8" fillId="3" borderId="5" xfId="1" applyFont="1" applyFill="1" applyBorder="1" applyAlignment="1">
      <alignment horizontal="center" vertical="center"/>
    </xf>
    <xf numFmtId="165" fontId="8" fillId="3" borderId="5" xfId="1" applyNumberFormat="1" applyFont="1" applyFill="1" applyBorder="1" applyAlignment="1">
      <alignment horizontal="center" vertical="center"/>
    </xf>
    <xf numFmtId="165" fontId="5" fillId="5" borderId="0" xfId="1" applyNumberFormat="1" applyFont="1" applyFill="1" applyBorder="1" applyAlignment="1">
      <alignment horizontal="center" vertical="center"/>
    </xf>
    <xf numFmtId="9" fontId="0" fillId="3" borderId="0" xfId="1" applyFont="1" applyFill="1"/>
    <xf numFmtId="2" fontId="5" fillId="3" borderId="0" xfId="1" applyNumberFormat="1" applyFont="1" applyFill="1" applyBorder="1" applyAlignment="1">
      <alignment horizontal="center" vertical="center"/>
    </xf>
    <xf numFmtId="2" fontId="8" fillId="3" borderId="5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left" indent="2"/>
    </xf>
    <xf numFmtId="3" fontId="5" fillId="3" borderId="5" xfId="1" applyNumberFormat="1" applyFont="1" applyFill="1" applyBorder="1" applyAlignment="1">
      <alignment horizontal="center" vertical="center"/>
    </xf>
    <xf numFmtId="0" fontId="1" fillId="3" borderId="0" xfId="0" applyFont="1" applyFill="1"/>
    <xf numFmtId="165" fontId="8" fillId="3" borderId="0" xfId="1" applyNumberFormat="1" applyFont="1" applyFill="1" applyBorder="1" applyAlignment="1">
      <alignment horizontal="center" vertical="center"/>
    </xf>
    <xf numFmtId="165" fontId="5" fillId="3" borderId="5" xfId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wrapText="1"/>
    </xf>
    <xf numFmtId="0" fontId="0" fillId="3" borderId="7" xfId="0" applyFill="1" applyBorder="1"/>
    <xf numFmtId="0" fontId="1" fillId="3" borderId="8" xfId="0" applyFont="1" applyFill="1" applyBorder="1" applyAlignment="1">
      <alignment wrapText="1"/>
    </xf>
    <xf numFmtId="2" fontId="1" fillId="3" borderId="7" xfId="0" applyNumberFormat="1" applyFont="1" applyFill="1" applyBorder="1"/>
    <xf numFmtId="0" fontId="1" fillId="3" borderId="7" xfId="0" applyFont="1" applyFill="1" applyBorder="1"/>
    <xf numFmtId="165" fontId="5" fillId="3" borderId="9" xfId="1" applyNumberFormat="1" applyFont="1" applyFill="1" applyBorder="1" applyAlignment="1">
      <alignment horizontal="center" vertical="center"/>
    </xf>
    <xf numFmtId="165" fontId="5" fillId="3" borderId="6" xfId="1" applyNumberFormat="1" applyFont="1" applyFill="1" applyBorder="1" applyAlignment="1">
      <alignment horizontal="center" vertical="center"/>
    </xf>
    <xf numFmtId="165" fontId="5" fillId="3" borderId="10" xfId="1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3" borderId="8" xfId="0" applyFill="1" applyBorder="1"/>
    <xf numFmtId="3" fontId="0" fillId="3" borderId="0" xfId="0" applyNumberFormat="1" applyFill="1"/>
    <xf numFmtId="4" fontId="5" fillId="3" borderId="0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165" fontId="5" fillId="3" borderId="14" xfId="1" applyNumberFormat="1" applyFont="1" applyFill="1" applyBorder="1" applyAlignment="1">
      <alignment horizontal="center" vertical="center"/>
    </xf>
    <xf numFmtId="3" fontId="5" fillId="3" borderId="14" xfId="1" applyNumberFormat="1" applyFont="1" applyFill="1" applyBorder="1" applyAlignment="1">
      <alignment horizontal="center" vertical="center"/>
    </xf>
    <xf numFmtId="165" fontId="5" fillId="3" borderId="15" xfId="1" applyNumberFormat="1" applyFont="1" applyFill="1" applyBorder="1" applyAlignment="1">
      <alignment horizontal="center" vertical="center"/>
    </xf>
    <xf numFmtId="165" fontId="5" fillId="3" borderId="16" xfId="1" applyNumberFormat="1" applyFont="1" applyFill="1" applyBorder="1" applyAlignment="1">
      <alignment horizontal="center" vertical="center"/>
    </xf>
    <xf numFmtId="3" fontId="5" fillId="3" borderId="16" xfId="1" applyNumberFormat="1" applyFont="1" applyFill="1" applyBorder="1" applyAlignment="1">
      <alignment horizontal="center" vertical="center"/>
    </xf>
    <xf numFmtId="165" fontId="0" fillId="0" borderId="0" xfId="0" applyNumberFormat="1"/>
    <xf numFmtId="2" fontId="1" fillId="3" borderId="0" xfId="0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6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115" zoomScaleNormal="115" workbookViewId="0">
      <selection activeCell="B4" sqref="B4"/>
    </sheetView>
  </sheetViews>
  <sheetFormatPr baseColWidth="10" defaultColWidth="12.453125" defaultRowHeight="14.5"/>
  <cols>
    <col min="1" max="1" width="37.453125" bestFit="1" customWidth="1"/>
  </cols>
  <sheetData>
    <row r="1" spans="1:10" ht="30" customHeight="1">
      <c r="A1" s="7"/>
      <c r="B1" s="85" t="s">
        <v>41</v>
      </c>
      <c r="C1" s="85"/>
      <c r="D1" s="85"/>
      <c r="E1" s="85"/>
      <c r="F1" s="85"/>
      <c r="G1" s="85"/>
      <c r="H1" s="10"/>
      <c r="I1" s="10"/>
      <c r="J1" s="10"/>
    </row>
    <row r="2" spans="1:10" ht="15.5">
      <c r="A2" s="8"/>
      <c r="B2" s="82" t="s">
        <v>0</v>
      </c>
      <c r="C2" s="83"/>
      <c r="D2" s="83"/>
      <c r="E2" s="83"/>
      <c r="F2" s="83"/>
      <c r="G2" s="84"/>
      <c r="H2" s="10"/>
      <c r="I2" s="10"/>
      <c r="J2" s="10"/>
    </row>
    <row r="3" spans="1:10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>
      <c r="A4" s="5" t="s">
        <v>1</v>
      </c>
      <c r="B4" s="11">
        <f>Macro!I2</f>
        <v>0.28954409006209936</v>
      </c>
      <c r="C4" s="12">
        <f>Macro!J2</f>
        <v>0.50152609453486541</v>
      </c>
      <c r="D4" s="12">
        <f>Macro!K2</f>
        <v>0.74283458631256849</v>
      </c>
      <c r="E4" s="12">
        <f>Macro!M2</f>
        <v>1.0705537224868555</v>
      </c>
      <c r="F4" s="12">
        <f>Macro!R2</f>
        <v>1.4754452086865211</v>
      </c>
      <c r="G4" s="13">
        <f>Macro!AL2</f>
        <v>4.4202832453751562</v>
      </c>
      <c r="H4" s="10"/>
      <c r="I4" s="10"/>
      <c r="J4" s="10"/>
    </row>
    <row r="5" spans="1:10">
      <c r="A5" s="5" t="s">
        <v>2</v>
      </c>
      <c r="B5" s="11">
        <f>Macro!I3</f>
        <v>4.2538311459239253E-2</v>
      </c>
      <c r="C5" s="12">
        <f>Macro!J3</f>
        <v>0.13776269752878711</v>
      </c>
      <c r="D5" s="12">
        <f>Macro!K3</f>
        <v>0.25191334802823206</v>
      </c>
      <c r="E5" s="12">
        <f>Macro!M3</f>
        <v>0.56950079417521504</v>
      </c>
      <c r="F5" s="12">
        <f>Macro!R3</f>
        <v>1.624778730692733</v>
      </c>
      <c r="G5" s="13">
        <f>Macro!AL3</f>
        <v>7.519304823997297</v>
      </c>
      <c r="H5" s="10"/>
      <c r="I5" s="10"/>
      <c r="J5" s="10"/>
    </row>
    <row r="6" spans="1:10">
      <c r="A6" s="5" t="s">
        <v>3</v>
      </c>
      <c r="B6" s="11">
        <f>Macro!I4</f>
        <v>0.16733529952788206</v>
      </c>
      <c r="C6" s="12">
        <f>Macro!J4</f>
        <v>0.34735034334540948</v>
      </c>
      <c r="D6" s="12">
        <f>Macro!K4</f>
        <v>0.44145189338353763</v>
      </c>
      <c r="E6" s="12">
        <f>Macro!M4</f>
        <v>0.2530046894688498</v>
      </c>
      <c r="F6" s="12">
        <f>Macro!R4</f>
        <v>1.268569538435016</v>
      </c>
      <c r="G6" s="13">
        <f>Macro!AL4</f>
        <v>10.123564137182139</v>
      </c>
      <c r="H6" s="10"/>
      <c r="I6" s="10"/>
      <c r="J6" s="10"/>
    </row>
    <row r="7" spans="1:10">
      <c r="A7" s="5" t="s">
        <v>4</v>
      </c>
      <c r="B7" s="11">
        <f>Macro!I5</f>
        <v>-9.0496540641860079E-3</v>
      </c>
      <c r="C7" s="12">
        <f>Macro!J5</f>
        <v>-3.2392331569863764E-2</v>
      </c>
      <c r="D7" s="12">
        <f>Macro!K5</f>
        <v>-8.4984006913324528E-2</v>
      </c>
      <c r="E7" s="12">
        <f>Macro!M5</f>
        <v>-0.3028144117915077</v>
      </c>
      <c r="F7" s="12">
        <f>Macro!R5</f>
        <v>-1.1455956767769337</v>
      </c>
      <c r="G7" s="13">
        <f>Macro!AL5</f>
        <v>-4.4436990369907114</v>
      </c>
      <c r="H7" s="10"/>
      <c r="I7" s="10"/>
      <c r="J7" s="10"/>
    </row>
    <row r="8" spans="1:10">
      <c r="A8" s="5" t="s">
        <v>5</v>
      </c>
      <c r="B8" s="11">
        <f>Macro!I6</f>
        <v>-0.43730434797990547</v>
      </c>
      <c r="C8" s="12">
        <f>Macro!J6</f>
        <v>-0.66171262790035712</v>
      </c>
      <c r="D8" s="12">
        <f>Macro!K6</f>
        <v>-0.97069243924573501</v>
      </c>
      <c r="E8" s="12">
        <f>Macro!M6</f>
        <v>-1.40849299894511</v>
      </c>
      <c r="F8" s="12">
        <f>Macro!R6</f>
        <v>-0.98979932259133374</v>
      </c>
      <c r="G8" s="13">
        <f>Macro!AL6</f>
        <v>2.75746149269811</v>
      </c>
      <c r="H8" s="10"/>
      <c r="I8" s="10"/>
      <c r="J8" s="10"/>
    </row>
    <row r="9" spans="1:10">
      <c r="A9" s="5" t="s">
        <v>6</v>
      </c>
      <c r="B9" s="11">
        <f>Macro!I7</f>
        <v>7.2430931845279822E-2</v>
      </c>
      <c r="C9" s="12">
        <f>Macro!J7</f>
        <v>0.17298611210398995</v>
      </c>
      <c r="D9" s="12">
        <f>Macro!K7</f>
        <v>0.26681816534628311</v>
      </c>
      <c r="E9" s="12">
        <f>Macro!M7</f>
        <v>0.61456076200885335</v>
      </c>
      <c r="F9" s="12">
        <f>Macro!R7</f>
        <v>1.5751917107564406</v>
      </c>
      <c r="G9" s="13">
        <f>Macro!AL7</f>
        <v>7.4677296066855581</v>
      </c>
      <c r="H9" s="10"/>
      <c r="I9" s="10"/>
      <c r="J9" s="10"/>
    </row>
    <row r="10" spans="1:10">
      <c r="A10" s="5" t="s">
        <v>7</v>
      </c>
      <c r="B10" s="11">
        <f>Macro!I8</f>
        <v>2.7423840000000144E-2</v>
      </c>
      <c r="C10" s="12">
        <f>Macro!J8</f>
        <v>3.2311449999999908E-2</v>
      </c>
      <c r="D10" s="12">
        <f>Macro!K8</f>
        <v>1.3677089999999947E-2</v>
      </c>
      <c r="E10" s="12">
        <f>Macro!M8</f>
        <v>4.1367269999999234E-2</v>
      </c>
      <c r="F10" s="12">
        <f>Macro!R8</f>
        <v>-4.5021130000000298E-2</v>
      </c>
      <c r="G10" s="13">
        <f>Macro!AL8</f>
        <v>-4.436875999999923E-2</v>
      </c>
      <c r="H10" s="10"/>
      <c r="I10" s="10"/>
      <c r="J10" s="10"/>
    </row>
    <row r="11" spans="1:10">
      <c r="A11" s="5" t="s">
        <v>8</v>
      </c>
      <c r="B11" s="11">
        <f>Macro!I9</f>
        <v>0.34912337415138328</v>
      </c>
      <c r="C11" s="12">
        <f>Macro!J9</f>
        <v>0.64622510517151621</v>
      </c>
      <c r="D11" s="12">
        <f>Macro!K9</f>
        <v>1.2930842740318971</v>
      </c>
      <c r="E11" s="12">
        <f>Macro!M9</f>
        <v>2.4543028838837966</v>
      </c>
      <c r="F11" s="12">
        <f>Macro!R9</f>
        <v>4.3315690315001154</v>
      </c>
      <c r="G11" s="13">
        <f>Macro!AL9</f>
        <v>11.155645179771611</v>
      </c>
      <c r="H11" s="10"/>
      <c r="I11" s="10"/>
      <c r="J11" s="10"/>
    </row>
    <row r="12" spans="1:10">
      <c r="A12" s="5" t="s">
        <v>39</v>
      </c>
      <c r="B12" s="11">
        <f>Macro!I10</f>
        <v>0.11653049856030773</v>
      </c>
      <c r="C12" s="12">
        <f>Macro!J10</f>
        <v>0.31669895180419516</v>
      </c>
      <c r="D12" s="12">
        <f>Macro!K10</f>
        <v>0.61535564650780916</v>
      </c>
      <c r="E12" s="12">
        <f>Macro!M10</f>
        <v>1.2914328109066453</v>
      </c>
      <c r="F12" s="12">
        <f>Macro!R10</f>
        <v>3.5239563370976112</v>
      </c>
      <c r="G12" s="13">
        <f>Macro!AL10</f>
        <v>13.34358145785297</v>
      </c>
      <c r="H12" s="10"/>
      <c r="I12" s="10"/>
      <c r="J12" s="10"/>
    </row>
    <row r="13" spans="1:10">
      <c r="A13" s="5" t="s">
        <v>37</v>
      </c>
      <c r="B13" s="11">
        <f>Macro!I11</f>
        <v>-0.54105100903465431</v>
      </c>
      <c r="C13" s="12">
        <f>Macro!J11</f>
        <v>-0.7259064037002827</v>
      </c>
      <c r="D13" s="12">
        <f>Macro!K11</f>
        <v>-1.3888739069203071</v>
      </c>
      <c r="E13" s="12">
        <f>Macro!M11</f>
        <v>-0.81640009079904097</v>
      </c>
      <c r="F13" s="12">
        <f>Macro!R11</f>
        <v>2.1806174804890555</v>
      </c>
      <c r="G13" s="13">
        <f>Macro!AL11</f>
        <v>13.83104903312713</v>
      </c>
      <c r="H13" s="10"/>
      <c r="I13" s="10"/>
      <c r="J13" s="10"/>
    </row>
    <row r="14" spans="1:10">
      <c r="A14" s="5" t="s">
        <v>38</v>
      </c>
      <c r="B14" s="11">
        <f>Macro!I12</f>
        <v>0.82930879102962596</v>
      </c>
      <c r="C14" s="12">
        <f>Macro!J12</f>
        <v>1.4460671428978111</v>
      </c>
      <c r="D14" s="12">
        <f>Macro!K12</f>
        <v>2.7823942741238561</v>
      </c>
      <c r="E14" s="12">
        <f>Macro!M12</f>
        <v>3.622416224407532</v>
      </c>
      <c r="F14" s="12">
        <f>Macro!R12</f>
        <v>5.0064762050247236</v>
      </c>
      <c r="G14" s="13">
        <f>Macro!AL12</f>
        <v>12.458139874774954</v>
      </c>
      <c r="H14" s="10"/>
      <c r="I14" s="10"/>
      <c r="J14" s="10"/>
    </row>
    <row r="15" spans="1:10">
      <c r="A15" s="5" t="s">
        <v>9</v>
      </c>
      <c r="B15" s="11">
        <f>Macro!I13</f>
        <v>0.37396082582568102</v>
      </c>
      <c r="C15" s="12">
        <f>Macro!J13</f>
        <v>0.56019287913753324</v>
      </c>
      <c r="D15" s="12">
        <f>Macro!K13</f>
        <v>1.1737577457936466</v>
      </c>
      <c r="E15" s="12">
        <f>Macro!M13</f>
        <v>2.088271955308052</v>
      </c>
      <c r="F15" s="12">
        <f>Macro!R13</f>
        <v>3.5462861398828815</v>
      </c>
      <c r="G15" s="13">
        <f>Macro!AL13</f>
        <v>8.5298161559924637</v>
      </c>
      <c r="H15" s="10"/>
      <c r="I15" s="10"/>
      <c r="J15" s="10"/>
    </row>
    <row r="16" spans="1:10">
      <c r="A16" s="5" t="s">
        <v>10</v>
      </c>
      <c r="B16" s="11">
        <f>Macro!I14</f>
        <v>-6.5486878468179466E-2</v>
      </c>
      <c r="C16" s="12">
        <f>Macro!J14</f>
        <v>-0.25058331916997245</v>
      </c>
      <c r="D16" s="12">
        <f>Macro!K14</f>
        <v>-0.62686803057473428</v>
      </c>
      <c r="E16" s="12">
        <f>Macro!M14</f>
        <v>-1.5521032315158001</v>
      </c>
      <c r="F16" s="12">
        <f>Macro!R14</f>
        <v>-1.4701156083819389</v>
      </c>
      <c r="G16" s="13">
        <f>Macro!AL14</f>
        <v>-1.2769302667744009</v>
      </c>
      <c r="H16" s="10"/>
      <c r="I16" s="10"/>
      <c r="J16" s="10"/>
    </row>
    <row r="17" spans="1:10">
      <c r="A17" s="5" t="s">
        <v>11</v>
      </c>
      <c r="B17" s="11">
        <f>Macro!I15</f>
        <v>7.0981204303088852E-2</v>
      </c>
      <c r="C17" s="12">
        <f>Macro!J15</f>
        <v>0.21119324022407238</v>
      </c>
      <c r="D17" s="12">
        <f>Macro!K15</f>
        <v>0.4139212668174741</v>
      </c>
      <c r="E17" s="12">
        <f>Macro!M15</f>
        <v>1.2726062531804194</v>
      </c>
      <c r="F17" s="12">
        <f>Macro!R15</f>
        <v>3.8734042789832834</v>
      </c>
      <c r="G17" s="13">
        <f>Macro!AL15</f>
        <v>13.144048063944403</v>
      </c>
      <c r="H17" s="10"/>
      <c r="I17" s="10"/>
      <c r="J17" s="10"/>
    </row>
    <row r="18" spans="1:10">
      <c r="A18" s="5" t="s">
        <v>12</v>
      </c>
      <c r="B18" s="11">
        <f>Macro!I16</f>
        <v>0.59818378651876891</v>
      </c>
      <c r="C18" s="12">
        <f>Macro!J16</f>
        <v>0.91524564914247097</v>
      </c>
      <c r="D18" s="12">
        <f>Macro!K16</f>
        <v>1.7797485849884165</v>
      </c>
      <c r="E18" s="12">
        <f>Macro!M16</f>
        <v>2.002384989084649</v>
      </c>
      <c r="F18" s="12">
        <f>Macro!R16</f>
        <v>1.4908103953396701</v>
      </c>
      <c r="G18" s="13">
        <f>Macro!AL16</f>
        <v>-0.8960225561840951</v>
      </c>
      <c r="H18" s="10"/>
      <c r="I18" s="10"/>
      <c r="J18" s="10"/>
    </row>
    <row r="19" spans="1:10">
      <c r="A19" s="5" t="s">
        <v>13</v>
      </c>
      <c r="B19" s="11">
        <f>Macro!I17</f>
        <v>5.0681209999997918</v>
      </c>
      <c r="C19" s="12">
        <f>Macro!J17</f>
        <v>11.941422999999759</v>
      </c>
      <c r="D19" s="12">
        <f>Macro!K17</f>
        <v>20.51128800000015</v>
      </c>
      <c r="E19" s="12">
        <f>Macro!M17</f>
        <v>32.44266800000014</v>
      </c>
      <c r="F19" s="12">
        <f>Macro!R17</f>
        <v>36.621640999999727</v>
      </c>
      <c r="G19" s="13">
        <f>Macro!AL17</f>
        <v>205.14784200000031</v>
      </c>
      <c r="H19" s="10"/>
      <c r="I19" s="10"/>
      <c r="J19" s="10"/>
    </row>
    <row r="20" spans="1:10">
      <c r="A20" s="5" t="s">
        <v>42</v>
      </c>
      <c r="B20" s="11">
        <f>Macro!I18</f>
        <v>-9.1107690000000185E-2</v>
      </c>
      <c r="C20" s="12">
        <f>Macro!J18</f>
        <v>-0.20357202000000074</v>
      </c>
      <c r="D20" s="12">
        <f>Macro!K18</f>
        <v>-0.3364166899999993</v>
      </c>
      <c r="E20" s="12">
        <f>Macro!M18</f>
        <v>-0.49316637000000052</v>
      </c>
      <c r="F20" s="12">
        <f>Macro!R18</f>
        <v>-0.50226891000000051</v>
      </c>
      <c r="G20" s="13">
        <f>Macro!AL18</f>
        <v>-2.70796774</v>
      </c>
      <c r="H20" s="10"/>
      <c r="I20" s="10"/>
      <c r="J20" s="10"/>
    </row>
    <row r="21" spans="1:10">
      <c r="A21" s="5" t="s">
        <v>14</v>
      </c>
      <c r="B21" s="11">
        <f>Macro!I19</f>
        <v>0.49719760999999973</v>
      </c>
      <c r="C21" s="12">
        <f>Macro!J19</f>
        <v>0.87909344000000056</v>
      </c>
      <c r="D21" s="12">
        <f>Macro!K19</f>
        <v>1.6745040600000012</v>
      </c>
      <c r="E21" s="12">
        <f>Macro!M19</f>
        <v>3.0668058000000014</v>
      </c>
      <c r="F21" s="12">
        <f>Macro!R19</f>
        <v>3.301185100000001</v>
      </c>
      <c r="G21" s="13">
        <f>Macro!AL19</f>
        <v>2.0802385799999987</v>
      </c>
      <c r="H21" s="10"/>
      <c r="I21" s="10"/>
      <c r="J21" s="10"/>
    </row>
    <row r="22" spans="1:10">
      <c r="A22" s="5" t="s">
        <v>40</v>
      </c>
      <c r="B22" s="11">
        <f>Macro!I20</f>
        <v>0.29226673000000009</v>
      </c>
      <c r="C22" s="12">
        <f>Macro!J20</f>
        <v>0.61215907000000025</v>
      </c>
      <c r="D22" s="12">
        <f>Macro!K20</f>
        <v>1.1941432500000002</v>
      </c>
      <c r="E22" s="12">
        <f>Macro!M20</f>
        <v>2.1793958500000001</v>
      </c>
      <c r="F22" s="12">
        <f>Macro!R20</f>
        <v>2.9218028930000002</v>
      </c>
      <c r="G22" s="13">
        <f>Macro!AL20</f>
        <v>2.6638662599999998</v>
      </c>
      <c r="H22" s="10"/>
      <c r="I22" s="10"/>
      <c r="J22" s="10"/>
    </row>
    <row r="23" spans="1:10">
      <c r="A23" s="5" t="s">
        <v>35</v>
      </c>
      <c r="B23" s="11">
        <f>Macro!I21</f>
        <v>-0.68989302999999946</v>
      </c>
      <c r="C23" s="12">
        <f>Macro!J21</f>
        <v>-1.572784319999998</v>
      </c>
      <c r="D23" s="12">
        <f>Macro!K21</f>
        <v>-3.2873602400000035</v>
      </c>
      <c r="E23" s="12">
        <f>Macro!M21</f>
        <v>-7.9032252999999937</v>
      </c>
      <c r="F23" s="12">
        <f>Macro!R21</f>
        <v>-19.490055760000004</v>
      </c>
      <c r="G23" s="13">
        <f>Macro!AL21</f>
        <v>-47.28955088</v>
      </c>
      <c r="H23" s="10"/>
      <c r="I23" s="10"/>
      <c r="J23" s="10"/>
    </row>
    <row r="24" spans="1:10">
      <c r="A24" s="5" t="s">
        <v>44</v>
      </c>
      <c r="B24" s="11">
        <f>Macro!I22</f>
        <v>-5.8695307267659924</v>
      </c>
      <c r="C24" s="12">
        <f>Macro!J22</f>
        <v>-9.669971678169798</v>
      </c>
      <c r="D24" s="12">
        <f>Macro!K22</f>
        <v>-15.009406083467358</v>
      </c>
      <c r="E24" s="12">
        <f>Macro!M22</f>
        <v>-24.239512322360881</v>
      </c>
      <c r="F24" s="12">
        <f>Macro!R22</f>
        <v>-29.936431404539221</v>
      </c>
      <c r="G24" s="13">
        <f>Macro!AL22</f>
        <v>-66.095581799153337</v>
      </c>
      <c r="H24" s="10"/>
      <c r="I24" s="10"/>
      <c r="J24" s="10"/>
    </row>
    <row r="25" spans="1:10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>
      <c r="A26" s="7"/>
      <c r="B26" s="86" t="s">
        <v>15</v>
      </c>
      <c r="C26" s="86"/>
      <c r="D26" s="86"/>
      <c r="E26" s="86"/>
      <c r="F26" s="86"/>
      <c r="G26" s="86"/>
      <c r="H26" s="10"/>
      <c r="I26" s="10"/>
      <c r="J26" s="10"/>
    </row>
    <row r="27" spans="1:10" ht="15.5">
      <c r="A27" s="8"/>
      <c r="B27" s="87" t="s">
        <v>16</v>
      </c>
      <c r="C27" s="87"/>
      <c r="D27" s="87"/>
      <c r="E27" s="87"/>
      <c r="F27" s="87"/>
      <c r="G27" s="88"/>
      <c r="H27" s="10"/>
      <c r="I27" s="10"/>
      <c r="J27" s="10"/>
    </row>
    <row r="28" spans="1:10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>
      <c r="A29" s="5" t="s">
        <v>17</v>
      </c>
      <c r="B29" s="11">
        <f>B4</f>
        <v>0.28954409006209936</v>
      </c>
      <c r="C29" s="12">
        <f t="shared" ref="C29:G29" si="0">C4</f>
        <v>0.50152609453486541</v>
      </c>
      <c r="D29" s="12">
        <f t="shared" si="0"/>
        <v>0.74283458631256849</v>
      </c>
      <c r="E29" s="12">
        <f t="shared" si="0"/>
        <v>1.0705537224868555</v>
      </c>
      <c r="F29" s="12">
        <f t="shared" si="0"/>
        <v>1.4754452086865211</v>
      </c>
      <c r="G29" s="13">
        <f t="shared" si="0"/>
        <v>4.4202832453751562</v>
      </c>
      <c r="H29" s="10"/>
      <c r="I29" s="10"/>
      <c r="J29" s="10"/>
    </row>
    <row r="30" spans="1:10">
      <c r="A30" s="5" t="s">
        <v>18</v>
      </c>
      <c r="B30" s="11">
        <f t="shared" ref="B30:G30" si="1">B5</f>
        <v>4.2538311459239253E-2</v>
      </c>
      <c r="C30" s="12">
        <f t="shared" si="1"/>
        <v>0.13776269752878711</v>
      </c>
      <c r="D30" s="12">
        <f t="shared" si="1"/>
        <v>0.25191334802823206</v>
      </c>
      <c r="E30" s="12">
        <f t="shared" si="1"/>
        <v>0.56950079417521504</v>
      </c>
      <c r="F30" s="12">
        <f t="shared" si="1"/>
        <v>1.624778730692733</v>
      </c>
      <c r="G30" s="13">
        <f t="shared" si="1"/>
        <v>7.519304823997297</v>
      </c>
      <c r="H30" s="10"/>
      <c r="I30" s="10"/>
      <c r="J30" s="10"/>
    </row>
    <row r="31" spans="1:10">
      <c r="A31" s="5" t="s">
        <v>19</v>
      </c>
      <c r="B31" s="11">
        <f t="shared" ref="B31:G31" si="2">B6</f>
        <v>0.16733529952788206</v>
      </c>
      <c r="C31" s="12">
        <f t="shared" si="2"/>
        <v>0.34735034334540948</v>
      </c>
      <c r="D31" s="12">
        <f t="shared" si="2"/>
        <v>0.44145189338353763</v>
      </c>
      <c r="E31" s="12">
        <f t="shared" si="2"/>
        <v>0.2530046894688498</v>
      </c>
      <c r="F31" s="12">
        <f t="shared" si="2"/>
        <v>1.268569538435016</v>
      </c>
      <c r="G31" s="13">
        <f t="shared" si="2"/>
        <v>10.123564137182139</v>
      </c>
      <c r="H31" s="10"/>
      <c r="I31" s="10"/>
      <c r="J31" s="10"/>
    </row>
    <row r="32" spans="1:10">
      <c r="A32" s="5" t="s">
        <v>20</v>
      </c>
      <c r="B32" s="11">
        <f t="shared" ref="B32:G32" si="3">B7</f>
        <v>-9.0496540641860079E-3</v>
      </c>
      <c r="C32" s="12">
        <f t="shared" si="3"/>
        <v>-3.2392331569863764E-2</v>
      </c>
      <c r="D32" s="12">
        <f t="shared" si="3"/>
        <v>-8.4984006913324528E-2</v>
      </c>
      <c r="E32" s="12">
        <f t="shared" si="3"/>
        <v>-0.3028144117915077</v>
      </c>
      <c r="F32" s="12">
        <f t="shared" si="3"/>
        <v>-1.1455956767769337</v>
      </c>
      <c r="G32" s="13">
        <f t="shared" si="3"/>
        <v>-4.4436990369907114</v>
      </c>
      <c r="H32" s="10"/>
      <c r="I32" s="10"/>
      <c r="J32" s="10"/>
    </row>
    <row r="33" spans="1:10">
      <c r="A33" s="5" t="s">
        <v>21</v>
      </c>
      <c r="B33" s="11">
        <f t="shared" ref="B33:G33" si="4">B8</f>
        <v>-0.43730434797990547</v>
      </c>
      <c r="C33" s="12">
        <f t="shared" si="4"/>
        <v>-0.66171262790035712</v>
      </c>
      <c r="D33" s="12">
        <f t="shared" si="4"/>
        <v>-0.97069243924573501</v>
      </c>
      <c r="E33" s="12">
        <f t="shared" si="4"/>
        <v>-1.40849299894511</v>
      </c>
      <c r="F33" s="12">
        <f t="shared" si="4"/>
        <v>-0.98979932259133374</v>
      </c>
      <c r="G33" s="13">
        <f t="shared" si="4"/>
        <v>2.75746149269811</v>
      </c>
      <c r="H33" s="10"/>
      <c r="I33" s="10"/>
      <c r="J33" s="10"/>
    </row>
    <row r="34" spans="1:10">
      <c r="A34" s="5" t="s">
        <v>22</v>
      </c>
      <c r="B34" s="11">
        <f t="shared" ref="B34:G34" si="5">B9</f>
        <v>7.2430931845279822E-2</v>
      </c>
      <c r="C34" s="12">
        <f t="shared" si="5"/>
        <v>0.17298611210398995</v>
      </c>
      <c r="D34" s="12">
        <f t="shared" si="5"/>
        <v>0.26681816534628311</v>
      </c>
      <c r="E34" s="12">
        <f t="shared" si="5"/>
        <v>0.61456076200885335</v>
      </c>
      <c r="F34" s="12">
        <f t="shared" si="5"/>
        <v>1.5751917107564406</v>
      </c>
      <c r="G34" s="13">
        <f t="shared" si="5"/>
        <v>7.4677296066855581</v>
      </c>
      <c r="H34" s="10"/>
      <c r="I34" s="10"/>
      <c r="J34" s="10"/>
    </row>
    <row r="35" spans="1:10">
      <c r="A35" s="5" t="s">
        <v>23</v>
      </c>
      <c r="B35" s="11">
        <f t="shared" ref="B35:G35" si="6">B10</f>
        <v>2.7423840000000144E-2</v>
      </c>
      <c r="C35" s="12">
        <f t="shared" si="6"/>
        <v>3.2311449999999908E-2</v>
      </c>
      <c r="D35" s="12">
        <f t="shared" si="6"/>
        <v>1.3677089999999947E-2</v>
      </c>
      <c r="E35" s="12">
        <f t="shared" si="6"/>
        <v>4.1367269999999234E-2</v>
      </c>
      <c r="F35" s="12">
        <f t="shared" si="6"/>
        <v>-4.5021130000000298E-2</v>
      </c>
      <c r="G35" s="13">
        <f t="shared" si="6"/>
        <v>-4.436875999999923E-2</v>
      </c>
      <c r="H35" s="10"/>
      <c r="I35" s="10"/>
      <c r="J35" s="10"/>
    </row>
    <row r="36" spans="1:10">
      <c r="A36" s="5" t="s">
        <v>24</v>
      </c>
      <c r="B36" s="11">
        <f t="shared" ref="B36:G36" si="7">B11</f>
        <v>0.34912337415138328</v>
      </c>
      <c r="C36" s="12">
        <f t="shared" si="7"/>
        <v>0.64622510517151621</v>
      </c>
      <c r="D36" s="12">
        <f t="shared" si="7"/>
        <v>1.2930842740318971</v>
      </c>
      <c r="E36" s="12">
        <f t="shared" si="7"/>
        <v>2.4543028838837966</v>
      </c>
      <c r="F36" s="12">
        <f t="shared" si="7"/>
        <v>4.3315690315001154</v>
      </c>
      <c r="G36" s="13">
        <f t="shared" si="7"/>
        <v>11.155645179771611</v>
      </c>
      <c r="H36" s="10"/>
      <c r="I36" s="10"/>
      <c r="J36" s="10"/>
    </row>
    <row r="37" spans="1:10">
      <c r="A37" s="5" t="s">
        <v>25</v>
      </c>
      <c r="B37" s="11">
        <f t="shared" ref="B37:G37" si="8">B12</f>
        <v>0.11653049856030773</v>
      </c>
      <c r="C37" s="12">
        <f t="shared" si="8"/>
        <v>0.31669895180419516</v>
      </c>
      <c r="D37" s="12">
        <f t="shared" si="8"/>
        <v>0.61535564650780916</v>
      </c>
      <c r="E37" s="12">
        <f t="shared" si="8"/>
        <v>1.2914328109066453</v>
      </c>
      <c r="F37" s="12">
        <f t="shared" si="8"/>
        <v>3.5239563370976112</v>
      </c>
      <c r="G37" s="13">
        <f t="shared" si="8"/>
        <v>13.34358145785297</v>
      </c>
      <c r="H37" s="10"/>
      <c r="I37" s="10"/>
      <c r="J37" s="10"/>
    </row>
    <row r="38" spans="1:10">
      <c r="A38" s="5" t="s">
        <v>26</v>
      </c>
      <c r="B38" s="11">
        <f t="shared" ref="B38:G38" si="9">B13</f>
        <v>-0.54105100903465431</v>
      </c>
      <c r="C38" s="12">
        <f t="shared" si="9"/>
        <v>-0.7259064037002827</v>
      </c>
      <c r="D38" s="12">
        <f t="shared" si="9"/>
        <v>-1.3888739069203071</v>
      </c>
      <c r="E38" s="12">
        <f t="shared" si="9"/>
        <v>-0.81640009079904097</v>
      </c>
      <c r="F38" s="12">
        <f t="shared" si="9"/>
        <v>2.1806174804890555</v>
      </c>
      <c r="G38" s="13">
        <f t="shared" si="9"/>
        <v>13.83104903312713</v>
      </c>
      <c r="H38" s="10"/>
      <c r="I38" s="10"/>
      <c r="J38" s="10"/>
    </row>
    <row r="39" spans="1:10">
      <c r="A39" s="5" t="s">
        <v>27</v>
      </c>
      <c r="B39" s="11">
        <f t="shared" ref="B39:G39" si="10">B14</f>
        <v>0.82930879102962596</v>
      </c>
      <c r="C39" s="12">
        <f t="shared" si="10"/>
        <v>1.4460671428978111</v>
      </c>
      <c r="D39" s="12">
        <f t="shared" si="10"/>
        <v>2.7823942741238561</v>
      </c>
      <c r="E39" s="12">
        <f t="shared" si="10"/>
        <v>3.622416224407532</v>
      </c>
      <c r="F39" s="12">
        <f t="shared" si="10"/>
        <v>5.0064762050247236</v>
      </c>
      <c r="G39" s="13">
        <f t="shared" si="10"/>
        <v>12.458139874774954</v>
      </c>
      <c r="H39" s="10"/>
      <c r="I39" s="10"/>
      <c r="J39" s="10"/>
    </row>
    <row r="40" spans="1:10">
      <c r="A40" s="5" t="s">
        <v>28</v>
      </c>
      <c r="B40" s="11">
        <f t="shared" ref="B40:G40" si="11">B15</f>
        <v>0.37396082582568102</v>
      </c>
      <c r="C40" s="12">
        <f t="shared" si="11"/>
        <v>0.56019287913753324</v>
      </c>
      <c r="D40" s="12">
        <f t="shared" si="11"/>
        <v>1.1737577457936466</v>
      </c>
      <c r="E40" s="12">
        <f t="shared" si="11"/>
        <v>2.088271955308052</v>
      </c>
      <c r="F40" s="12">
        <f t="shared" si="11"/>
        <v>3.5462861398828815</v>
      </c>
      <c r="G40" s="13">
        <f t="shared" si="11"/>
        <v>8.5298161559924637</v>
      </c>
      <c r="H40" s="10"/>
      <c r="I40" s="10"/>
      <c r="J40" s="10"/>
    </row>
    <row r="41" spans="1:10">
      <c r="A41" s="5" t="s">
        <v>29</v>
      </c>
      <c r="B41" s="11">
        <f t="shared" ref="B41:G41" si="12">B16</f>
        <v>-6.5486878468179466E-2</v>
      </c>
      <c r="C41" s="12">
        <f t="shared" si="12"/>
        <v>-0.25058331916997245</v>
      </c>
      <c r="D41" s="12">
        <f t="shared" si="12"/>
        <v>-0.62686803057473428</v>
      </c>
      <c r="E41" s="12">
        <f t="shared" si="12"/>
        <v>-1.5521032315158001</v>
      </c>
      <c r="F41" s="12">
        <f t="shared" si="12"/>
        <v>-1.4701156083819389</v>
      </c>
      <c r="G41" s="13">
        <f t="shared" si="12"/>
        <v>-1.2769302667744009</v>
      </c>
      <c r="H41" s="10"/>
      <c r="I41" s="10"/>
      <c r="J41" s="10"/>
    </row>
    <row r="42" spans="1:10">
      <c r="A42" s="5" t="s">
        <v>30</v>
      </c>
      <c r="B42" s="11">
        <f t="shared" ref="B42:G42" si="13">B17</f>
        <v>7.0981204303088852E-2</v>
      </c>
      <c r="C42" s="12">
        <f t="shared" si="13"/>
        <v>0.21119324022407238</v>
      </c>
      <c r="D42" s="12">
        <f t="shared" si="13"/>
        <v>0.4139212668174741</v>
      </c>
      <c r="E42" s="12">
        <f t="shared" si="13"/>
        <v>1.2726062531804194</v>
      </c>
      <c r="F42" s="12">
        <f t="shared" si="13"/>
        <v>3.8734042789832834</v>
      </c>
      <c r="G42" s="13">
        <f t="shared" si="13"/>
        <v>13.144048063944403</v>
      </c>
      <c r="H42" s="10"/>
      <c r="I42" s="10"/>
      <c r="J42" s="10"/>
    </row>
    <row r="43" spans="1:10">
      <c r="A43" s="5" t="s">
        <v>31</v>
      </c>
      <c r="B43" s="11">
        <f t="shared" ref="B43:G43" si="14">B18</f>
        <v>0.59818378651876891</v>
      </c>
      <c r="C43" s="12">
        <f t="shared" si="14"/>
        <v>0.91524564914247097</v>
      </c>
      <c r="D43" s="12">
        <f t="shared" si="14"/>
        <v>1.7797485849884165</v>
      </c>
      <c r="E43" s="12">
        <f t="shared" si="14"/>
        <v>2.002384989084649</v>
      </c>
      <c r="F43" s="12">
        <f t="shared" si="14"/>
        <v>1.4908103953396701</v>
      </c>
      <c r="G43" s="13">
        <f t="shared" si="14"/>
        <v>-0.8960225561840951</v>
      </c>
      <c r="H43" s="10"/>
      <c r="I43" s="10"/>
      <c r="J43" s="10"/>
    </row>
    <row r="44" spans="1:10">
      <c r="A44" s="5" t="s">
        <v>32</v>
      </c>
      <c r="B44" s="11">
        <f t="shared" ref="B44:G44" si="15">B19</f>
        <v>5.0681209999997918</v>
      </c>
      <c r="C44" s="12">
        <f t="shared" si="15"/>
        <v>11.941422999999759</v>
      </c>
      <c r="D44" s="12">
        <f t="shared" si="15"/>
        <v>20.51128800000015</v>
      </c>
      <c r="E44" s="12">
        <f t="shared" si="15"/>
        <v>32.44266800000014</v>
      </c>
      <c r="F44" s="12">
        <f t="shared" si="15"/>
        <v>36.621640999999727</v>
      </c>
      <c r="G44" s="13">
        <f t="shared" si="15"/>
        <v>205.14784200000031</v>
      </c>
      <c r="H44" s="10"/>
      <c r="I44" s="10"/>
      <c r="J44" s="10"/>
    </row>
    <row r="45" spans="1:10">
      <c r="A45" s="5" t="s">
        <v>43</v>
      </c>
      <c r="B45" s="11">
        <f t="shared" ref="B45:G45" si="16">B20</f>
        <v>-9.1107690000000185E-2</v>
      </c>
      <c r="C45" s="12">
        <f t="shared" si="16"/>
        <v>-0.20357202000000074</v>
      </c>
      <c r="D45" s="12">
        <f t="shared" si="16"/>
        <v>-0.3364166899999993</v>
      </c>
      <c r="E45" s="12">
        <f t="shared" si="16"/>
        <v>-0.49316637000000052</v>
      </c>
      <c r="F45" s="12">
        <f t="shared" si="16"/>
        <v>-0.50226891000000051</v>
      </c>
      <c r="G45" s="13">
        <f t="shared" si="16"/>
        <v>-2.70796774</v>
      </c>
      <c r="H45" s="10"/>
      <c r="I45" s="10"/>
      <c r="J45" s="10"/>
    </row>
    <row r="46" spans="1:10">
      <c r="A46" s="5" t="s">
        <v>33</v>
      </c>
      <c r="B46" s="11">
        <f t="shared" ref="B46:G46" si="17">B21</f>
        <v>0.49719760999999973</v>
      </c>
      <c r="C46" s="12">
        <f t="shared" si="17"/>
        <v>0.87909344000000056</v>
      </c>
      <c r="D46" s="12">
        <f t="shared" si="17"/>
        <v>1.6745040600000012</v>
      </c>
      <c r="E46" s="12">
        <f t="shared" si="17"/>
        <v>3.0668058000000014</v>
      </c>
      <c r="F46" s="12">
        <f t="shared" si="17"/>
        <v>3.301185100000001</v>
      </c>
      <c r="G46" s="13">
        <f t="shared" si="17"/>
        <v>2.0802385799999987</v>
      </c>
      <c r="H46" s="10"/>
      <c r="I46" s="10"/>
      <c r="J46" s="10"/>
    </row>
    <row r="47" spans="1:10">
      <c r="A47" s="6" t="s">
        <v>34</v>
      </c>
      <c r="B47" s="11">
        <f t="shared" ref="B47:G49" si="18">B22</f>
        <v>0.29226673000000009</v>
      </c>
      <c r="C47" s="12">
        <f t="shared" si="18"/>
        <v>0.61215907000000025</v>
      </c>
      <c r="D47" s="12">
        <f t="shared" si="18"/>
        <v>1.1941432500000002</v>
      </c>
      <c r="E47" s="12">
        <f t="shared" si="18"/>
        <v>2.1793958500000001</v>
      </c>
      <c r="F47" s="12">
        <f t="shared" si="18"/>
        <v>2.9218028930000002</v>
      </c>
      <c r="G47" s="13">
        <f t="shared" si="18"/>
        <v>2.6638662599999998</v>
      </c>
      <c r="H47" s="10"/>
      <c r="I47" s="10"/>
      <c r="J47" s="10"/>
    </row>
    <row r="48" spans="1:10">
      <c r="A48" s="6" t="s">
        <v>36</v>
      </c>
      <c r="B48" s="11">
        <f t="shared" si="18"/>
        <v>-0.68989302999999946</v>
      </c>
      <c r="C48" s="12">
        <f t="shared" si="18"/>
        <v>-1.572784319999998</v>
      </c>
      <c r="D48" s="12">
        <f t="shared" si="18"/>
        <v>-3.2873602400000035</v>
      </c>
      <c r="E48" s="12">
        <f t="shared" si="18"/>
        <v>-7.9032252999999937</v>
      </c>
      <c r="F48" s="12">
        <f t="shared" si="18"/>
        <v>-19.490055760000004</v>
      </c>
      <c r="G48" s="13">
        <f t="shared" si="18"/>
        <v>-47.28955088</v>
      </c>
      <c r="H48" s="10"/>
      <c r="I48" s="10"/>
      <c r="J48" s="10"/>
    </row>
    <row r="49" spans="1:10">
      <c r="A49" s="6" t="s">
        <v>45</v>
      </c>
      <c r="B49" s="11">
        <f t="shared" si="18"/>
        <v>-5.8695307267659924</v>
      </c>
      <c r="C49" s="12">
        <f t="shared" si="18"/>
        <v>-9.669971678169798</v>
      </c>
      <c r="D49" s="12">
        <f t="shared" si="18"/>
        <v>-15.009406083467358</v>
      </c>
      <c r="E49" s="12">
        <f t="shared" si="18"/>
        <v>-24.239512322360881</v>
      </c>
      <c r="F49" s="12">
        <f t="shared" si="18"/>
        <v>-29.936431404539221</v>
      </c>
      <c r="G49" s="13">
        <f t="shared" si="18"/>
        <v>-66.095581799153337</v>
      </c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9.1796875" defaultRowHeight="14.5"/>
  <cols>
    <col min="1" max="1" width="30.453125" bestFit="1" customWidth="1"/>
    <col min="2" max="2" width="33.7265625" customWidth="1"/>
    <col min="3" max="43" width="11.453125" customWidth="1"/>
  </cols>
  <sheetData>
    <row r="1" spans="1:38" s="14" customFormat="1">
      <c r="B1" s="14" t="s">
        <v>380</v>
      </c>
      <c r="C1" s="14">
        <v>42005</v>
      </c>
      <c r="D1" s="14">
        <v>42370</v>
      </c>
      <c r="E1" s="14">
        <v>42736</v>
      </c>
      <c r="F1" s="14">
        <v>43101</v>
      </c>
      <c r="G1" s="14">
        <v>43466</v>
      </c>
      <c r="H1" s="14">
        <v>43831</v>
      </c>
      <c r="I1" s="14">
        <v>44197</v>
      </c>
      <c r="J1" s="14">
        <v>44562</v>
      </c>
      <c r="K1" s="14">
        <v>44927</v>
      </c>
      <c r="L1" s="14">
        <v>45292</v>
      </c>
      <c r="M1" s="14">
        <v>45658</v>
      </c>
      <c r="N1" s="14">
        <v>46023</v>
      </c>
      <c r="O1" s="14">
        <v>46388</v>
      </c>
      <c r="P1" s="14">
        <v>46753</v>
      </c>
      <c r="Q1" s="14">
        <v>47119</v>
      </c>
      <c r="R1" s="14">
        <v>47484</v>
      </c>
      <c r="S1" s="14">
        <v>47849</v>
      </c>
      <c r="T1" s="14">
        <v>48214</v>
      </c>
      <c r="U1" s="14">
        <v>48580</v>
      </c>
      <c r="V1" s="14">
        <v>48945</v>
      </c>
      <c r="W1" s="14">
        <v>49310</v>
      </c>
      <c r="X1" s="14">
        <v>49675</v>
      </c>
      <c r="Y1" s="14">
        <v>50041</v>
      </c>
      <c r="Z1" s="14">
        <v>50406</v>
      </c>
      <c r="AA1" s="14">
        <v>50771</v>
      </c>
      <c r="AB1" s="14">
        <v>51136</v>
      </c>
      <c r="AC1" s="14">
        <v>51502</v>
      </c>
      <c r="AD1" s="14">
        <v>51867</v>
      </c>
      <c r="AE1" s="14">
        <v>52232</v>
      </c>
      <c r="AF1" s="14">
        <v>52597</v>
      </c>
      <c r="AG1" s="14">
        <v>52963</v>
      </c>
      <c r="AH1" s="14">
        <v>53328</v>
      </c>
      <c r="AI1" s="14">
        <v>53693</v>
      </c>
      <c r="AJ1" s="14">
        <v>54058</v>
      </c>
      <c r="AK1" s="14">
        <v>54424</v>
      </c>
      <c r="AL1" s="14">
        <v>54789</v>
      </c>
    </row>
    <row r="2" spans="1:38">
      <c r="A2" s="91" t="s">
        <v>390</v>
      </c>
      <c r="B2" t="s">
        <v>408</v>
      </c>
      <c r="C2">
        <v>0</v>
      </c>
      <c r="D2">
        <v>4.6231659867723707E-3</v>
      </c>
      <c r="E2">
        <v>1.2101875785308636E-2</v>
      </c>
      <c r="F2">
        <v>2.2674137511047299E-2</v>
      </c>
      <c r="G2">
        <v>3.7670747159102014E-2</v>
      </c>
      <c r="H2">
        <v>5.9595213111074408E-2</v>
      </c>
      <c r="I2">
        <v>0.28954409006209936</v>
      </c>
      <c r="J2">
        <v>0.50152609453486541</v>
      </c>
      <c r="K2">
        <v>0.74283458631256849</v>
      </c>
      <c r="L2">
        <v>0.90654491411827909</v>
      </c>
      <c r="M2">
        <v>1.0705537224868555</v>
      </c>
      <c r="N2">
        <v>1.2147319615646746</v>
      </c>
      <c r="O2">
        <v>1.325109735036456</v>
      </c>
      <c r="P2">
        <v>1.3960090453032592</v>
      </c>
      <c r="Q2">
        <v>1.4391622183414388</v>
      </c>
      <c r="R2">
        <v>1.4754452086865211</v>
      </c>
      <c r="S2">
        <v>1.5845023049754658</v>
      </c>
      <c r="T2">
        <v>1.7243161034211862</v>
      </c>
      <c r="U2">
        <v>1.8824593817010848</v>
      </c>
      <c r="V2">
        <v>2.0525987477574281</v>
      </c>
      <c r="W2">
        <v>2.2329687819186095</v>
      </c>
      <c r="X2">
        <v>2.424333791107558</v>
      </c>
      <c r="Y2">
        <v>2.6260100386538809</v>
      </c>
      <c r="Z2">
        <v>2.83535753373374</v>
      </c>
      <c r="AA2">
        <v>3.0477316689385914</v>
      </c>
      <c r="AB2">
        <v>3.2564026569921412</v>
      </c>
      <c r="AC2">
        <v>3.4526414219198331</v>
      </c>
      <c r="AD2">
        <v>3.6291518979908455</v>
      </c>
      <c r="AE2">
        <v>3.7848511552302622</v>
      </c>
      <c r="AF2">
        <v>3.9209430156611491</v>
      </c>
      <c r="AG2">
        <v>4.0405451638299006</v>
      </c>
      <c r="AH2">
        <v>4.1450904507865483</v>
      </c>
      <c r="AI2">
        <v>4.2341524219685178</v>
      </c>
      <c r="AJ2">
        <v>4.3086400968202376</v>
      </c>
      <c r="AK2">
        <v>4.3700284889017338</v>
      </c>
      <c r="AL2">
        <v>4.4202832453751562</v>
      </c>
    </row>
    <row r="3" spans="1:38">
      <c r="A3" s="91" t="s">
        <v>2</v>
      </c>
      <c r="B3" t="s">
        <v>409</v>
      </c>
      <c r="C3">
        <v>0</v>
      </c>
      <c r="D3">
        <v>7.8455105707586625E-4</v>
      </c>
      <c r="E3">
        <v>2.6013575872285699E-3</v>
      </c>
      <c r="F3">
        <v>6.3124871196196253E-3</v>
      </c>
      <c r="G3">
        <v>1.3492570639184187E-2</v>
      </c>
      <c r="H3">
        <v>2.6754517055960214E-2</v>
      </c>
      <c r="I3">
        <v>4.2538311459239253E-2</v>
      </c>
      <c r="J3">
        <v>0.13776269752878711</v>
      </c>
      <c r="K3">
        <v>0.25191334802823206</v>
      </c>
      <c r="L3">
        <v>0.35716514648553854</v>
      </c>
      <c r="M3">
        <v>0.56950079417521504</v>
      </c>
      <c r="N3">
        <v>0.84063668466103358</v>
      </c>
      <c r="O3">
        <v>1.1050729698122819</v>
      </c>
      <c r="P3">
        <v>1.324286141472153</v>
      </c>
      <c r="Q3">
        <v>1.4867912405751804</v>
      </c>
      <c r="R3">
        <v>1.624778730692733</v>
      </c>
      <c r="S3">
        <v>1.8400956646524413</v>
      </c>
      <c r="T3">
        <v>2.0826092826319087</v>
      </c>
      <c r="U3">
        <v>2.3459202267808843</v>
      </c>
      <c r="V3">
        <v>2.6272436629795948</v>
      </c>
      <c r="W3">
        <v>2.9249812633570293</v>
      </c>
      <c r="X3">
        <v>3.2396510256292199</v>
      </c>
      <c r="Y3">
        <v>3.5720485054433038</v>
      </c>
      <c r="Z3">
        <v>3.92141123254095</v>
      </c>
      <c r="AA3">
        <v>4.2847833424739301</v>
      </c>
      <c r="AB3">
        <v>4.656697210894678</v>
      </c>
      <c r="AC3">
        <v>5.0288355375382787</v>
      </c>
      <c r="AD3">
        <v>5.3903780121344003</v>
      </c>
      <c r="AE3">
        <v>5.7334850802715609</v>
      </c>
      <c r="AF3">
        <v>6.0546088095055461</v>
      </c>
      <c r="AG3">
        <v>6.3542381134777948</v>
      </c>
      <c r="AH3">
        <v>6.6334235800725505</v>
      </c>
      <c r="AI3">
        <v>6.890957622824434</v>
      </c>
      <c r="AJ3">
        <v>7.1251085235594314</v>
      </c>
      <c r="AK3">
        <v>7.3346223426107748</v>
      </c>
      <c r="AL3">
        <v>7.519304823997297</v>
      </c>
    </row>
    <row r="4" spans="1:38">
      <c r="A4" s="91" t="s">
        <v>3</v>
      </c>
      <c r="B4" t="s">
        <v>410</v>
      </c>
      <c r="C4">
        <v>0</v>
      </c>
      <c r="D4">
        <v>-1.808616921206152E-3</v>
      </c>
      <c r="E4">
        <v>-7.4353080820155348E-3</v>
      </c>
      <c r="F4">
        <v>-1.5011750761761977E-2</v>
      </c>
      <c r="G4">
        <v>-2.1900637825411629E-2</v>
      </c>
      <c r="H4">
        <v>-2.4313841519407742E-2</v>
      </c>
      <c r="I4">
        <v>0.16733529952788206</v>
      </c>
      <c r="J4">
        <v>0.34735034334540948</v>
      </c>
      <c r="K4">
        <v>0.44145189338353763</v>
      </c>
      <c r="L4">
        <v>0.31686932165617687</v>
      </c>
      <c r="M4">
        <v>0.2530046894688498</v>
      </c>
      <c r="N4">
        <v>0.36431536478434001</v>
      </c>
      <c r="O4">
        <v>0.59123824772173705</v>
      </c>
      <c r="P4">
        <v>0.84103797502721456</v>
      </c>
      <c r="Q4">
        <v>1.0647558095428389</v>
      </c>
      <c r="R4">
        <v>1.268569538435016</v>
      </c>
      <c r="S4">
        <v>1.6162457153017673</v>
      </c>
      <c r="T4">
        <v>2.0504086680241285</v>
      </c>
      <c r="U4">
        <v>2.5219337938660935</v>
      </c>
      <c r="V4">
        <v>3.0083108237219047</v>
      </c>
      <c r="W4">
        <v>3.5054684845726714</v>
      </c>
      <c r="X4">
        <v>4.0188651674315734</v>
      </c>
      <c r="Y4">
        <v>4.5514481546727437</v>
      </c>
      <c r="Z4">
        <v>5.1005402835483826</v>
      </c>
      <c r="AA4">
        <v>5.6578302695093674</v>
      </c>
      <c r="AB4">
        <v>6.2093073839914137</v>
      </c>
      <c r="AC4">
        <v>6.7408647135480004</v>
      </c>
      <c r="AD4">
        <v>7.2407627775640915</v>
      </c>
      <c r="AE4">
        <v>7.7063942662051854</v>
      </c>
      <c r="AF4">
        <v>8.1400779773112664</v>
      </c>
      <c r="AG4">
        <v>8.5473511005194514</v>
      </c>
      <c r="AH4">
        <v>8.9278758510174185</v>
      </c>
      <c r="AI4">
        <v>9.2759210937608074</v>
      </c>
      <c r="AJ4">
        <v>9.5902018940115852</v>
      </c>
      <c r="AK4">
        <v>9.8718193281130961</v>
      </c>
      <c r="AL4">
        <v>10.123564137182139</v>
      </c>
    </row>
    <row r="5" spans="1:38">
      <c r="A5" s="91" t="s">
        <v>505</v>
      </c>
      <c r="B5" t="s">
        <v>411</v>
      </c>
      <c r="C5">
        <v>0</v>
      </c>
      <c r="D5">
        <v>-2.5402559966636318E-5</v>
      </c>
      <c r="E5">
        <v>-1.2660779472595252E-4</v>
      </c>
      <c r="F5">
        <v>-3.9526232440412201E-4</v>
      </c>
      <c r="G5">
        <v>-9.96933282726431E-4</v>
      </c>
      <c r="H5">
        <v>-2.2074339708688662E-3</v>
      </c>
      <c r="I5">
        <v>-9.0496540641860079E-3</v>
      </c>
      <c r="J5">
        <v>-3.2392331569863764E-2</v>
      </c>
      <c r="K5">
        <v>-8.4984006913324528E-2</v>
      </c>
      <c r="L5">
        <v>-0.1796614481668124</v>
      </c>
      <c r="M5">
        <v>-0.3028144117915077</v>
      </c>
      <c r="N5">
        <v>-0.44936462990321502</v>
      </c>
      <c r="O5">
        <v>-0.61302627707421342</v>
      </c>
      <c r="P5">
        <v>-0.78759608390276403</v>
      </c>
      <c r="Q5">
        <v>-0.96725977063799595</v>
      </c>
      <c r="R5">
        <v>-1.1455956767769337</v>
      </c>
      <c r="S5">
        <v>-1.3189098186225046</v>
      </c>
      <c r="T5">
        <v>-1.4893929379899973</v>
      </c>
      <c r="U5">
        <v>-1.6597544998765312</v>
      </c>
      <c r="V5">
        <v>-1.8321689750557701</v>
      </c>
      <c r="W5">
        <v>-2.0079317497577298</v>
      </c>
      <c r="X5">
        <v>-2.1875142205255438</v>
      </c>
      <c r="Y5">
        <v>-2.3707464949345947</v>
      </c>
      <c r="Z5">
        <v>-2.5569716788789276</v>
      </c>
      <c r="AA5">
        <v>-2.7451281946864192</v>
      </c>
      <c r="AB5">
        <v>-2.9337774816354467</v>
      </c>
      <c r="AC5">
        <v>-3.1210753798969315</v>
      </c>
      <c r="AD5">
        <v>-3.3049275656181543</v>
      </c>
      <c r="AE5">
        <v>-3.4831161434241364</v>
      </c>
      <c r="AF5">
        <v>-3.6535866603412348</v>
      </c>
      <c r="AG5">
        <v>-3.8146014873165046</v>
      </c>
      <c r="AH5">
        <v>-3.9648330224707373</v>
      </c>
      <c r="AI5">
        <v>-4.1033470924393907</v>
      </c>
      <c r="AJ5">
        <v>-4.2295292619767277</v>
      </c>
      <c r="AK5">
        <v>-4.3430293751378635</v>
      </c>
      <c r="AL5">
        <v>-4.4436990369907114</v>
      </c>
    </row>
    <row r="6" spans="1:38">
      <c r="A6" s="91" t="s">
        <v>5</v>
      </c>
      <c r="B6" t="s">
        <v>412</v>
      </c>
      <c r="C6">
        <v>0</v>
      </c>
      <c r="D6">
        <v>-8.6679302301995165E-3</v>
      </c>
      <c r="E6">
        <v>-2.2909219112932089E-2</v>
      </c>
      <c r="F6">
        <v>-4.1324065566228363E-2</v>
      </c>
      <c r="G6">
        <v>-6.3447657460413698E-2</v>
      </c>
      <c r="H6">
        <v>-8.9164375076400404E-2</v>
      </c>
      <c r="I6">
        <v>-0.43730434797990547</v>
      </c>
      <c r="J6">
        <v>-0.66171262790035712</v>
      </c>
      <c r="K6">
        <v>-0.97069243924573501</v>
      </c>
      <c r="L6">
        <v>-1.2600759511258497</v>
      </c>
      <c r="M6">
        <v>-1.40849299894511</v>
      </c>
      <c r="N6">
        <v>-1.3925016764007703</v>
      </c>
      <c r="O6">
        <v>-1.2871941611650284</v>
      </c>
      <c r="P6">
        <v>-1.1613559278651153</v>
      </c>
      <c r="Q6">
        <v>-1.0648707559011705</v>
      </c>
      <c r="R6">
        <v>-0.98979932259133374</v>
      </c>
      <c r="S6">
        <v>-0.89901231577166341</v>
      </c>
      <c r="T6">
        <v>-0.80215607561640034</v>
      </c>
      <c r="U6">
        <v>-0.69967462353877075</v>
      </c>
      <c r="V6">
        <v>-0.59008295336407945</v>
      </c>
      <c r="W6">
        <v>-0.47217086063943148</v>
      </c>
      <c r="X6">
        <v>-0.3430261724636452</v>
      </c>
      <c r="Y6">
        <v>-0.19780936894132628</v>
      </c>
      <c r="Z6">
        <v>-3.2253567046502951E-2</v>
      </c>
      <c r="AA6">
        <v>0.15660821341705322</v>
      </c>
      <c r="AB6">
        <v>0.37010855050834124</v>
      </c>
      <c r="AC6">
        <v>0.60406617745065727</v>
      </c>
      <c r="AD6">
        <v>0.84873441721144971</v>
      </c>
      <c r="AE6">
        <v>1.097932642986299</v>
      </c>
      <c r="AF6">
        <v>1.3481308930878733</v>
      </c>
      <c r="AG6">
        <v>1.5979976873240931</v>
      </c>
      <c r="AH6">
        <v>1.8467526887387509</v>
      </c>
      <c r="AI6">
        <v>2.0913327777763779</v>
      </c>
      <c r="AJ6">
        <v>2.3272363546289698</v>
      </c>
      <c r="AK6">
        <v>2.5503166864672133</v>
      </c>
      <c r="AL6">
        <v>2.75746149269811</v>
      </c>
    </row>
    <row r="7" spans="1:38">
      <c r="A7" s="91" t="s">
        <v>6</v>
      </c>
      <c r="B7" t="s">
        <v>413</v>
      </c>
      <c r="C7">
        <v>0</v>
      </c>
      <c r="D7">
        <v>1.1493817597241218E-3</v>
      </c>
      <c r="E7">
        <v>3.3425682373744436E-3</v>
      </c>
      <c r="F7">
        <v>7.7346646446763145E-3</v>
      </c>
      <c r="G7">
        <v>1.6153481214797871E-2</v>
      </c>
      <c r="H7">
        <v>3.1540273036334554E-2</v>
      </c>
      <c r="I7">
        <v>7.2430931845279822E-2</v>
      </c>
      <c r="J7">
        <v>0.17298611210398995</v>
      </c>
      <c r="K7">
        <v>0.26681816534628311</v>
      </c>
      <c r="L7">
        <v>0.34212399899622437</v>
      </c>
      <c r="M7">
        <v>0.61456076200885335</v>
      </c>
      <c r="N7">
        <v>0.90960328700357973</v>
      </c>
      <c r="O7">
        <v>1.1568478348642719</v>
      </c>
      <c r="P7">
        <v>1.3373201008404445</v>
      </c>
      <c r="Q7">
        <v>1.4588191959364005</v>
      </c>
      <c r="R7">
        <v>1.5751917107564406</v>
      </c>
      <c r="S7">
        <v>1.8291496418229691</v>
      </c>
      <c r="T7">
        <v>2.0918117932282598</v>
      </c>
      <c r="U7">
        <v>2.3650573766337057</v>
      </c>
      <c r="V7">
        <v>2.6496570127586327</v>
      </c>
      <c r="W7">
        <v>2.9474429369186206</v>
      </c>
      <c r="X7">
        <v>3.2615915337530499</v>
      </c>
      <c r="Y7">
        <v>3.5935698748847056</v>
      </c>
      <c r="Z7">
        <v>3.9419810275256095</v>
      </c>
      <c r="AA7">
        <v>4.3029562809111521</v>
      </c>
      <c r="AB7">
        <v>4.6701336208519795</v>
      </c>
      <c r="AC7">
        <v>5.0345972551969709</v>
      </c>
      <c r="AD7">
        <v>5.3853658509180669</v>
      </c>
      <c r="AE7">
        <v>5.7168759160173055</v>
      </c>
      <c r="AF7">
        <v>6.0278578032310737</v>
      </c>
      <c r="AG7">
        <v>6.3203367996371718</v>
      </c>
      <c r="AH7">
        <v>6.5948254587070654</v>
      </c>
      <c r="AI7">
        <v>6.8484014455687525</v>
      </c>
      <c r="AJ7">
        <v>7.078920957589685</v>
      </c>
      <c r="AK7">
        <v>7.2852957482620884</v>
      </c>
      <c r="AL7">
        <v>7.4677296066855581</v>
      </c>
    </row>
    <row r="8" spans="1:38">
      <c r="B8" t="s">
        <v>414</v>
      </c>
      <c r="C8">
        <v>0</v>
      </c>
      <c r="D8">
        <v>3.372100000009759E-4</v>
      </c>
      <c r="E8">
        <v>6.853500000000845E-4</v>
      </c>
      <c r="F8">
        <v>1.3117500000006665E-3</v>
      </c>
      <c r="G8">
        <v>2.445060000000332E-3</v>
      </c>
      <c r="H8">
        <v>4.391150000000732E-3</v>
      </c>
      <c r="I8">
        <v>2.7423840000000144E-2</v>
      </c>
      <c r="J8">
        <v>3.2311449999999908E-2</v>
      </c>
      <c r="K8">
        <v>1.3677089999999947E-2</v>
      </c>
      <c r="L8">
        <v>-1.3824219999999943E-2</v>
      </c>
      <c r="M8">
        <v>4.1367269999999234E-2</v>
      </c>
      <c r="N8">
        <v>6.3114279999999801E-2</v>
      </c>
      <c r="O8">
        <v>4.7215970000000218E-2</v>
      </c>
      <c r="P8">
        <v>1.1854130000001073E-2</v>
      </c>
      <c r="Q8">
        <v>-2.5403989999998877E-2</v>
      </c>
      <c r="R8">
        <v>-4.5021130000000298E-2</v>
      </c>
      <c r="S8">
        <v>-9.9269299999996119E-3</v>
      </c>
      <c r="T8">
        <v>8.3220100000003239E-3</v>
      </c>
      <c r="U8">
        <v>1.7248419999998932E-2</v>
      </c>
      <c r="V8">
        <v>2.0134680000000182E-2</v>
      </c>
      <c r="W8">
        <v>2.0115039999998863E-2</v>
      </c>
      <c r="X8">
        <v>1.9589509999999588E-2</v>
      </c>
      <c r="Y8">
        <v>1.9159709999999608E-2</v>
      </c>
      <c r="Z8">
        <v>1.826085999999949E-2</v>
      </c>
      <c r="AA8">
        <v>1.6088400000000003E-2</v>
      </c>
      <c r="AB8">
        <v>1.1863100000000792E-2</v>
      </c>
      <c r="AC8">
        <v>5.0730900000003909E-3</v>
      </c>
      <c r="AD8">
        <v>-4.4001700000004251E-3</v>
      </c>
      <c r="AE8">
        <v>-1.4537520000000581E-2</v>
      </c>
      <c r="AF8">
        <v>-2.3345549999999327E-2</v>
      </c>
      <c r="AG8">
        <v>-2.9501739999999999E-2</v>
      </c>
      <c r="AH8">
        <v>-3.3498330000000798E-2</v>
      </c>
      <c r="AI8">
        <v>-3.6840550000000194E-2</v>
      </c>
      <c r="AJ8">
        <v>-3.9891829999999517E-2</v>
      </c>
      <c r="AK8">
        <v>-4.2513870000000786E-2</v>
      </c>
      <c r="AL8">
        <v>-4.436875999999923E-2</v>
      </c>
    </row>
    <row r="9" spans="1:38">
      <c r="A9" s="91" t="s">
        <v>396</v>
      </c>
      <c r="B9" t="s">
        <v>415</v>
      </c>
      <c r="C9">
        <v>0</v>
      </c>
      <c r="D9">
        <v>3.6058539811811841E-4</v>
      </c>
      <c r="E9">
        <v>1.4280067116345663E-3</v>
      </c>
      <c r="F9">
        <v>3.7457958028896954E-3</v>
      </c>
      <c r="G9">
        <v>8.2929226992600746E-3</v>
      </c>
      <c r="H9">
        <v>1.6551405763975957E-2</v>
      </c>
      <c r="I9">
        <v>0.34912337415138328</v>
      </c>
      <c r="J9">
        <v>0.64622510517151621</v>
      </c>
      <c r="K9">
        <v>1.2930842740318971</v>
      </c>
      <c r="L9">
        <v>2.0856428107253411</v>
      </c>
      <c r="M9">
        <v>2.4543028838837966</v>
      </c>
      <c r="N9">
        <v>2.8443930580940968</v>
      </c>
      <c r="O9">
        <v>3.2460391510265696</v>
      </c>
      <c r="P9">
        <v>3.641919671647309</v>
      </c>
      <c r="Q9">
        <v>4.0174887347759869</v>
      </c>
      <c r="R9">
        <v>4.3315690315001154</v>
      </c>
      <c r="S9">
        <v>4.6680502139502034</v>
      </c>
      <c r="T9">
        <v>5.0219661797964887</v>
      </c>
      <c r="U9">
        <v>5.3979303978758608</v>
      </c>
      <c r="V9">
        <v>5.7953385562472537</v>
      </c>
      <c r="W9">
        <v>6.2104481896749997</v>
      </c>
      <c r="X9">
        <v>6.6383212546137882</v>
      </c>
      <c r="Y9">
        <v>7.0742405911727424</v>
      </c>
      <c r="Z9">
        <v>7.5133282496923304</v>
      </c>
      <c r="AA9">
        <v>7.9500482386773541</v>
      </c>
      <c r="AB9">
        <v>8.3779250214537129</v>
      </c>
      <c r="AC9">
        <v>8.7884065281189638</v>
      </c>
      <c r="AD9">
        <v>9.1756434249571139</v>
      </c>
      <c r="AE9">
        <v>9.53481938827343</v>
      </c>
      <c r="AF9">
        <v>9.8625563250012824</v>
      </c>
      <c r="AG9">
        <v>10.157031609921919</v>
      </c>
      <c r="AH9">
        <v>10.418572129126247</v>
      </c>
      <c r="AI9">
        <v>10.648311133455524</v>
      </c>
      <c r="AJ9">
        <v>10.847011956712027</v>
      </c>
      <c r="AK9">
        <v>11.015726811623306</v>
      </c>
      <c r="AL9">
        <v>11.155645179771611</v>
      </c>
    </row>
    <row r="10" spans="1:38">
      <c r="A10" s="91" t="s">
        <v>506</v>
      </c>
      <c r="B10" t="s">
        <v>416</v>
      </c>
      <c r="C10">
        <v>0</v>
      </c>
      <c r="D10">
        <v>-3.4497780476705486E-4</v>
      </c>
      <c r="E10">
        <v>-9.7695238439055032E-4</v>
      </c>
      <c r="F10">
        <v>-1.4463047131929585E-3</v>
      </c>
      <c r="G10">
        <v>-8.1983067670154952E-4</v>
      </c>
      <c r="H10">
        <v>2.2545534011486623E-3</v>
      </c>
      <c r="I10">
        <v>0.11653049856030773</v>
      </c>
      <c r="J10">
        <v>0.31669895180419516</v>
      </c>
      <c r="K10">
        <v>0.61535564650780916</v>
      </c>
      <c r="L10">
        <v>0.97024603471465021</v>
      </c>
      <c r="M10">
        <v>1.2914328109066453</v>
      </c>
      <c r="N10">
        <v>1.6394368161185557</v>
      </c>
      <c r="O10">
        <v>2.0545612086296128</v>
      </c>
      <c r="P10">
        <v>2.5347046200602685</v>
      </c>
      <c r="Q10">
        <v>3.0442640136323584</v>
      </c>
      <c r="R10">
        <v>3.5239563370976112</v>
      </c>
      <c r="S10">
        <v>4.0339713657319143</v>
      </c>
      <c r="T10">
        <v>4.5738728176656362</v>
      </c>
      <c r="U10">
        <v>5.1379323081869099</v>
      </c>
      <c r="V10">
        <v>5.7205297946097078</v>
      </c>
      <c r="W10">
        <v>6.3159517267697085</v>
      </c>
      <c r="X10">
        <v>6.9190059980586138</v>
      </c>
      <c r="Y10">
        <v>7.5257141167127228</v>
      </c>
      <c r="Z10">
        <v>8.1322059804374902</v>
      </c>
      <c r="AA10">
        <v>8.7339433884662263</v>
      </c>
      <c r="AB10">
        <v>9.3252864914568079</v>
      </c>
      <c r="AC10">
        <v>9.8967631291973834</v>
      </c>
      <c r="AD10">
        <v>10.440371451118956</v>
      </c>
      <c r="AE10">
        <v>10.949810684228245</v>
      </c>
      <c r="AF10">
        <v>11.420200627061527</v>
      </c>
      <c r="AG10">
        <v>11.848326334017333</v>
      </c>
      <c r="AH10">
        <v>12.233300837325789</v>
      </c>
      <c r="AI10">
        <v>12.575240103897279</v>
      </c>
      <c r="AJ10">
        <v>12.874052744500531</v>
      </c>
      <c r="AK10">
        <v>13.130013240216854</v>
      </c>
      <c r="AL10">
        <v>13.34358145785297</v>
      </c>
    </row>
    <row r="11" spans="1:38">
      <c r="A11" s="91" t="s">
        <v>37</v>
      </c>
      <c r="B11" t="s">
        <v>417</v>
      </c>
      <c r="C11">
        <v>0</v>
      </c>
      <c r="D11">
        <v>6.6310045685469277E-4</v>
      </c>
      <c r="E11">
        <v>3.1090681423595612E-3</v>
      </c>
      <c r="F11">
        <v>8.5668175939357383E-3</v>
      </c>
      <c r="G11">
        <v>1.892871861606249E-2</v>
      </c>
      <c r="H11">
        <v>3.7030179353680914E-2</v>
      </c>
      <c r="I11">
        <v>-0.54105100903465431</v>
      </c>
      <c r="J11">
        <v>-0.7259064037002827</v>
      </c>
      <c r="K11">
        <v>-1.3888739069203071</v>
      </c>
      <c r="L11">
        <v>-1.6119429392880247</v>
      </c>
      <c r="M11">
        <v>-0.81640009079904097</v>
      </c>
      <c r="N11">
        <v>-5.4407481512697142E-2</v>
      </c>
      <c r="O11">
        <v>0.60670190862164297</v>
      </c>
      <c r="P11">
        <v>1.1810713104890347</v>
      </c>
      <c r="Q11">
        <v>1.6941517408306073</v>
      </c>
      <c r="R11">
        <v>2.1806174804890555</v>
      </c>
      <c r="S11">
        <v>2.648383783929753</v>
      </c>
      <c r="T11">
        <v>3.1527406184317153</v>
      </c>
      <c r="U11">
        <v>3.6907145360475901</v>
      </c>
      <c r="V11">
        <v>4.2616068672373109</v>
      </c>
      <c r="W11">
        <v>4.8639821567792119</v>
      </c>
      <c r="X11">
        <v>5.4959621729197883</v>
      </c>
      <c r="Y11">
        <v>6.1543851240380754</v>
      </c>
      <c r="Z11">
        <v>6.8352439569893786</v>
      </c>
      <c r="AA11">
        <v>7.5330261651913366</v>
      </c>
      <c r="AB11">
        <v>8.2400611064338047</v>
      </c>
      <c r="AC11">
        <v>8.944433885674453</v>
      </c>
      <c r="AD11">
        <v>9.6349930465783107</v>
      </c>
      <c r="AE11">
        <v>10.301883876471329</v>
      </c>
      <c r="AF11">
        <v>10.936731465325099</v>
      </c>
      <c r="AG11">
        <v>11.533205834616055</v>
      </c>
      <c r="AH11">
        <v>12.086023324966465</v>
      </c>
      <c r="AI11">
        <v>12.591884225718397</v>
      </c>
      <c r="AJ11">
        <v>13.050452077536722</v>
      </c>
      <c r="AK11">
        <v>13.462832995407069</v>
      </c>
      <c r="AL11">
        <v>13.83104903312713</v>
      </c>
    </row>
    <row r="12" spans="1:38">
      <c r="A12" s="91" t="s">
        <v>38</v>
      </c>
      <c r="B12" t="s">
        <v>418</v>
      </c>
      <c r="C12">
        <v>0</v>
      </c>
      <c r="D12">
        <v>-1.396798032649027E-3</v>
      </c>
      <c r="E12">
        <v>-5.1877936411259817E-3</v>
      </c>
      <c r="F12">
        <v>-1.1671094129905857E-2</v>
      </c>
      <c r="G12">
        <v>-2.0887670075964149E-2</v>
      </c>
      <c r="H12">
        <v>-3.297380487675694E-2</v>
      </c>
      <c r="I12">
        <v>0.82930879102962596</v>
      </c>
      <c r="J12">
        <v>1.4460671428978111</v>
      </c>
      <c r="K12">
        <v>2.7823942741238561</v>
      </c>
      <c r="L12">
        <v>3.7710934483339509</v>
      </c>
      <c r="M12">
        <v>3.622416224407532</v>
      </c>
      <c r="N12">
        <v>3.5602915916143285</v>
      </c>
      <c r="O12">
        <v>3.7178811688605817</v>
      </c>
      <c r="P12">
        <v>4.0814388904715448</v>
      </c>
      <c r="Q12">
        <v>4.5618558585850622</v>
      </c>
      <c r="R12">
        <v>5.0064762050247236</v>
      </c>
      <c r="S12">
        <v>5.5534649968024263</v>
      </c>
      <c r="T12">
        <v>6.1272129536680708</v>
      </c>
      <c r="U12">
        <v>6.7157804922141295</v>
      </c>
      <c r="V12">
        <v>7.3062447296906141</v>
      </c>
      <c r="W12">
        <v>7.8869342064914694</v>
      </c>
      <c r="X12">
        <v>8.4480978598742382</v>
      </c>
      <c r="Y12">
        <v>8.9844217061579421</v>
      </c>
      <c r="Z12">
        <v>9.4920842139729409</v>
      </c>
      <c r="AA12">
        <v>9.9678400091295583</v>
      </c>
      <c r="AB12">
        <v>10.408885007766644</v>
      </c>
      <c r="AC12">
        <v>10.809486543288793</v>
      </c>
      <c r="AD12">
        <v>11.165838213344381</v>
      </c>
      <c r="AE12">
        <v>11.475880891797807</v>
      </c>
      <c r="AF12">
        <v>11.739022110890263</v>
      </c>
      <c r="AG12">
        <v>11.955887844714042</v>
      </c>
      <c r="AH12">
        <v>12.131265272803127</v>
      </c>
      <c r="AI12">
        <v>12.26970845861468</v>
      </c>
      <c r="AJ12">
        <v>12.371221832958202</v>
      </c>
      <c r="AK12">
        <v>12.434674096204734</v>
      </c>
      <c r="AL12">
        <v>12.458139874774954</v>
      </c>
    </row>
    <row r="13" spans="1:38">
      <c r="A13" s="91" t="s">
        <v>9</v>
      </c>
      <c r="B13" t="s">
        <v>419</v>
      </c>
      <c r="C13">
        <v>0</v>
      </c>
      <c r="D13">
        <v>-3.5999576835088476E-4</v>
      </c>
      <c r="E13">
        <v>-9.9953269838692904E-4</v>
      </c>
      <c r="F13">
        <v>-1.4874066091241644E-3</v>
      </c>
      <c r="G13">
        <v>-1.1496128240473524E-3</v>
      </c>
      <c r="H13">
        <v>8.2123497822106373E-4</v>
      </c>
      <c r="I13">
        <v>0.37396082582568102</v>
      </c>
      <c r="J13">
        <v>0.56019287913753324</v>
      </c>
      <c r="K13">
        <v>1.1737577457936466</v>
      </c>
      <c r="L13">
        <v>1.7224240900505006</v>
      </c>
      <c r="M13">
        <v>2.088271955308052</v>
      </c>
      <c r="N13">
        <v>2.414832854085458</v>
      </c>
      <c r="O13">
        <v>2.7276678920343134</v>
      </c>
      <c r="P13">
        <v>3.0193297874617997</v>
      </c>
      <c r="Q13">
        <v>3.2972643013364111</v>
      </c>
      <c r="R13">
        <v>3.5462861398828815</v>
      </c>
      <c r="S13">
        <v>3.75801901032915</v>
      </c>
      <c r="T13">
        <v>3.9810596043714064</v>
      </c>
      <c r="U13">
        <v>4.2215254373496158</v>
      </c>
      <c r="V13">
        <v>4.4807746846214025</v>
      </c>
      <c r="W13">
        <v>4.757350747882283</v>
      </c>
      <c r="X13">
        <v>5.0485673265036723</v>
      </c>
      <c r="Y13">
        <v>5.3514307694286778</v>
      </c>
      <c r="Z13">
        <v>5.6627397599964935</v>
      </c>
      <c r="AA13">
        <v>5.9788655615353736</v>
      </c>
      <c r="AB13">
        <v>6.2955454922986487</v>
      </c>
      <c r="AC13">
        <v>6.6065324710816054</v>
      </c>
      <c r="AD13">
        <v>6.9058121964606922</v>
      </c>
      <c r="AE13">
        <v>7.1885806546000408</v>
      </c>
      <c r="AF13">
        <v>7.4511393115157087</v>
      </c>
      <c r="AG13">
        <v>7.6910483363238802</v>
      </c>
      <c r="AH13">
        <v>7.907206896218244</v>
      </c>
      <c r="AI13">
        <v>8.0992607472959435</v>
      </c>
      <c r="AJ13">
        <v>8.2670312418877003</v>
      </c>
      <c r="AK13">
        <v>8.4105181751205969</v>
      </c>
      <c r="AL13">
        <v>8.5298161559924637</v>
      </c>
    </row>
    <row r="14" spans="1:38">
      <c r="A14" s="91" t="s">
        <v>10</v>
      </c>
      <c r="B14" t="s">
        <v>420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-6.5486878468179466E-2</v>
      </c>
      <c r="J14">
        <v>-0.25058331916997245</v>
      </c>
      <c r="K14">
        <v>-0.62686803057473428</v>
      </c>
      <c r="L14">
        <v>-1.1227932198140667</v>
      </c>
      <c r="M14">
        <v>-1.5521032315158001</v>
      </c>
      <c r="N14">
        <v>-1.7628048255514783</v>
      </c>
      <c r="O14">
        <v>-1.7796054144844531</v>
      </c>
      <c r="P14">
        <v>-1.6815555605521726</v>
      </c>
      <c r="Q14">
        <v>-1.5582283421121335</v>
      </c>
      <c r="R14">
        <v>-1.4701156083819389</v>
      </c>
      <c r="S14">
        <v>-1.4535447226288856</v>
      </c>
      <c r="T14">
        <v>-1.4431420442663434</v>
      </c>
      <c r="U14">
        <v>-1.4284537027167366</v>
      </c>
      <c r="V14">
        <v>-1.4059353110792427</v>
      </c>
      <c r="W14">
        <v>-1.3765071263444506</v>
      </c>
      <c r="X14">
        <v>-1.3426410519764564</v>
      </c>
      <c r="Y14">
        <v>-1.3067642047328465</v>
      </c>
      <c r="Z14">
        <v>-1.2716822883482082</v>
      </c>
      <c r="AA14">
        <v>-1.2406304112019151</v>
      </c>
      <c r="AB14">
        <v>-1.2171763836216543</v>
      </c>
      <c r="AC14">
        <v>-1.2019196680185362</v>
      </c>
      <c r="AD14">
        <v>-1.1929465202577649</v>
      </c>
      <c r="AE14">
        <v>-1.1902824536798251</v>
      </c>
      <c r="AF14">
        <v>-1.1935063157281434</v>
      </c>
      <c r="AG14">
        <v>-1.2018408530735103</v>
      </c>
      <c r="AH14">
        <v>-1.2139563420566102</v>
      </c>
      <c r="AI14">
        <v>-1.2284785814341781</v>
      </c>
      <c r="AJ14">
        <v>-1.2444276575145463</v>
      </c>
      <c r="AK14">
        <v>-1.2608884066240611</v>
      </c>
      <c r="AL14">
        <v>-1.2769302667744009</v>
      </c>
    </row>
    <row r="15" spans="1:38">
      <c r="A15" s="91" t="s">
        <v>507</v>
      </c>
      <c r="B15" t="s">
        <v>421</v>
      </c>
      <c r="C15">
        <v>0</v>
      </c>
      <c r="D15">
        <v>1.1668476177506548E-3</v>
      </c>
      <c r="E15">
        <v>3.5146990760237529E-3</v>
      </c>
      <c r="F15">
        <v>8.3462547072254978E-3</v>
      </c>
      <c r="G15">
        <v>1.7734811060710065E-2</v>
      </c>
      <c r="H15">
        <v>3.4748078407398353E-2</v>
      </c>
      <c r="I15">
        <v>7.0981204303088852E-2</v>
      </c>
      <c r="J15">
        <v>0.21119324022407238</v>
      </c>
      <c r="K15">
        <v>0.4139212668174741</v>
      </c>
      <c r="L15">
        <v>0.74238767549612561</v>
      </c>
      <c r="M15">
        <v>1.2726062531804194</v>
      </c>
      <c r="N15">
        <v>1.8546661841515322</v>
      </c>
      <c r="O15">
        <v>2.4225181043204147</v>
      </c>
      <c r="P15">
        <v>2.9473554183752304</v>
      </c>
      <c r="Q15">
        <v>3.426473661932139</v>
      </c>
      <c r="R15">
        <v>3.8734042789832834</v>
      </c>
      <c r="S15">
        <v>4.2978986915371831</v>
      </c>
      <c r="T15">
        <v>4.7121692582430708</v>
      </c>
      <c r="U15">
        <v>5.1293196029618571</v>
      </c>
      <c r="V15">
        <v>5.5608982066333468</v>
      </c>
      <c r="W15">
        <v>6.0153625081144524</v>
      </c>
      <c r="X15">
        <v>6.4980695845203496</v>
      </c>
      <c r="Y15">
        <v>7.0099048241010431</v>
      </c>
      <c r="Z15">
        <v>7.5474803780266386</v>
      </c>
      <c r="AA15">
        <v>8.1040854229980752</v>
      </c>
      <c r="AB15">
        <v>8.6700143957196616</v>
      </c>
      <c r="AC15">
        <v>9.2329613836222855</v>
      </c>
      <c r="AD15">
        <v>9.7820387390929575</v>
      </c>
      <c r="AE15">
        <v>10.309577062165554</v>
      </c>
      <c r="AF15">
        <v>10.810947438254015</v>
      </c>
      <c r="AG15">
        <v>11.284347986167953</v>
      </c>
      <c r="AH15">
        <v>11.727448421766407</v>
      </c>
      <c r="AI15">
        <v>12.136385765733838</v>
      </c>
      <c r="AJ15">
        <v>12.509129897142746</v>
      </c>
      <c r="AK15">
        <v>12.844927700901177</v>
      </c>
      <c r="AL15">
        <v>13.144048063944403</v>
      </c>
    </row>
    <row r="16" spans="1:38">
      <c r="A16" s="91" t="s">
        <v>12</v>
      </c>
      <c r="B16" t="s">
        <v>422</v>
      </c>
      <c r="C16">
        <v>0</v>
      </c>
      <c r="D16">
        <v>-5.8231455468682469E-5</v>
      </c>
      <c r="E16">
        <v>-1.2975915726132214E-3</v>
      </c>
      <c r="F16">
        <v>-3.7571264493996281E-3</v>
      </c>
      <c r="G16">
        <v>-7.4701250947994957E-3</v>
      </c>
      <c r="H16">
        <v>-1.256315467392799E-2</v>
      </c>
      <c r="I16">
        <v>0.59818378651876891</v>
      </c>
      <c r="J16">
        <v>0.91524564914247097</v>
      </c>
      <c r="K16">
        <v>1.7797485849884165</v>
      </c>
      <c r="L16">
        <v>2.3174937071088753</v>
      </c>
      <c r="M16">
        <v>2.002384989084649</v>
      </c>
      <c r="N16">
        <v>1.7806355739651281</v>
      </c>
      <c r="O16">
        <v>1.6570758876837344</v>
      </c>
      <c r="P16">
        <v>1.5878202471063529</v>
      </c>
      <c r="Q16">
        <v>1.5411588881853566</v>
      </c>
      <c r="R16">
        <v>1.4908103953396701</v>
      </c>
      <c r="S16">
        <v>1.4369387589501459</v>
      </c>
      <c r="T16">
        <v>1.3367672224925409</v>
      </c>
      <c r="U16">
        <v>1.2065710880252212</v>
      </c>
      <c r="V16">
        <v>1.0587014098406788</v>
      </c>
      <c r="W16">
        <v>0.90293436860773291</v>
      </c>
      <c r="X16">
        <v>0.74620953058450734</v>
      </c>
      <c r="Y16">
        <v>0.59253214347612104</v>
      </c>
      <c r="Z16">
        <v>0.4428653379534353</v>
      </c>
      <c r="AA16">
        <v>0.29665745636209273</v>
      </c>
      <c r="AB16">
        <v>0.15276745987011786</v>
      </c>
      <c r="AC16">
        <v>1.1617891167525762E-2</v>
      </c>
      <c r="AD16">
        <v>-0.12627528461932602</v>
      </c>
      <c r="AE16">
        <v>-0.25915651895460634</v>
      </c>
      <c r="AF16">
        <v>-0.38421242080655116</v>
      </c>
      <c r="AG16">
        <v>-0.49816649593543705</v>
      </c>
      <c r="AH16">
        <v>-0.59893896718740125</v>
      </c>
      <c r="AI16">
        <v>-0.68726290027527615</v>
      </c>
      <c r="AJ16">
        <v>-0.76493584707449935</v>
      </c>
      <c r="AK16">
        <v>-0.83390956607461986</v>
      </c>
      <c r="AL16">
        <v>-0.8960225561840951</v>
      </c>
    </row>
    <row r="17" spans="1:38">
      <c r="A17" s="91" t="s">
        <v>508</v>
      </c>
      <c r="B17" t="s">
        <v>423</v>
      </c>
      <c r="C17">
        <v>0</v>
      </c>
      <c r="D17">
        <v>5.660000001626031E-4</v>
      </c>
      <c r="E17">
        <v>-8.2750000001396984E-3</v>
      </c>
      <c r="F17">
        <v>-3.6099999997531995E-3</v>
      </c>
      <c r="G17">
        <v>6.2153999999736698E-2</v>
      </c>
      <c r="H17">
        <v>0.2664639999998144</v>
      </c>
      <c r="I17">
        <v>5.0681209999997918</v>
      </c>
      <c r="J17">
        <v>11.941422999999759</v>
      </c>
      <c r="K17">
        <v>20.51128800000015</v>
      </c>
      <c r="L17">
        <v>27.519134000000122</v>
      </c>
      <c r="M17">
        <v>32.44266800000014</v>
      </c>
      <c r="N17">
        <v>36.140608000000157</v>
      </c>
      <c r="O17">
        <v>38.678259000000253</v>
      </c>
      <c r="P17">
        <v>39.611527999999907</v>
      </c>
      <c r="Q17">
        <v>38.789606999999705</v>
      </c>
      <c r="R17">
        <v>36.621640999999727</v>
      </c>
      <c r="S17">
        <v>37.315788999999768</v>
      </c>
      <c r="T17">
        <v>41.166774999999689</v>
      </c>
      <c r="U17">
        <v>47.488377000000128</v>
      </c>
      <c r="V17">
        <v>55.52949499999977</v>
      </c>
      <c r="W17">
        <v>64.751193000000512</v>
      </c>
      <c r="X17">
        <v>74.863449000000401</v>
      </c>
      <c r="Y17">
        <v>85.700618000000304</v>
      </c>
      <c r="Z17">
        <v>97.112427999999454</v>
      </c>
      <c r="AA17">
        <v>108.90263700000014</v>
      </c>
      <c r="AB17">
        <v>120.79040600000008</v>
      </c>
      <c r="AC17">
        <v>132.3897649999999</v>
      </c>
      <c r="AD17">
        <v>143.32962399999997</v>
      </c>
      <c r="AE17">
        <v>153.42564999999922</v>
      </c>
      <c r="AF17">
        <v>162.66877699999986</v>
      </c>
      <c r="AG17">
        <v>171.19337799999994</v>
      </c>
      <c r="AH17">
        <v>179.12083299999995</v>
      </c>
      <c r="AI17">
        <v>186.46888100000069</v>
      </c>
      <c r="AJ17">
        <v>193.24516899999981</v>
      </c>
      <c r="AK17">
        <v>199.46200099999987</v>
      </c>
      <c r="AL17">
        <v>205.14784200000031</v>
      </c>
    </row>
    <row r="18" spans="1:38">
      <c r="A18" s="91" t="s">
        <v>509</v>
      </c>
      <c r="B18" t="s">
        <v>424</v>
      </c>
      <c r="C18">
        <v>0</v>
      </c>
      <c r="D18">
        <v>-1.1000000002536758E-5</v>
      </c>
      <c r="E18">
        <v>1.603699999991326E-4</v>
      </c>
      <c r="F18">
        <v>5.2070000000625782E-5</v>
      </c>
      <c r="G18">
        <v>-1.1729699999990517E-3</v>
      </c>
      <c r="H18">
        <v>-4.7633600000013265E-3</v>
      </c>
      <c r="I18">
        <v>-9.1107690000000185E-2</v>
      </c>
      <c r="J18">
        <v>-0.20357202000000074</v>
      </c>
      <c r="K18">
        <v>-0.3364166899999993</v>
      </c>
      <c r="L18">
        <v>-0.43340866000000089</v>
      </c>
      <c r="M18">
        <v>-0.49316637000000052</v>
      </c>
      <c r="N18">
        <v>-0.53525406000000109</v>
      </c>
      <c r="O18">
        <v>-0.56131222999999952</v>
      </c>
      <c r="P18">
        <v>-0.56398011999999886</v>
      </c>
      <c r="Q18">
        <v>-0.54175897000000028</v>
      </c>
      <c r="R18">
        <v>-0.50226891000000051</v>
      </c>
      <c r="S18">
        <v>-0.51565809000000129</v>
      </c>
      <c r="T18">
        <v>-0.57836515999999949</v>
      </c>
      <c r="U18">
        <v>-0.67471168000000081</v>
      </c>
      <c r="V18">
        <v>-0.79156002000000114</v>
      </c>
      <c r="W18">
        <v>-0.92088711999999961</v>
      </c>
      <c r="X18">
        <v>-1.0591119000000009</v>
      </c>
      <c r="Y18">
        <v>-1.2045702800000002</v>
      </c>
      <c r="Z18">
        <v>-1.3556160900000003</v>
      </c>
      <c r="AA18">
        <v>-1.5098186799999995</v>
      </c>
      <c r="AB18">
        <v>-1.6635390799999983</v>
      </c>
      <c r="AC18">
        <v>-1.8116658799999992</v>
      </c>
      <c r="AD18">
        <v>-1.9493943499999999</v>
      </c>
      <c r="AE18">
        <v>-2.074882730000001</v>
      </c>
      <c r="AF18">
        <v>-2.188708420000002</v>
      </c>
      <c r="AG18">
        <v>-2.293221420000001</v>
      </c>
      <c r="AH18">
        <v>-2.3903726999999999</v>
      </c>
      <c r="AI18">
        <v>-2.4804060399999992</v>
      </c>
      <c r="AJ18">
        <v>-2.56326828</v>
      </c>
      <c r="AK18">
        <v>-2.6390193100000001</v>
      </c>
      <c r="AL18">
        <v>-2.70796774</v>
      </c>
    </row>
    <row r="19" spans="1:38">
      <c r="A19" s="91" t="s">
        <v>510</v>
      </c>
      <c r="B19" t="s">
        <v>425</v>
      </c>
      <c r="C19">
        <v>0</v>
      </c>
      <c r="D19">
        <v>4.7904900000006467E-3</v>
      </c>
      <c r="E19">
        <v>1.2672089999998803E-2</v>
      </c>
      <c r="F19">
        <v>2.3095780000000066E-2</v>
      </c>
      <c r="G19">
        <v>3.6267199999999444E-2</v>
      </c>
      <c r="H19">
        <v>5.2973700000000234E-2</v>
      </c>
      <c r="I19">
        <v>0.49719760999999973</v>
      </c>
      <c r="J19">
        <v>0.87909344000000056</v>
      </c>
      <c r="K19">
        <v>1.6745040600000012</v>
      </c>
      <c r="L19">
        <v>2.5075592399999986</v>
      </c>
      <c r="M19">
        <v>3.0668058000000014</v>
      </c>
      <c r="N19">
        <v>3.3207840700000006</v>
      </c>
      <c r="O19">
        <v>3.3672866399999988</v>
      </c>
      <c r="P19">
        <v>3.3213242900000011</v>
      </c>
      <c r="Q19">
        <v>3.2890355199999997</v>
      </c>
      <c r="R19">
        <v>3.301185100000001</v>
      </c>
      <c r="S19">
        <v>3.2694951000000012</v>
      </c>
      <c r="T19">
        <v>3.2165924799999996</v>
      </c>
      <c r="U19">
        <v>3.1615823199999991</v>
      </c>
      <c r="V19">
        <v>3.1098059900000004</v>
      </c>
      <c r="W19">
        <v>3.06233719</v>
      </c>
      <c r="X19">
        <v>3.0179398999999996</v>
      </c>
      <c r="Y19">
        <v>2.9739682700000007</v>
      </c>
      <c r="Z19">
        <v>2.9282310299999987</v>
      </c>
      <c r="AA19">
        <v>2.8793348400000003</v>
      </c>
      <c r="AB19">
        <v>2.8266725300000002</v>
      </c>
      <c r="AC19">
        <v>2.7670458799999991</v>
      </c>
      <c r="AD19">
        <v>2.6993932799999993</v>
      </c>
      <c r="AE19">
        <v>2.6272211899999993</v>
      </c>
      <c r="AF19">
        <v>2.5522248799999994</v>
      </c>
      <c r="AG19">
        <v>2.4749490300000012</v>
      </c>
      <c r="AH19">
        <v>2.3955823099999995</v>
      </c>
      <c r="AI19">
        <v>2.3151036299999999</v>
      </c>
      <c r="AJ19">
        <v>2.2349881799999998</v>
      </c>
      <c r="AK19">
        <v>2.1564505100000004</v>
      </c>
      <c r="AL19">
        <v>2.0802385799999987</v>
      </c>
    </row>
    <row r="20" spans="1:38">
      <c r="A20" s="91" t="s">
        <v>511</v>
      </c>
      <c r="B20" t="s">
        <v>426</v>
      </c>
      <c r="C20">
        <v>0</v>
      </c>
      <c r="D20">
        <v>1.5876169999999926E-3</v>
      </c>
      <c r="E20">
        <v>3.9497419999999939E-3</v>
      </c>
      <c r="F20">
        <v>7.1165639999999815E-3</v>
      </c>
      <c r="G20">
        <v>1.1309452000000074E-2</v>
      </c>
      <c r="H20">
        <v>1.7088927999999934E-2</v>
      </c>
      <c r="I20">
        <v>0.29226673000000009</v>
      </c>
      <c r="J20">
        <v>0.61215907000000025</v>
      </c>
      <c r="K20">
        <v>1.1941432500000002</v>
      </c>
      <c r="L20">
        <v>1.8072507899999999</v>
      </c>
      <c r="M20">
        <v>2.1793958500000001</v>
      </c>
      <c r="N20">
        <v>2.432526695</v>
      </c>
      <c r="O20">
        <v>2.6120312540000001</v>
      </c>
      <c r="P20">
        <v>2.7366661130000001</v>
      </c>
      <c r="Q20">
        <v>2.8390276323000001</v>
      </c>
      <c r="R20">
        <v>2.9218028930000002</v>
      </c>
      <c r="S20">
        <v>2.8857021069999997</v>
      </c>
      <c r="T20">
        <v>2.8644624600000004</v>
      </c>
      <c r="U20">
        <v>2.8630619900000003</v>
      </c>
      <c r="V20">
        <v>2.8751716040000002</v>
      </c>
      <c r="W20">
        <v>2.894379314</v>
      </c>
      <c r="X20">
        <v>2.9161910156999999</v>
      </c>
      <c r="Y20">
        <v>2.9374438099999995</v>
      </c>
      <c r="Z20">
        <v>2.9560299400000005</v>
      </c>
      <c r="AA20">
        <v>2.9704349099999998</v>
      </c>
      <c r="AB20">
        <v>2.9793966200000002</v>
      </c>
      <c r="AC20">
        <v>2.9815749899999999</v>
      </c>
      <c r="AD20">
        <v>2.9758881700000002</v>
      </c>
      <c r="AE20">
        <v>2.9620110600000005</v>
      </c>
      <c r="AF20">
        <v>2.9403106800000001</v>
      </c>
      <c r="AG20">
        <v>2.9114400799999998</v>
      </c>
      <c r="AH20">
        <v>2.8756232099999997</v>
      </c>
      <c r="AI20">
        <v>2.8327322100000005</v>
      </c>
      <c r="AJ20">
        <v>2.7828913599999998</v>
      </c>
      <c r="AK20">
        <v>2.72642791</v>
      </c>
      <c r="AL20">
        <v>2.6638662599999998</v>
      </c>
    </row>
    <row r="21" spans="1:38">
      <c r="A21" s="91" t="s">
        <v>512</v>
      </c>
      <c r="B21" t="s">
        <v>427</v>
      </c>
      <c r="C21">
        <v>0</v>
      </c>
      <c r="D21">
        <v>-4.1864199999963603E-3</v>
      </c>
      <c r="E21">
        <v>-1.2450480000003594E-2</v>
      </c>
      <c r="F21">
        <v>-2.5811340000003735E-2</v>
      </c>
      <c r="G21">
        <v>-4.6128030000003317E-2</v>
      </c>
      <c r="H21">
        <v>-7.6850930000005313E-2</v>
      </c>
      <c r="I21">
        <v>-0.68989302999999946</v>
      </c>
      <c r="J21">
        <v>-1.572784319999998</v>
      </c>
      <c r="K21">
        <v>-3.2873602400000035</v>
      </c>
      <c r="L21">
        <v>-5.5676509500000027</v>
      </c>
      <c r="M21">
        <v>-7.9032252999999937</v>
      </c>
      <c r="N21">
        <v>-10.299249479999995</v>
      </c>
      <c r="O21">
        <v>-12.666705660000005</v>
      </c>
      <c r="P21">
        <v>-14.976109450000003</v>
      </c>
      <c r="Q21">
        <v>-17.251742230000001</v>
      </c>
      <c r="R21">
        <v>-19.490055760000004</v>
      </c>
      <c r="S21">
        <v>-21.597568579999994</v>
      </c>
      <c r="T21">
        <v>-23.560063929999998</v>
      </c>
      <c r="U21">
        <v>-25.393142500000003</v>
      </c>
      <c r="V21">
        <v>-27.110569900000002</v>
      </c>
      <c r="W21">
        <v>-28.726026439999998</v>
      </c>
      <c r="X21">
        <v>-30.253692950000005</v>
      </c>
      <c r="Y21">
        <v>-31.708912610000006</v>
      </c>
      <c r="Z21">
        <v>-33.108134329999999</v>
      </c>
      <c r="AA21">
        <v>-34.469157120000006</v>
      </c>
      <c r="AB21">
        <v>-35.811517539999997</v>
      </c>
      <c r="AC21">
        <v>-37.131715700000001</v>
      </c>
      <c r="AD21">
        <v>-38.414349460000004</v>
      </c>
      <c r="AE21">
        <v>-39.662015510000003</v>
      </c>
      <c r="AF21">
        <v>-40.874410520000005</v>
      </c>
      <c r="AG21">
        <v>-42.049660660000001</v>
      </c>
      <c r="AH21">
        <v>-43.186198140000002</v>
      </c>
      <c r="AI21">
        <v>-44.282535460000005</v>
      </c>
      <c r="AJ21">
        <v>-45.335179310000001</v>
      </c>
      <c r="AK21">
        <v>-46.339350870000004</v>
      </c>
      <c r="AL21">
        <v>-47.28955088</v>
      </c>
    </row>
    <row r="22" spans="1:38">
      <c r="A22" s="91" t="s">
        <v>513</v>
      </c>
      <c r="B22" t="s">
        <v>428</v>
      </c>
      <c r="C22">
        <v>0</v>
      </c>
      <c r="D22">
        <v>-0.12125796607058703</v>
      </c>
      <c r="E22">
        <v>-0.2998473736915197</v>
      </c>
      <c r="F22">
        <v>-0.53861565747786999</v>
      </c>
      <c r="G22">
        <v>-0.85155954061839623</v>
      </c>
      <c r="H22">
        <v>-1.2574944623147788</v>
      </c>
      <c r="I22">
        <v>-5.8695307267659924</v>
      </c>
      <c r="J22">
        <v>-9.669971678169798</v>
      </c>
      <c r="K22">
        <v>-15.009406083467358</v>
      </c>
      <c r="L22">
        <v>-20.339917509523119</v>
      </c>
      <c r="M22">
        <v>-24.239512322360881</v>
      </c>
      <c r="N22">
        <v>-26.811792979812111</v>
      </c>
      <c r="O22">
        <v>-28.294402486122504</v>
      </c>
      <c r="P22">
        <v>-29.057046661308949</v>
      </c>
      <c r="Q22">
        <v>-29.529697715243376</v>
      </c>
      <c r="R22">
        <v>-29.936431404539221</v>
      </c>
      <c r="S22">
        <v>-31.687750025046</v>
      </c>
      <c r="T22">
        <v>-33.864077681227734</v>
      </c>
      <c r="U22">
        <v>-36.172303988385579</v>
      </c>
      <c r="V22">
        <v>-38.48594119897011</v>
      </c>
      <c r="W22">
        <v>-40.772863126690005</v>
      </c>
      <c r="X22">
        <v>-43.032035441346409</v>
      </c>
      <c r="Y22">
        <v>-45.244161301428342</v>
      </c>
      <c r="Z22">
        <v>-47.389422924946999</v>
      </c>
      <c r="AA22">
        <v>-49.444878223395492</v>
      </c>
      <c r="AB22">
        <v>-51.381619638842345</v>
      </c>
      <c r="AC22">
        <v>-53.196478403307232</v>
      </c>
      <c r="AD22">
        <v>-54.919195424291914</v>
      </c>
      <c r="AE22">
        <v>-56.563628061869053</v>
      </c>
      <c r="AF22">
        <v>-58.138126290546644</v>
      </c>
      <c r="AG22">
        <v>-59.647579974168572</v>
      </c>
      <c r="AH22">
        <v>-61.072772120232877</v>
      </c>
      <c r="AI22">
        <v>-62.403854381156762</v>
      </c>
      <c r="AJ22">
        <v>-63.665732416131583</v>
      </c>
      <c r="AK22">
        <v>-64.88717495443727</v>
      </c>
      <c r="AL22">
        <v>-66.095581799153337</v>
      </c>
    </row>
    <row r="23" spans="1:38">
      <c r="A23" s="91" t="s">
        <v>514</v>
      </c>
      <c r="B23" t="s">
        <v>429</v>
      </c>
      <c r="C23">
        <v>0</v>
      </c>
      <c r="D23">
        <v>5.6092603870776345E-4</v>
      </c>
      <c r="E23">
        <v>1.8615682696332221E-3</v>
      </c>
      <c r="F23">
        <v>4.4822506405235033E-3</v>
      </c>
      <c r="G23">
        <v>9.4817732331387641E-3</v>
      </c>
      <c r="H23">
        <v>1.8708326303546404E-2</v>
      </c>
      <c r="I23">
        <v>2.9698726140519518E-2</v>
      </c>
      <c r="J23">
        <v>9.6149096057229641E-2</v>
      </c>
      <c r="K23">
        <v>0.17587659661485891</v>
      </c>
      <c r="L23">
        <v>0.24888798483281829</v>
      </c>
      <c r="M23">
        <v>0.3952286339050291</v>
      </c>
      <c r="N23">
        <v>0.58119713282817853</v>
      </c>
      <c r="O23">
        <v>0.76263343468593714</v>
      </c>
      <c r="P23">
        <v>0.91456750098039719</v>
      </c>
      <c r="Q23">
        <v>1.02993505466459</v>
      </c>
      <c r="R23">
        <v>1.130380442871596</v>
      </c>
      <c r="S23">
        <v>1.2844205379759268</v>
      </c>
      <c r="T23">
        <v>1.4540261072475924</v>
      </c>
      <c r="U23">
        <v>1.6357831896130017</v>
      </c>
      <c r="V23">
        <v>1.8288648730331709</v>
      </c>
      <c r="W23">
        <v>2.0330274934820505</v>
      </c>
      <c r="X23">
        <v>2.2492621205631238</v>
      </c>
      <c r="Y23">
        <v>2.4785269415606996</v>
      </c>
      <c r="Z23">
        <v>2.7205389449671014</v>
      </c>
      <c r="AA23">
        <v>2.9733798201652224</v>
      </c>
      <c r="AB23">
        <v>3.2333075637075037</v>
      </c>
      <c r="AC23">
        <v>3.4927550112800914</v>
      </c>
      <c r="AD23">
        <v>3.7421741511688889</v>
      </c>
      <c r="AE23">
        <v>3.9765331644711606</v>
      </c>
      <c r="AF23">
        <v>4.1937304621040994</v>
      </c>
      <c r="AG23">
        <v>4.394338529868544</v>
      </c>
      <c r="AH23">
        <v>4.5792117944952428</v>
      </c>
      <c r="AI23">
        <v>4.7476248347512335</v>
      </c>
      <c r="AJ23">
        <v>4.8985392708423099</v>
      </c>
      <c r="AK23">
        <v>5.0312608757357324</v>
      </c>
      <c r="AL23">
        <v>5.145838471587199</v>
      </c>
    </row>
    <row r="24" spans="1:38">
      <c r="A24" s="91" t="s">
        <v>515</v>
      </c>
      <c r="B24" t="s">
        <v>430</v>
      </c>
      <c r="C24">
        <v>0</v>
      </c>
      <c r="D24">
        <v>-3.6008384912231996E-4</v>
      </c>
      <c r="E24">
        <v>-1.4838629255860094E-3</v>
      </c>
      <c r="F24">
        <v>-2.9867518750553513E-3</v>
      </c>
      <c r="G24">
        <v>-4.3402825251219546E-3</v>
      </c>
      <c r="H24">
        <v>-4.8199080764702602E-3</v>
      </c>
      <c r="I24">
        <v>3.3241394196182418E-2</v>
      </c>
      <c r="J24">
        <v>6.9383179402434034E-2</v>
      </c>
      <c r="K24">
        <v>8.9027778276757452E-2</v>
      </c>
      <c r="L24">
        <v>6.4655905528354388E-2</v>
      </c>
      <c r="M24">
        <v>5.2219687677450333E-2</v>
      </c>
      <c r="N24">
        <v>7.5983032981617002E-2</v>
      </c>
      <c r="O24">
        <v>0.1245284655360024</v>
      </c>
      <c r="P24">
        <v>0.17892923838087627</v>
      </c>
      <c r="Q24">
        <v>0.22902180819754592</v>
      </c>
      <c r="R24">
        <v>0.27623576462672389</v>
      </c>
      <c r="S24">
        <v>0.35447859949038746</v>
      </c>
      <c r="T24">
        <v>0.45187069968278987</v>
      </c>
      <c r="U24">
        <v>0.55825220745081805</v>
      </c>
      <c r="V24">
        <v>0.66907767833281673</v>
      </c>
      <c r="W24">
        <v>0.78371339058437151</v>
      </c>
      <c r="X24">
        <v>0.90356664045273372</v>
      </c>
      <c r="Y24">
        <v>1.0294614301064016</v>
      </c>
      <c r="Z24">
        <v>1.1609407231929987</v>
      </c>
      <c r="AA24">
        <v>1.296229994381664</v>
      </c>
      <c r="AB24">
        <v>1.4321709558413833</v>
      </c>
      <c r="AC24">
        <v>1.5649431293402529</v>
      </c>
      <c r="AD24">
        <v>1.6911316588528553</v>
      </c>
      <c r="AE24">
        <v>1.8100911542369627</v>
      </c>
      <c r="AF24">
        <v>1.9222078456252185</v>
      </c>
      <c r="AG24">
        <v>2.0285964016112232</v>
      </c>
      <c r="AH24">
        <v>2.1289788171198771</v>
      </c>
      <c r="AI24">
        <v>2.2217842047498868</v>
      </c>
      <c r="AJ24">
        <v>2.3065039091795292</v>
      </c>
      <c r="AK24">
        <v>2.3832196713335074</v>
      </c>
      <c r="AL24">
        <v>2.4524471980157032</v>
      </c>
    </row>
    <row r="25" spans="1:38">
      <c r="A25" s="91" t="s">
        <v>516</v>
      </c>
      <c r="B25" t="s">
        <v>431</v>
      </c>
      <c r="C25">
        <v>0</v>
      </c>
      <c r="D25">
        <v>4.4223237972019656E-3</v>
      </c>
      <c r="E25">
        <v>1.1724170441282336E-2</v>
      </c>
      <c r="F25">
        <v>2.1178627572808036E-2</v>
      </c>
      <c r="G25">
        <v>3.2529256451082289E-2</v>
      </c>
      <c r="H25">
        <v>4.5706805217491146E-2</v>
      </c>
      <c r="I25">
        <v>0.22660396972539251</v>
      </c>
      <c r="J25">
        <v>0.33599381907521514</v>
      </c>
      <c r="K25">
        <v>0.47793012005112417</v>
      </c>
      <c r="L25">
        <v>0.59300098873277296</v>
      </c>
      <c r="M25">
        <v>0.62310543444410194</v>
      </c>
      <c r="N25">
        <v>0.55755173156384352</v>
      </c>
      <c r="O25">
        <v>0.43794786550651998</v>
      </c>
      <c r="P25">
        <v>0.30251232060651034</v>
      </c>
      <c r="Q25">
        <v>0.18020532747353812</v>
      </c>
      <c r="R25">
        <v>6.8829054629574685E-2</v>
      </c>
      <c r="S25">
        <v>-5.4396813424039493E-2</v>
      </c>
      <c r="T25">
        <v>-0.18158078189070795</v>
      </c>
      <c r="U25">
        <v>-0.31157599253327239</v>
      </c>
      <c r="V25">
        <v>-0.4453438251854327</v>
      </c>
      <c r="W25">
        <v>-0.58377206140079385</v>
      </c>
      <c r="X25">
        <v>-0.72849497952324371</v>
      </c>
      <c r="Y25">
        <v>-0.88197836024355436</v>
      </c>
      <c r="Z25">
        <v>-1.0461221001263341</v>
      </c>
      <c r="AA25">
        <v>-1.221878182109486</v>
      </c>
      <c r="AB25">
        <v>-1.4090759202085823</v>
      </c>
      <c r="AC25">
        <v>-1.6050567077571398</v>
      </c>
      <c r="AD25">
        <v>-1.8041538912432156</v>
      </c>
      <c r="AE25">
        <v>-2.0017731667706538</v>
      </c>
      <c r="AF25">
        <v>-2.1949952732801554</v>
      </c>
      <c r="AG25">
        <v>-2.3823897795668811</v>
      </c>
      <c r="AH25">
        <v>-2.5631001381426097</v>
      </c>
      <c r="AI25">
        <v>-2.7352566364329252</v>
      </c>
      <c r="AJ25">
        <v>-2.8964030497721707</v>
      </c>
      <c r="AK25">
        <v>-3.0444520165263205</v>
      </c>
      <c r="AL25">
        <v>-3.1780024242277416</v>
      </c>
    </row>
    <row r="26" spans="1:38">
      <c r="B26" t="s">
        <v>432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44"/>
    </sheetView>
  </sheetViews>
  <sheetFormatPr baseColWidth="10" defaultColWidth="21" defaultRowHeight="14.5"/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335</v>
      </c>
      <c r="B2">
        <v>1.9080010121296231E-2</v>
      </c>
      <c r="C2">
        <v>1.4209648134028363E-2</v>
      </c>
      <c r="D2">
        <v>1.4148354129033036E-2</v>
      </c>
      <c r="E2">
        <v>2.7735947798035454E-2</v>
      </c>
      <c r="F2">
        <v>3.9609683607547685E-2</v>
      </c>
      <c r="G2">
        <v>4.0412103910543395E-2</v>
      </c>
      <c r="H2">
        <v>4.3433674452675319E-2</v>
      </c>
      <c r="I2">
        <v>4.4077970571468894E-2</v>
      </c>
      <c r="J2">
        <v>4.5203030052435977E-2</v>
      </c>
      <c r="K2">
        <v>4.5196467990120892E-2</v>
      </c>
      <c r="L2">
        <v>4.5962121230094022E-2</v>
      </c>
      <c r="M2">
        <v>4.648711727094379E-2</v>
      </c>
      <c r="N2">
        <v>4.6869553453133816E-2</v>
      </c>
      <c r="O2">
        <v>4.7204714321299468E-2</v>
      </c>
      <c r="P2">
        <v>4.7694586066066469E-2</v>
      </c>
      <c r="Q2">
        <v>4.8467759464341231E-2</v>
      </c>
      <c r="R2">
        <v>5.2197318919061431E-2</v>
      </c>
      <c r="S2">
        <v>5.5563123734603925E-2</v>
      </c>
      <c r="T2">
        <v>5.8056946696049438E-2</v>
      </c>
      <c r="U2">
        <v>5.9819981525571775E-2</v>
      </c>
      <c r="V2">
        <v>6.0936632655140377E-2</v>
      </c>
      <c r="W2">
        <v>6.1456051769936737E-2</v>
      </c>
      <c r="X2">
        <v>6.137417039483295E-2</v>
      </c>
      <c r="Y2">
        <v>6.067519887296613E-2</v>
      </c>
      <c r="Z2">
        <v>5.9341461138782359E-2</v>
      </c>
      <c r="AA2">
        <v>5.7355658226268869E-2</v>
      </c>
      <c r="AB2">
        <v>5.5644512042980043E-2</v>
      </c>
      <c r="AC2">
        <v>5.4664683056497188E-2</v>
      </c>
      <c r="AD2">
        <v>5.3756911196888746E-2</v>
      </c>
      <c r="AE2">
        <v>5.2946636243794476E-2</v>
      </c>
      <c r="AF2">
        <v>5.225457235892339E-2</v>
      </c>
      <c r="AG2">
        <v>5.1663897318387164E-2</v>
      </c>
      <c r="AH2">
        <v>5.115545342295591E-2</v>
      </c>
      <c r="AI2">
        <v>5.0742157854711145E-2</v>
      </c>
      <c r="AJ2">
        <v>5.0429064994180983E-2</v>
      </c>
      <c r="AK2">
        <v>5.0220397081325752E-2</v>
      </c>
    </row>
    <row r="3" spans="1:37">
      <c r="A3" t="s">
        <v>336</v>
      </c>
      <c r="B3">
        <v>4.0000000000000036E-2</v>
      </c>
      <c r="C3">
        <v>4.1920600999999946E-2</v>
      </c>
      <c r="D3">
        <v>4.2646573987838998E-2</v>
      </c>
      <c r="E3">
        <v>4.1603340793924248E-2</v>
      </c>
      <c r="F3">
        <v>4.1522974652824951E-2</v>
      </c>
      <c r="G3">
        <v>4.2479969397225981E-2</v>
      </c>
      <c r="H3">
        <v>4.4662433053390238E-2</v>
      </c>
      <c r="I3">
        <v>4.4591449198905897E-2</v>
      </c>
      <c r="J3">
        <v>4.8712143494896498E-2</v>
      </c>
      <c r="K3">
        <v>5.4995454082779505E-2</v>
      </c>
      <c r="L3">
        <v>5.463612379499394E-2</v>
      </c>
      <c r="M3">
        <v>5.5820543322336658E-2</v>
      </c>
      <c r="N3">
        <v>5.5632622570327195E-2</v>
      </c>
      <c r="O3">
        <v>5.4564746256587693E-2</v>
      </c>
      <c r="P3">
        <v>5.3075618140750791E-2</v>
      </c>
      <c r="Q3">
        <v>5.1857021062244657E-2</v>
      </c>
      <c r="R3">
        <v>4.9184438194946667E-2</v>
      </c>
      <c r="S3">
        <v>4.7390188043104242E-2</v>
      </c>
      <c r="T3">
        <v>4.6823872618970475E-2</v>
      </c>
      <c r="U3">
        <v>4.6815541582328368E-2</v>
      </c>
      <c r="V3">
        <v>4.7033612114090406E-2</v>
      </c>
      <c r="W3">
        <v>4.7338359063775259E-2</v>
      </c>
      <c r="X3">
        <v>4.7655048830398394E-2</v>
      </c>
      <c r="Y3">
        <v>4.7944829868767247E-2</v>
      </c>
      <c r="Z3">
        <v>4.8178164305550775E-2</v>
      </c>
      <c r="AA3">
        <v>4.8327070425760343E-2</v>
      </c>
      <c r="AB3">
        <v>4.8216357739413018E-2</v>
      </c>
      <c r="AC3">
        <v>4.7785902680083758E-2</v>
      </c>
      <c r="AD3">
        <v>4.7177658859065774E-2</v>
      </c>
      <c r="AE3">
        <v>4.6476061846300043E-2</v>
      </c>
      <c r="AF3">
        <v>4.5732846643840919E-2</v>
      </c>
      <c r="AG3">
        <v>4.4964096577448487E-2</v>
      </c>
      <c r="AH3">
        <v>4.417362504970046E-2</v>
      </c>
      <c r="AI3">
        <v>4.3382457333057678E-2</v>
      </c>
      <c r="AJ3">
        <v>4.2609323710900648E-2</v>
      </c>
      <c r="AK3">
        <v>4.186554594423475E-2</v>
      </c>
    </row>
    <row r="4" spans="1:37">
      <c r="A4" t="s">
        <v>337</v>
      </c>
      <c r="B4">
        <v>0.15160094199999999</v>
      </c>
      <c r="C4">
        <v>0.15041871809999999</v>
      </c>
      <c r="D4">
        <v>0.149524029</v>
      </c>
      <c r="E4">
        <v>0.1494739266</v>
      </c>
      <c r="F4">
        <v>0.15071408980000001</v>
      </c>
      <c r="G4">
        <v>0.1498939272</v>
      </c>
      <c r="H4">
        <v>0.14625669899999999</v>
      </c>
      <c r="I4">
        <v>0.14365687299999999</v>
      </c>
      <c r="J4">
        <v>0.14142242350000001</v>
      </c>
      <c r="K4">
        <v>0.1395574993</v>
      </c>
      <c r="L4">
        <v>0.13808930859999999</v>
      </c>
      <c r="M4">
        <v>0.13706032979999999</v>
      </c>
      <c r="N4">
        <v>0.13662411520000001</v>
      </c>
      <c r="O4">
        <v>0.13697596870000001</v>
      </c>
      <c r="P4">
        <v>0.1380639263</v>
      </c>
      <c r="Q4">
        <v>0.1396400706</v>
      </c>
      <c r="R4">
        <v>0.1406552247</v>
      </c>
      <c r="S4">
        <v>0.14078005560000001</v>
      </c>
      <c r="T4">
        <v>0.14015988139999999</v>
      </c>
      <c r="U4">
        <v>0.13900851789999999</v>
      </c>
      <c r="V4">
        <v>0.1375179178</v>
      </c>
      <c r="W4">
        <v>0.1358037198</v>
      </c>
      <c r="X4">
        <v>0.13390788009999999</v>
      </c>
      <c r="Y4">
        <v>0.1318931898</v>
      </c>
      <c r="Z4">
        <v>0.12983151570000001</v>
      </c>
      <c r="AA4">
        <v>0.12779943120000001</v>
      </c>
      <c r="AB4">
        <v>0.1258924236</v>
      </c>
      <c r="AC4">
        <v>0.1242060569</v>
      </c>
      <c r="AD4">
        <v>0.122756876</v>
      </c>
      <c r="AE4">
        <v>0.12152362899999999</v>
      </c>
      <c r="AF4">
        <v>0.1204633472</v>
      </c>
      <c r="AG4">
        <v>0.1195017932</v>
      </c>
      <c r="AH4">
        <v>0.1186047224</v>
      </c>
      <c r="AI4">
        <v>0.1177920016</v>
      </c>
      <c r="AJ4">
        <v>0.1170652715</v>
      </c>
      <c r="AK4">
        <v>0.11641814859999999</v>
      </c>
    </row>
    <row r="5" spans="1:37">
      <c r="A5" t="s">
        <v>338</v>
      </c>
      <c r="B5">
        <v>0.55400000000000005</v>
      </c>
      <c r="C5">
        <v>0.55429326170000004</v>
      </c>
      <c r="D5">
        <v>0.55409346110000002</v>
      </c>
      <c r="E5">
        <v>0.55006066980000001</v>
      </c>
      <c r="F5">
        <v>0.54272926160000001</v>
      </c>
      <c r="G5">
        <v>0.53417572489999998</v>
      </c>
      <c r="H5">
        <v>0.53372876339999997</v>
      </c>
      <c r="I5">
        <v>0.53729975169999999</v>
      </c>
      <c r="J5">
        <v>0.5389137128</v>
      </c>
      <c r="K5">
        <v>0.53347070689999998</v>
      </c>
      <c r="L5">
        <v>0.52166114490000004</v>
      </c>
      <c r="M5">
        <v>0.50407891650000003</v>
      </c>
      <c r="N5">
        <v>0.4832930211</v>
      </c>
      <c r="O5">
        <v>0.46077519309999998</v>
      </c>
      <c r="P5">
        <v>0.4374717696</v>
      </c>
      <c r="Q5">
        <v>0.41388433130000002</v>
      </c>
      <c r="R5">
        <v>0.38635752150000002</v>
      </c>
      <c r="S5">
        <v>0.35529936200000001</v>
      </c>
      <c r="T5">
        <v>0.32095262949999998</v>
      </c>
      <c r="U5">
        <v>0.28356321880000002</v>
      </c>
      <c r="V5">
        <v>0.2434213704</v>
      </c>
      <c r="W5">
        <v>0.2008557171</v>
      </c>
      <c r="X5">
        <v>0.15622484789999999</v>
      </c>
      <c r="Y5">
        <v>0.1098980099</v>
      </c>
      <c r="Z5">
        <v>6.2231197199999998E-2</v>
      </c>
      <c r="AA5">
        <v>1.35417313E-2</v>
      </c>
      <c r="AB5">
        <v>-3.5771617300000003E-2</v>
      </c>
      <c r="AC5">
        <v>-8.5196603400000001E-2</v>
      </c>
      <c r="AD5">
        <v>-0.13436887</v>
      </c>
      <c r="AE5">
        <v>-0.18302976970000001</v>
      </c>
      <c r="AF5">
        <v>-0.23097977829999999</v>
      </c>
      <c r="AG5">
        <v>-0.27807332820000003</v>
      </c>
      <c r="AH5">
        <v>-0.32420251900000002</v>
      </c>
      <c r="AI5">
        <v>-0.36925847410000001</v>
      </c>
      <c r="AJ5">
        <v>-0.41313236530000003</v>
      </c>
      <c r="AK5">
        <v>-0.45571843550000002</v>
      </c>
    </row>
    <row r="6" spans="1:37">
      <c r="A6" t="s">
        <v>339</v>
      </c>
      <c r="B6">
        <v>-5.2271882699999996E-3</v>
      </c>
      <c r="C6">
        <v>-3.9690373900000001E-3</v>
      </c>
      <c r="D6">
        <v>-3.8605570100000001E-3</v>
      </c>
      <c r="E6">
        <v>-6.3140224399999998E-3</v>
      </c>
      <c r="F6">
        <v>-9.0231208699999999E-3</v>
      </c>
      <c r="G6">
        <v>-8.6045679200000003E-3</v>
      </c>
      <c r="H6">
        <v>-1.4494785600000001E-2</v>
      </c>
      <c r="I6">
        <v>-1.8237206799999999E-2</v>
      </c>
      <c r="J6">
        <v>-1.9701827599999999E-2</v>
      </c>
      <c r="K6">
        <v>-1.6754781699999999E-2</v>
      </c>
      <c r="L6">
        <v>-1.2715786499999999E-2</v>
      </c>
      <c r="M6">
        <v>-9.0945215499999999E-3</v>
      </c>
      <c r="N6">
        <v>-5.7761566600000001E-3</v>
      </c>
      <c r="O6">
        <v>-2.74146907E-3</v>
      </c>
      <c r="P6">
        <v>-2.39368577E-4</v>
      </c>
      <c r="Q6">
        <v>1.6853541299999999E-3</v>
      </c>
      <c r="R6">
        <v>6.1507015700000001E-3</v>
      </c>
      <c r="S6">
        <v>1.05105033E-2</v>
      </c>
      <c r="T6">
        <v>1.49148818E-2</v>
      </c>
      <c r="U6">
        <v>1.9438738300000001E-2</v>
      </c>
      <c r="V6">
        <v>2.4046103199999998E-2</v>
      </c>
      <c r="W6">
        <v>2.86576464E-2</v>
      </c>
      <c r="X6">
        <v>3.3188770899999998E-2</v>
      </c>
      <c r="Y6">
        <v>3.7546329500000003E-2</v>
      </c>
      <c r="Z6">
        <v>4.16437037E-2</v>
      </c>
      <c r="AA6">
        <v>4.54078412E-2</v>
      </c>
      <c r="AB6">
        <v>4.8627964199999998E-2</v>
      </c>
      <c r="AC6">
        <v>5.1171400999999998E-2</v>
      </c>
      <c r="AD6">
        <v>5.3174399800000001E-2</v>
      </c>
      <c r="AE6">
        <v>5.4733123299999999E-2</v>
      </c>
      <c r="AF6">
        <v>5.59179749E-2</v>
      </c>
      <c r="AG6">
        <v>5.6791222099999997E-2</v>
      </c>
      <c r="AH6">
        <v>5.7396125700000002E-2</v>
      </c>
      <c r="AI6">
        <v>5.7755284699999999E-2</v>
      </c>
      <c r="AJ6">
        <v>5.7893581600000001E-2</v>
      </c>
      <c r="AK6">
        <v>5.7838074699999999E-2</v>
      </c>
    </row>
    <row r="7" spans="1:37">
      <c r="A7" t="s">
        <v>356</v>
      </c>
      <c r="B7">
        <v>-0.10862226329999999</v>
      </c>
      <c r="C7">
        <v>-0.1102941987</v>
      </c>
      <c r="D7">
        <v>-0.11099940480000001</v>
      </c>
      <c r="E7">
        <v>-0.1073707049</v>
      </c>
      <c r="F7">
        <v>-0.1027238285</v>
      </c>
      <c r="G7">
        <v>-0.101118586</v>
      </c>
      <c r="H7">
        <v>-0.1073126449</v>
      </c>
      <c r="I7">
        <v>-0.1155147015</v>
      </c>
      <c r="J7">
        <v>-0.1206149671</v>
      </c>
      <c r="K7">
        <v>-0.1215705621</v>
      </c>
      <c r="L7">
        <v>-0.11866545069999999</v>
      </c>
      <c r="M7">
        <v>-0.1134549821</v>
      </c>
      <c r="N7">
        <v>-0.1089423325</v>
      </c>
      <c r="O7">
        <v>-0.10655292919999999</v>
      </c>
      <c r="P7">
        <v>-0.1066361026</v>
      </c>
      <c r="Q7">
        <v>-0.108962858</v>
      </c>
      <c r="R7">
        <v>-0.106754636</v>
      </c>
      <c r="S7">
        <v>-0.1020595212</v>
      </c>
      <c r="T7">
        <v>-9.6909400100000001E-2</v>
      </c>
      <c r="U7">
        <v>-9.2125605799999996E-2</v>
      </c>
      <c r="V7">
        <v>-8.7951504200000002E-2</v>
      </c>
      <c r="W7">
        <v>-8.4409379600000001E-2</v>
      </c>
      <c r="X7">
        <v>-8.1458113799999995E-2</v>
      </c>
      <c r="Y7">
        <v>-7.9037986500000004E-2</v>
      </c>
      <c r="Z7">
        <v>-7.7089622100000005E-2</v>
      </c>
      <c r="AA7">
        <v>-7.5560888100000001E-2</v>
      </c>
      <c r="AB7">
        <v>-7.4184743100000006E-2</v>
      </c>
      <c r="AC7">
        <v>-7.2754260400000006E-2</v>
      </c>
      <c r="AD7">
        <v>-7.1390341699999998E-2</v>
      </c>
      <c r="AE7">
        <v>-7.0147759800000001E-2</v>
      </c>
      <c r="AF7">
        <v>-6.9042887999999997E-2</v>
      </c>
      <c r="AG7">
        <v>-6.8078366000000001E-2</v>
      </c>
      <c r="AH7">
        <v>-6.7245136900000002E-2</v>
      </c>
      <c r="AI7">
        <v>-6.6522420200000001E-2</v>
      </c>
      <c r="AJ7">
        <v>-6.5887187099999994E-2</v>
      </c>
      <c r="AK7">
        <v>-6.5319895200000005E-2</v>
      </c>
    </row>
    <row r="8" spans="1:37">
      <c r="A8" t="s">
        <v>340</v>
      </c>
      <c r="B8">
        <v>23895.68173</v>
      </c>
      <c r="C8">
        <v>24309.094649999999</v>
      </c>
      <c r="D8">
        <v>24666.79191</v>
      </c>
      <c r="E8">
        <v>25198.98919</v>
      </c>
      <c r="F8">
        <v>26006.462739999999</v>
      </c>
      <c r="G8">
        <v>26973.102940000001</v>
      </c>
      <c r="H8">
        <v>27398.403200000001</v>
      </c>
      <c r="I8">
        <v>27429.85255</v>
      </c>
      <c r="J8">
        <v>26729.39947</v>
      </c>
      <c r="K8">
        <v>25782.9892</v>
      </c>
      <c r="L8">
        <v>25099.937699999999</v>
      </c>
      <c r="M8">
        <v>24942.093369999999</v>
      </c>
      <c r="N8">
        <v>25496.04034</v>
      </c>
      <c r="O8">
        <v>26774.351640000001</v>
      </c>
      <c r="P8">
        <v>28689.015500000001</v>
      </c>
      <c r="Q8">
        <v>31019.457249999999</v>
      </c>
      <c r="R8">
        <v>31413.24337</v>
      </c>
      <c r="S8">
        <v>31342.736970000002</v>
      </c>
      <c r="T8">
        <v>31200.193759999998</v>
      </c>
      <c r="U8">
        <v>31100.34031</v>
      </c>
      <c r="V8">
        <v>31047.744210000001</v>
      </c>
      <c r="W8">
        <v>31009.13797</v>
      </c>
      <c r="X8">
        <v>30954.475999999999</v>
      </c>
      <c r="Y8">
        <v>30854.830610000001</v>
      </c>
      <c r="Z8">
        <v>30686.539229999998</v>
      </c>
      <c r="AA8">
        <v>30434.429100000001</v>
      </c>
      <c r="AB8">
        <v>30096.740969999999</v>
      </c>
      <c r="AC8">
        <v>29678.87298</v>
      </c>
      <c r="AD8">
        <v>29192.055919999999</v>
      </c>
      <c r="AE8">
        <v>28649.526679999999</v>
      </c>
      <c r="AF8">
        <v>28065.615600000001</v>
      </c>
      <c r="AG8">
        <v>27470.030030000002</v>
      </c>
      <c r="AH8">
        <v>26885.118780000001</v>
      </c>
      <c r="AI8">
        <v>26307.36364</v>
      </c>
      <c r="AJ8">
        <v>25728.456310000001</v>
      </c>
      <c r="AK8">
        <v>25139.170109999999</v>
      </c>
    </row>
    <row r="9" spans="1:37">
      <c r="A9" t="s">
        <v>341</v>
      </c>
      <c r="B9">
        <v>-1.08396732E-2</v>
      </c>
      <c r="C9">
        <v>-9.7133389900000006E-3</v>
      </c>
      <c r="D9">
        <v>-8.5322017900000009E-3</v>
      </c>
      <c r="E9">
        <v>-7.3399752100000003E-3</v>
      </c>
      <c r="F9">
        <v>-6.1931222600000004E-3</v>
      </c>
      <c r="G9">
        <v>-5.1354062300000003E-3</v>
      </c>
      <c r="H9">
        <v>-7.5412679900000003E-3</v>
      </c>
      <c r="I9">
        <v>-1.20878123E-2</v>
      </c>
      <c r="J9">
        <v>-7.6396220400000003E-3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76.939924199999993</v>
      </c>
      <c r="I10">
        <v>107.504524</v>
      </c>
      <c r="J10">
        <v>126.9892499</v>
      </c>
      <c r="K10">
        <v>143.0510419</v>
      </c>
      <c r="L10">
        <v>162.3200415</v>
      </c>
      <c r="M10">
        <v>179.0094789</v>
      </c>
      <c r="N10">
        <v>180.5212089</v>
      </c>
      <c r="O10">
        <v>185.5602907</v>
      </c>
      <c r="P10">
        <v>193.36773539999999</v>
      </c>
      <c r="Q10">
        <v>202.5855468</v>
      </c>
      <c r="R10">
        <v>578.1458758</v>
      </c>
      <c r="S10">
        <v>950.05111109999996</v>
      </c>
      <c r="T10">
        <v>1321.6983720000001</v>
      </c>
      <c r="U10">
        <v>1695.434135</v>
      </c>
      <c r="V10">
        <v>2070.5727769999999</v>
      </c>
      <c r="W10">
        <v>2443.7911819999999</v>
      </c>
      <c r="X10">
        <v>2811.451587</v>
      </c>
      <c r="Y10">
        <v>3169.6790860000001</v>
      </c>
      <c r="Z10">
        <v>3515.1579590000001</v>
      </c>
      <c r="AA10">
        <v>3846.1767410000002</v>
      </c>
      <c r="AB10">
        <v>4162.2253220000002</v>
      </c>
      <c r="AC10">
        <v>4461.8105820000001</v>
      </c>
      <c r="AD10">
        <v>4744.1655760000003</v>
      </c>
      <c r="AE10">
        <v>5009.0449470000003</v>
      </c>
      <c r="AF10">
        <v>5256.6315809999996</v>
      </c>
      <c r="AG10">
        <v>5491.561111</v>
      </c>
      <c r="AH10">
        <v>5717.7436360000002</v>
      </c>
      <c r="AI10">
        <v>5931.8979129999998</v>
      </c>
      <c r="AJ10">
        <v>6127.9424840000001</v>
      </c>
      <c r="AK10">
        <v>6297.661357</v>
      </c>
    </row>
    <row r="11" spans="1:37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17.09694726</v>
      </c>
      <c r="I11">
        <v>21.337060789999999</v>
      </c>
      <c r="J11">
        <v>21.595297120000001</v>
      </c>
      <c r="K11">
        <v>22.133625890000001</v>
      </c>
      <c r="L11">
        <v>24.355889909999998</v>
      </c>
      <c r="M11">
        <v>27.807174069999999</v>
      </c>
      <c r="N11">
        <v>30.647234640000001</v>
      </c>
      <c r="O11">
        <v>35.802481299999997</v>
      </c>
      <c r="P11">
        <v>43.289642720000003</v>
      </c>
      <c r="Q11">
        <v>52.659794669999997</v>
      </c>
      <c r="R11">
        <v>161.23122470000001</v>
      </c>
      <c r="S11">
        <v>270.72883639999998</v>
      </c>
      <c r="T11">
        <v>377.80037299999998</v>
      </c>
      <c r="U11">
        <v>484.4542533</v>
      </c>
      <c r="V11">
        <v>593.32806749999997</v>
      </c>
      <c r="W11">
        <v>706.17723009999997</v>
      </c>
      <c r="X11">
        <v>823.46183289999999</v>
      </c>
      <c r="Y11">
        <v>944.22943210000005</v>
      </c>
      <c r="Z11">
        <v>1066.032283</v>
      </c>
      <c r="AA11">
        <v>1184.852993</v>
      </c>
      <c r="AB11">
        <v>1296.9171490000001</v>
      </c>
      <c r="AC11">
        <v>1400.5197009999999</v>
      </c>
      <c r="AD11">
        <v>1494.761778</v>
      </c>
      <c r="AE11">
        <v>1579.365902</v>
      </c>
      <c r="AF11">
        <v>1654.7111420000001</v>
      </c>
      <c r="AG11">
        <v>1721.7635600000001</v>
      </c>
      <c r="AH11">
        <v>1782.0469089999999</v>
      </c>
      <c r="AI11">
        <v>1837.867481</v>
      </c>
      <c r="AJ11">
        <v>1892.476097</v>
      </c>
      <c r="AK11">
        <v>1950.279297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447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448</v>
      </c>
      <c r="B14">
        <v>84688.900009999998</v>
      </c>
      <c r="C14">
        <v>85892.299480000001</v>
      </c>
      <c r="D14">
        <v>87107.534150000007</v>
      </c>
      <c r="E14">
        <v>89523.544169999994</v>
      </c>
      <c r="F14">
        <v>93069.543430000005</v>
      </c>
      <c r="G14">
        <v>96830.679489999995</v>
      </c>
      <c r="H14">
        <v>101036.39169999999</v>
      </c>
      <c r="I14">
        <v>105489.8708</v>
      </c>
      <c r="J14">
        <v>110258.33259999999</v>
      </c>
      <c r="K14">
        <v>115241.6198</v>
      </c>
      <c r="L14">
        <v>120538.3691</v>
      </c>
      <c r="M14">
        <v>126141.8504</v>
      </c>
      <c r="N14">
        <v>132054.0626</v>
      </c>
      <c r="O14">
        <v>138287.63690000001</v>
      </c>
      <c r="P14">
        <v>144883.20850000001</v>
      </c>
      <c r="Q14">
        <v>151905.37299999999</v>
      </c>
      <c r="R14">
        <v>159834.42619999999</v>
      </c>
      <c r="S14">
        <v>168715.32620000001</v>
      </c>
      <c r="T14">
        <v>178510.42290000001</v>
      </c>
      <c r="U14">
        <v>189188.91310000001</v>
      </c>
      <c r="V14">
        <v>200717.44839999999</v>
      </c>
      <c r="W14">
        <v>213052.75030000001</v>
      </c>
      <c r="X14">
        <v>226128.68609999999</v>
      </c>
      <c r="Y14">
        <v>239849.08910000001</v>
      </c>
      <c r="Z14">
        <v>254082.0845</v>
      </c>
      <c r="AA14">
        <v>268655.12969999999</v>
      </c>
      <c r="AB14">
        <v>283604.31329999998</v>
      </c>
      <c r="AC14">
        <v>299107.45319999999</v>
      </c>
      <c r="AD14">
        <v>315186.54599999997</v>
      </c>
      <c r="AE14">
        <v>331874.61339999997</v>
      </c>
      <c r="AF14">
        <v>349216.57939999999</v>
      </c>
      <c r="AG14">
        <v>367258.46889999998</v>
      </c>
      <c r="AH14">
        <v>386045.74239999999</v>
      </c>
      <c r="AI14">
        <v>405634.53639999998</v>
      </c>
      <c r="AJ14">
        <v>426090.30680000002</v>
      </c>
      <c r="AK14">
        <v>447488.73119999998</v>
      </c>
    </row>
    <row r="15" spans="1:37">
      <c r="A15" t="s">
        <v>449</v>
      </c>
      <c r="B15">
        <v>1</v>
      </c>
      <c r="C15">
        <v>1.0419206009999999</v>
      </c>
      <c r="D15">
        <v>1.0863549450000001</v>
      </c>
      <c r="E15">
        <v>1.1315509399999999</v>
      </c>
      <c r="F15">
        <v>1.1785363010000001</v>
      </c>
      <c r="G15">
        <v>1.228600487</v>
      </c>
      <c r="H15">
        <v>1.283472774</v>
      </c>
      <c r="I15">
        <v>1.340704685</v>
      </c>
      <c r="J15">
        <v>1.4060132839999999</v>
      </c>
      <c r="K15">
        <v>1.4833376229999999</v>
      </c>
      <c r="L15">
        <v>1.5643814410000001</v>
      </c>
      <c r="M15">
        <v>1.651706063</v>
      </c>
      <c r="N15">
        <v>1.7435948029999999</v>
      </c>
      <c r="O15">
        <v>1.8387336110000001</v>
      </c>
      <c r="P15">
        <v>1.9363255340000001</v>
      </c>
      <c r="Q15">
        <v>2.0367376080000001</v>
      </c>
      <c r="R15">
        <v>2.1369134029999999</v>
      </c>
      <c r="S15">
        <v>2.2381821309999999</v>
      </c>
      <c r="T15">
        <v>2.3429824859999999</v>
      </c>
      <c r="U15">
        <v>2.4526704800000001</v>
      </c>
      <c r="V15">
        <v>2.5680284320000002</v>
      </c>
      <c r="W15">
        <v>2.6895946839999998</v>
      </c>
      <c r="X15">
        <v>2.8177674499999998</v>
      </c>
      <c r="Y15">
        <v>2.9528648309999999</v>
      </c>
      <c r="Z15">
        <v>3.0951284380000001</v>
      </c>
      <c r="AA15">
        <v>3.2447069279999998</v>
      </c>
      <c r="AB15">
        <v>3.4011548779999998</v>
      </c>
      <c r="AC15">
        <v>3.563682134</v>
      </c>
      <c r="AD15">
        <v>3.7318083139999998</v>
      </c>
      <c r="AE15">
        <v>3.9052480680000001</v>
      </c>
      <c r="AF15">
        <v>4.083846179</v>
      </c>
      <c r="AG15">
        <v>4.2674726329999997</v>
      </c>
      <c r="AH15">
        <v>4.455982369</v>
      </c>
      <c r="AI15">
        <v>4.6492938339999998</v>
      </c>
      <c r="AJ15">
        <v>4.8473971000000002</v>
      </c>
      <c r="AK15">
        <v>5.0503360260000001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450</v>
      </c>
      <c r="B17">
        <v>5285.7500440000003</v>
      </c>
      <c r="C17">
        <v>5293.7240570000004</v>
      </c>
      <c r="D17">
        <v>5278.5465000000004</v>
      </c>
      <c r="E17">
        <v>5301.7914989999999</v>
      </c>
      <c r="F17">
        <v>5409.6470419999996</v>
      </c>
      <c r="G17">
        <v>5603.1776449999998</v>
      </c>
      <c r="H17">
        <v>5415.5677109999997</v>
      </c>
      <c r="I17">
        <v>4947.1010050000004</v>
      </c>
      <c r="J17">
        <v>4239.9810269999998</v>
      </c>
      <c r="K17">
        <v>3775.1365999999998</v>
      </c>
      <c r="L17">
        <v>3579.881993</v>
      </c>
      <c r="M17">
        <v>3664.3709290000002</v>
      </c>
      <c r="N17">
        <v>4038.6281399999998</v>
      </c>
      <c r="O17">
        <v>4717.9757040000004</v>
      </c>
      <c r="P17">
        <v>5704.6180940000004</v>
      </c>
      <c r="Q17">
        <v>6939.3970140000001</v>
      </c>
      <c r="R17">
        <v>7418.5677409999998</v>
      </c>
      <c r="S17">
        <v>7524.670822</v>
      </c>
      <c r="T17">
        <v>7508.0590970000003</v>
      </c>
      <c r="U17">
        <v>7481.9605529999999</v>
      </c>
      <c r="V17">
        <v>7485.4175169999999</v>
      </c>
      <c r="W17">
        <v>7523.8347830000002</v>
      </c>
      <c r="X17">
        <v>7587.6336810000003</v>
      </c>
      <c r="Y17">
        <v>7660.2404839999999</v>
      </c>
      <c r="Z17">
        <v>7721.2936259999997</v>
      </c>
      <c r="AA17">
        <v>7748.0694910000002</v>
      </c>
      <c r="AB17">
        <v>7727.3987310000002</v>
      </c>
      <c r="AC17">
        <v>7661.8042740000001</v>
      </c>
      <c r="AD17">
        <v>7557.1832359999999</v>
      </c>
      <c r="AE17">
        <v>7420.7304899999999</v>
      </c>
      <c r="AF17">
        <v>7260.6452140000001</v>
      </c>
      <c r="AG17">
        <v>7085.5163970000003</v>
      </c>
      <c r="AH17">
        <v>6904.0819220000003</v>
      </c>
      <c r="AI17">
        <v>6726.0006620000004</v>
      </c>
      <c r="AJ17">
        <v>6562.1663900000003</v>
      </c>
      <c r="AK17">
        <v>6425.0926220000001</v>
      </c>
    </row>
    <row r="18" spans="1:37">
      <c r="A18" t="s">
        <v>451</v>
      </c>
      <c r="B18">
        <v>18609.931690000001</v>
      </c>
      <c r="C18">
        <v>19015.370589999999</v>
      </c>
      <c r="D18">
        <v>19388.24541</v>
      </c>
      <c r="E18">
        <v>19897.197690000001</v>
      </c>
      <c r="F18">
        <v>20596.815699999999</v>
      </c>
      <c r="G18">
        <v>21369.925289999999</v>
      </c>
      <c r="H18">
        <v>21982.835480000002</v>
      </c>
      <c r="I18">
        <v>22482.751540000001</v>
      </c>
      <c r="J18">
        <v>22489.418440000001</v>
      </c>
      <c r="K18">
        <v>22007.852599999998</v>
      </c>
      <c r="L18">
        <v>21520.055710000001</v>
      </c>
      <c r="M18">
        <v>21277.722440000001</v>
      </c>
      <c r="N18">
        <v>21457.412199999999</v>
      </c>
      <c r="O18">
        <v>22056.375929999998</v>
      </c>
      <c r="P18">
        <v>22984.397400000002</v>
      </c>
      <c r="Q18">
        <v>24080.060239999999</v>
      </c>
      <c r="R18">
        <v>23994.675630000002</v>
      </c>
      <c r="S18">
        <v>23818.066139999999</v>
      </c>
      <c r="T18">
        <v>23692.13466</v>
      </c>
      <c r="U18">
        <v>23618.37976</v>
      </c>
      <c r="V18">
        <v>23562.326690000002</v>
      </c>
      <c r="W18">
        <v>23485.303189999999</v>
      </c>
      <c r="X18">
        <v>23366.84232</v>
      </c>
      <c r="Y18">
        <v>23194.59013</v>
      </c>
      <c r="Z18">
        <v>22965.245610000002</v>
      </c>
      <c r="AA18">
        <v>22686.35961</v>
      </c>
      <c r="AB18">
        <v>22369.342240000002</v>
      </c>
      <c r="AC18">
        <v>22017.06871</v>
      </c>
      <c r="AD18">
        <v>21634.87269</v>
      </c>
      <c r="AE18">
        <v>21228.796190000001</v>
      </c>
      <c r="AF18">
        <v>20804.970389999999</v>
      </c>
      <c r="AG18">
        <v>20384.513630000001</v>
      </c>
      <c r="AH18">
        <v>19981.03686</v>
      </c>
      <c r="AI18">
        <v>19581.362980000002</v>
      </c>
      <c r="AJ18">
        <v>19166.289919999999</v>
      </c>
      <c r="AK18">
        <v>18714.07749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-9.1457395414096653E-3</v>
      </c>
      <c r="J19">
        <v>-3.826501452675944E-3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-0.39757017477283879</v>
      </c>
      <c r="I20">
        <v>-0.45967882719473574</v>
      </c>
      <c r="J20">
        <v>-0.14459763487314364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-4.1031463712591483E-2</v>
      </c>
      <c r="I21">
        <v>-7.1018247580827754E-2</v>
      </c>
      <c r="J21">
        <v>-4.0303739588821448E-2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-0.109041599658972</v>
      </c>
      <c r="J22">
        <v>-0.15113266800337002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-6.1141267983879158E-11</v>
      </c>
      <c r="J23">
        <v>-1.5319834643066076E-11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-2.2133697693179862E-2</v>
      </c>
      <c r="I24">
        <v>-2.130275927436865E-2</v>
      </c>
      <c r="J24">
        <v>-5.606910326899096E-3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402</v>
      </c>
      <c r="B27">
        <v>-38.416983041055794</v>
      </c>
      <c r="C27">
        <v>-34.320530381407714</v>
      </c>
      <c r="D27">
        <v>-30.130349398853639</v>
      </c>
      <c r="E27">
        <v>-26.076466399688151</v>
      </c>
      <c r="F27">
        <v>-22.163377884445421</v>
      </c>
      <c r="G27">
        <v>-18.435582877291285</v>
      </c>
      <c r="H27">
        <v>-27.809741355741188</v>
      </c>
      <c r="I27">
        <v>-46.48737194110987</v>
      </c>
      <c r="J27">
        <v>-31.513315095986723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3.5</v>
      </c>
      <c r="I28">
        <v>4.7816444444444439</v>
      </c>
      <c r="J28">
        <v>5.6466222222222218</v>
      </c>
      <c r="K28">
        <v>6.5</v>
      </c>
      <c r="L28">
        <v>7.5427333333333326</v>
      </c>
      <c r="M28">
        <v>8.4130000000000003</v>
      </c>
      <c r="N28">
        <v>8.4130000000000003</v>
      </c>
      <c r="O28">
        <v>8.4130000000000003</v>
      </c>
      <c r="P28">
        <v>8.4130000000000003</v>
      </c>
      <c r="Q28">
        <v>8.4130000000000003</v>
      </c>
      <c r="R28">
        <v>24.094756883928572</v>
      </c>
      <c r="S28">
        <v>39.887835785714294</v>
      </c>
      <c r="T28">
        <v>55.786377651785699</v>
      </c>
      <c r="U28">
        <v>71.784523428571433</v>
      </c>
      <c r="V28">
        <v>87.87641406249999</v>
      </c>
      <c r="W28">
        <v>104.05619049999999</v>
      </c>
      <c r="X28">
        <v>120.31799368749998</v>
      </c>
      <c r="Y28">
        <v>136.6559645714286</v>
      </c>
      <c r="Z28">
        <v>153.06424409821435</v>
      </c>
      <c r="AA28">
        <v>169.53697321428569</v>
      </c>
      <c r="AB28">
        <v>186.06829286607143</v>
      </c>
      <c r="AC28">
        <v>202.65234399999997</v>
      </c>
      <c r="AD28">
        <v>219.28326756249996</v>
      </c>
      <c r="AE28">
        <v>235.95520449999995</v>
      </c>
      <c r="AF28">
        <v>252.66229575892851</v>
      </c>
      <c r="AG28">
        <v>269.39868228571436</v>
      </c>
      <c r="AH28">
        <v>286.15850502678569</v>
      </c>
      <c r="AI28">
        <v>302.93590492857135</v>
      </c>
      <c r="AJ28">
        <v>319.7250229375</v>
      </c>
      <c r="AK28">
        <v>336.52</v>
      </c>
    </row>
    <row r="29" spans="1:37">
      <c r="A29" t="s">
        <v>452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-1.67992528E-4</v>
      </c>
      <c r="I30">
        <v>-1.9092885500000001E-4</v>
      </c>
      <c r="J30">
        <v>-6.8697663699999998E-5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t="s">
        <v>345</v>
      </c>
      <c r="B31">
        <v>-7.08475373E-4</v>
      </c>
      <c r="C31">
        <v>-1.7842181900000001E-3</v>
      </c>
      <c r="D31">
        <v>-2.7577478199999998E-3</v>
      </c>
      <c r="E31">
        <v>-3.6210395000000001E-3</v>
      </c>
      <c r="F31">
        <v>-4.37764724E-3</v>
      </c>
      <c r="G31">
        <v>-5.0536761900000001E-3</v>
      </c>
      <c r="H31">
        <v>-6.1128255000000003E-3</v>
      </c>
      <c r="I31">
        <v>-6.3281905800000003E-3</v>
      </c>
      <c r="J31">
        <v>-1.6720387299999999E-3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t="s">
        <v>346</v>
      </c>
      <c r="B32">
        <v>-3.88126425E-3</v>
      </c>
      <c r="C32">
        <v>-3.04412207E-3</v>
      </c>
      <c r="D32">
        <v>-2.2237173000000002E-3</v>
      </c>
      <c r="E32">
        <v>-1.44077951E-3</v>
      </c>
      <c r="F32">
        <v>-7.2301472300000005E-4</v>
      </c>
      <c r="G32">
        <v>-8.1569511700000004E-5</v>
      </c>
      <c r="H32">
        <v>-1.2604044500000001E-3</v>
      </c>
      <c r="I32">
        <v>-2.1204337299999998E-3</v>
      </c>
      <c r="J32">
        <v>-1.15190743E-3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t="s">
        <v>347</v>
      </c>
      <c r="B33">
        <v>-6.2499335800000003E-3</v>
      </c>
      <c r="C33">
        <v>-4.8849987200000004E-3</v>
      </c>
      <c r="D33">
        <v>-3.55073666E-3</v>
      </c>
      <c r="E33">
        <v>-2.2781562E-3</v>
      </c>
      <c r="F33">
        <v>-1.0924602900000001E-3</v>
      </c>
      <c r="G33">
        <v>-1.6052030500000001E-7</v>
      </c>
      <c r="H33">
        <v>-4.5508375799999997E-8</v>
      </c>
      <c r="I33">
        <v>-3.4482591399999998E-3</v>
      </c>
      <c r="J33">
        <v>-4.7469782099999998E-3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 t="s">
        <v>368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15.660723429999999</v>
      </c>
      <c r="I35">
        <v>21.375518469999999</v>
      </c>
      <c r="J35">
        <v>24.692044849999998</v>
      </c>
      <c r="K35">
        <v>27.738008090000001</v>
      </c>
      <c r="L35">
        <v>31.60497711</v>
      </c>
      <c r="M35">
        <v>35.284719289999998</v>
      </c>
      <c r="N35">
        <v>36.186395150000003</v>
      </c>
      <c r="O35">
        <v>37.981111370000001</v>
      </c>
      <c r="P35">
        <v>40.595519750000001</v>
      </c>
      <c r="Q35">
        <v>43.846366449999998</v>
      </c>
      <c r="R35">
        <v>126.3846783</v>
      </c>
      <c r="S35">
        <v>210.22862190000001</v>
      </c>
      <c r="T35">
        <v>296.30156479999999</v>
      </c>
      <c r="U35">
        <v>385.3992867</v>
      </c>
      <c r="V35">
        <v>477.89824290000001</v>
      </c>
      <c r="W35">
        <v>573.72141079999994</v>
      </c>
      <c r="X35">
        <v>672.34345929999995</v>
      </c>
      <c r="Y35">
        <v>772.79757480000001</v>
      </c>
      <c r="Z35">
        <v>873.68840829999999</v>
      </c>
      <c r="AA35">
        <v>973.21508229999995</v>
      </c>
      <c r="AB35">
        <v>1069.938087</v>
      </c>
      <c r="AC35">
        <v>1163.1389819999999</v>
      </c>
      <c r="AD35">
        <v>1252.110226</v>
      </c>
      <c r="AE35">
        <v>1336.341752</v>
      </c>
      <c r="AF35">
        <v>1415.556341</v>
      </c>
      <c r="AG35">
        <v>1489.6724899999999</v>
      </c>
      <c r="AH35">
        <v>1558.7256950000001</v>
      </c>
      <c r="AI35">
        <v>1622.8462689999999</v>
      </c>
      <c r="AJ35">
        <v>1682.260466</v>
      </c>
      <c r="AK35">
        <v>1737.2730160000001</v>
      </c>
    </row>
    <row r="36" spans="1:37">
      <c r="A36" t="s">
        <v>370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18.365579690000001</v>
      </c>
      <c r="I36">
        <v>24.508445609999999</v>
      </c>
      <c r="J36">
        <v>26.487316610000001</v>
      </c>
      <c r="K36">
        <v>27.75940164</v>
      </c>
      <c r="L36">
        <v>29.807845220000001</v>
      </c>
      <c r="M36">
        <v>31.508044460000001</v>
      </c>
      <c r="N36">
        <v>30.624883560000001</v>
      </c>
      <c r="O36">
        <v>30.43664953</v>
      </c>
      <c r="P36">
        <v>30.764617399999999</v>
      </c>
      <c r="Q36">
        <v>31.405025269999999</v>
      </c>
      <c r="R36">
        <v>91.334386179999996</v>
      </c>
      <c r="S36">
        <v>153.05989719999999</v>
      </c>
      <c r="T36">
        <v>216.838719</v>
      </c>
      <c r="U36">
        <v>282.9355281</v>
      </c>
      <c r="V36">
        <v>351.53364979999998</v>
      </c>
      <c r="W36">
        <v>422.70355339999998</v>
      </c>
      <c r="X36">
        <v>496.35372569999998</v>
      </c>
      <c r="Y36">
        <v>572.18262249999998</v>
      </c>
      <c r="Z36">
        <v>649.63946940000005</v>
      </c>
      <c r="AA36">
        <v>727.89367819999995</v>
      </c>
      <c r="AB36">
        <v>806.31079550000004</v>
      </c>
      <c r="AC36">
        <v>884.6767092</v>
      </c>
      <c r="AD36">
        <v>962.74312650000002</v>
      </c>
      <c r="AE36">
        <v>1040.324564</v>
      </c>
      <c r="AF36">
        <v>1117.3305949999999</v>
      </c>
      <c r="AG36">
        <v>1193.7276750000001</v>
      </c>
      <c r="AH36">
        <v>1269.5033390000001</v>
      </c>
      <c r="AI36">
        <v>1344.7032260000001</v>
      </c>
      <c r="AJ36">
        <v>1419.44669</v>
      </c>
      <c r="AK36">
        <v>1493.934663</v>
      </c>
    </row>
    <row r="37" spans="1:37">
      <c r="A37" t="s">
        <v>371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42.913621069999998</v>
      </c>
      <c r="I37">
        <v>61.620559919999998</v>
      </c>
      <c r="J37">
        <v>75.809888479999998</v>
      </c>
      <c r="K37">
        <v>87.553632199999996</v>
      </c>
      <c r="L37">
        <v>100.9072192</v>
      </c>
      <c r="M37">
        <v>112.2167151</v>
      </c>
      <c r="N37">
        <v>113.7099302</v>
      </c>
      <c r="O37">
        <v>117.14252980000001</v>
      </c>
      <c r="P37">
        <v>122.0075982</v>
      </c>
      <c r="Q37">
        <v>127.3341551</v>
      </c>
      <c r="R37">
        <v>360.4268113</v>
      </c>
      <c r="S37">
        <v>586.76259200000004</v>
      </c>
      <c r="T37">
        <v>808.55808790000003</v>
      </c>
      <c r="U37">
        <v>1027.09932</v>
      </c>
      <c r="V37">
        <v>1241.1408839999999</v>
      </c>
      <c r="W37">
        <v>1447.3662179999999</v>
      </c>
      <c r="X37">
        <v>1642.754402</v>
      </c>
      <c r="Y37">
        <v>1824.698889</v>
      </c>
      <c r="Z37">
        <v>1991.8300819999999</v>
      </c>
      <c r="AA37">
        <v>2145.0679799999998</v>
      </c>
      <c r="AB37">
        <v>2285.9764399999999</v>
      </c>
      <c r="AC37">
        <v>2413.9948899999999</v>
      </c>
      <c r="AD37">
        <v>2529.3122229999999</v>
      </c>
      <c r="AE37">
        <v>2632.378631</v>
      </c>
      <c r="AF37">
        <v>2723.7446450000002</v>
      </c>
      <c r="AG37">
        <v>2808.160946</v>
      </c>
      <c r="AH37">
        <v>2889.5146020000002</v>
      </c>
      <c r="AI37">
        <v>2964.348418</v>
      </c>
      <c r="AJ37">
        <v>3026.2353280000002</v>
      </c>
      <c r="AK37">
        <v>3066.453677</v>
      </c>
    </row>
    <row r="38" spans="1:37">
      <c r="A38" t="s">
        <v>372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373</v>
      </c>
      <c r="B39">
        <v>-2.73985583E-7</v>
      </c>
      <c r="C39">
        <v>-2.7575510099999999E-7</v>
      </c>
      <c r="D39">
        <v>-2.76487517E-7</v>
      </c>
      <c r="E39">
        <v>-2.8031793299999998E-7</v>
      </c>
      <c r="F39">
        <v>-2.8904602499999999E-7</v>
      </c>
      <c r="G39">
        <v>-3.0174569300000001E-7</v>
      </c>
      <c r="H39">
        <v>-16.844879429999999</v>
      </c>
      <c r="I39">
        <v>-19.81134402</v>
      </c>
      <c r="J39">
        <v>-7.3975596149999996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 t="s">
        <v>374</v>
      </c>
      <c r="B40">
        <v>-60</v>
      </c>
      <c r="C40">
        <v>-153.26938240000001</v>
      </c>
      <c r="D40">
        <v>-240.37712959999999</v>
      </c>
      <c r="E40">
        <v>-324.39430110000001</v>
      </c>
      <c r="F40">
        <v>-407.7009554</v>
      </c>
      <c r="G40">
        <v>-489.76053780000001</v>
      </c>
      <c r="H40">
        <v>-612.94278799999995</v>
      </c>
      <c r="I40">
        <v>-656.63181499999996</v>
      </c>
      <c r="J40">
        <v>-180.0498815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 t="s">
        <v>375</v>
      </c>
      <c r="B41">
        <v>-328.7</v>
      </c>
      <c r="C41">
        <v>-261.49868500000002</v>
      </c>
      <c r="D41">
        <v>-193.82873849999999</v>
      </c>
      <c r="E41">
        <v>-129.07361589999999</v>
      </c>
      <c r="F41">
        <v>-67.336123110000003</v>
      </c>
      <c r="G41">
        <v>-7.9050430629999999</v>
      </c>
      <c r="H41">
        <v>-126.38276999999999</v>
      </c>
      <c r="I41">
        <v>-220.0224896</v>
      </c>
      <c r="J41">
        <v>-124.0406648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 t="s">
        <v>376</v>
      </c>
      <c r="B42">
        <v>-529.29999999999995</v>
      </c>
      <c r="C42">
        <v>-419.63518959999999</v>
      </c>
      <c r="D42">
        <v>-309.49743760000001</v>
      </c>
      <c r="E42">
        <v>-204.09081159999999</v>
      </c>
      <c r="F42">
        <v>-101.74348929999999</v>
      </c>
      <c r="G42">
        <v>-1.5556301599999999E-2</v>
      </c>
      <c r="H42">
        <v>-4.5631976099999999E-3</v>
      </c>
      <c r="I42">
        <v>-357.80159079999999</v>
      </c>
      <c r="J42">
        <v>-511.1681011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baseColWidth="10" defaultColWidth="11.453125" defaultRowHeight="14.5"/>
  <cols>
    <col min="1" max="1" width="19" customWidth="1"/>
  </cols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321</v>
      </c>
      <c r="B2">
        <v>1.9080010121296231E-2</v>
      </c>
      <c r="C2">
        <v>1.4162761706178584E-2</v>
      </c>
      <c r="D2">
        <v>1.4072518094283781E-2</v>
      </c>
      <c r="E2">
        <v>2.762731749476921E-2</v>
      </c>
      <c r="F2">
        <v>3.9453836110350027E-2</v>
      </c>
      <c r="G2">
        <v>4.0184134971636309E-2</v>
      </c>
      <c r="H2">
        <v>4.1041237596069369E-2</v>
      </c>
      <c r="I2">
        <v>4.1875757832734894E-2</v>
      </c>
      <c r="J2">
        <v>4.26994637410536E-2</v>
      </c>
      <c r="K2">
        <v>4.3500745908449545E-2</v>
      </c>
      <c r="L2">
        <v>4.4264821722141967E-2</v>
      </c>
      <c r="M2">
        <v>4.4996418566697338E-2</v>
      </c>
      <c r="N2">
        <v>4.5729153697064318E-2</v>
      </c>
      <c r="O2">
        <v>4.6472475521640577E-2</v>
      </c>
      <c r="P2">
        <v>4.7248886941833268E-2</v>
      </c>
      <c r="Q2">
        <v>4.8092875220024478E-2</v>
      </c>
      <c r="R2">
        <v>5.1067721571822267E-2</v>
      </c>
      <c r="S2">
        <v>5.411231732487054E-2</v>
      </c>
      <c r="T2">
        <v>5.6414616944954199E-2</v>
      </c>
      <c r="U2">
        <v>5.8053077967963329E-2</v>
      </c>
      <c r="V2">
        <v>5.9064817926928193E-2</v>
      </c>
      <c r="W2">
        <v>5.9472875120578417E-2</v>
      </c>
      <c r="X2">
        <v>5.9288403250156607E-2</v>
      </c>
      <c r="Y2">
        <v>5.8515925046310091E-2</v>
      </c>
      <c r="Z2">
        <v>5.7158232812915211E-2</v>
      </c>
      <c r="AA2">
        <v>5.5218846907565178E-2</v>
      </c>
      <c r="AB2">
        <v>5.3642065586333665E-2</v>
      </c>
      <c r="AC2">
        <v>5.2868283473059163E-2</v>
      </c>
      <c r="AD2">
        <v>5.2176052655801275E-2</v>
      </c>
      <c r="AE2">
        <v>5.1567727791825613E-2</v>
      </c>
      <c r="AF2">
        <v>5.104492945407002E-2</v>
      </c>
      <c r="AG2">
        <v>5.0608192210722436E-2</v>
      </c>
      <c r="AH2">
        <v>5.0257302725461361E-2</v>
      </c>
      <c r="AI2">
        <v>4.9991814065983631E-2</v>
      </c>
      <c r="AJ2">
        <v>4.9811223337631994E-2</v>
      </c>
      <c r="AK2">
        <v>4.9714953419822461E-2</v>
      </c>
    </row>
    <row r="3" spans="1:37">
      <c r="A3" t="s">
        <v>322</v>
      </c>
      <c r="B3">
        <v>4.0000000000000036E-2</v>
      </c>
      <c r="C3">
        <v>4.1916843999999953E-2</v>
      </c>
      <c r="D3">
        <v>4.2635444715010351E-2</v>
      </c>
      <c r="E3">
        <v>4.1579199529599764E-2</v>
      </c>
      <c r="F3">
        <v>4.1475619208662939E-2</v>
      </c>
      <c r="G3">
        <v>4.2393890612749008E-2</v>
      </c>
      <c r="H3">
        <v>4.1200265871664365E-2</v>
      </c>
      <c r="I3">
        <v>4.1507876740609406E-2</v>
      </c>
      <c r="J3">
        <v>4.2015051878259602E-2</v>
      </c>
      <c r="K3">
        <v>4.6804824820089186E-2</v>
      </c>
      <c r="L3">
        <v>5.0841239445486019E-2</v>
      </c>
      <c r="M3">
        <v>5.1815801717738363E-2</v>
      </c>
      <c r="N3">
        <v>5.1526017397732993E-2</v>
      </c>
      <c r="O3">
        <v>5.0536630585834352E-2</v>
      </c>
      <c r="P3">
        <v>4.9273347694506642E-2</v>
      </c>
      <c r="Q3">
        <v>4.8690505228606185E-2</v>
      </c>
      <c r="R3">
        <v>4.5811576852345492E-2</v>
      </c>
      <c r="S3">
        <v>4.3860563494040328E-2</v>
      </c>
      <c r="T3">
        <v>4.308975452717978E-2</v>
      </c>
      <c r="U3">
        <v>4.2883298042943885E-2</v>
      </c>
      <c r="V3">
        <v>4.2941418301528644E-2</v>
      </c>
      <c r="W3">
        <v>4.3136043531719848E-2</v>
      </c>
      <c r="X3">
        <v>4.3389848430121836E-2</v>
      </c>
      <c r="Y3">
        <v>4.3664991739897019E-2</v>
      </c>
      <c r="Z3">
        <v>4.3937681194716305E-2</v>
      </c>
      <c r="AA3">
        <v>4.4188268044165202E-2</v>
      </c>
      <c r="AB3">
        <v>4.4261217264726316E-2</v>
      </c>
      <c r="AC3">
        <v>4.4069493517966407E-2</v>
      </c>
      <c r="AD3">
        <v>4.3743855375528939E-2</v>
      </c>
      <c r="AE3">
        <v>4.3354262478606964E-2</v>
      </c>
      <c r="AF3">
        <v>4.2937360296162463E-2</v>
      </c>
      <c r="AG3">
        <v>4.2488965382587951E-2</v>
      </c>
      <c r="AH3">
        <v>4.2005608145434747E-2</v>
      </c>
      <c r="AI3">
        <v>4.1512123170830195E-2</v>
      </c>
      <c r="AJ3">
        <v>4.1024830361795939E-2</v>
      </c>
      <c r="AK3">
        <v>4.0554086442716075E-2</v>
      </c>
    </row>
    <row r="4" spans="1:37">
      <c r="A4" t="s">
        <v>323</v>
      </c>
      <c r="B4">
        <v>0.15160094199999999</v>
      </c>
      <c r="C4">
        <v>0.15041882810000001</v>
      </c>
      <c r="D4">
        <v>0.14952242530000001</v>
      </c>
      <c r="E4">
        <v>0.14947340589999999</v>
      </c>
      <c r="F4">
        <v>0.1507258195</v>
      </c>
      <c r="G4">
        <v>0.14994156080000001</v>
      </c>
      <c r="H4">
        <v>0.14716777589999999</v>
      </c>
      <c r="I4">
        <v>0.1456925932</v>
      </c>
      <c r="J4">
        <v>0.1447865904</v>
      </c>
      <c r="K4">
        <v>0.14389158590000001</v>
      </c>
      <c r="L4">
        <v>0.14302097229999999</v>
      </c>
      <c r="M4">
        <v>0.1424128704</v>
      </c>
      <c r="N4">
        <v>0.1422372375</v>
      </c>
      <c r="O4">
        <v>0.14261576989999999</v>
      </c>
      <c r="P4">
        <v>0.143481516</v>
      </c>
      <c r="Q4">
        <v>0.1446627597</v>
      </c>
      <c r="R4">
        <v>0.14581180560000001</v>
      </c>
      <c r="S4">
        <v>0.1465637072</v>
      </c>
      <c r="T4">
        <v>0.1469069982</v>
      </c>
      <c r="U4">
        <v>0.1469241181</v>
      </c>
      <c r="V4">
        <v>0.146726789</v>
      </c>
      <c r="W4">
        <v>0.14639483880000001</v>
      </c>
      <c r="X4">
        <v>0.14595358289999999</v>
      </c>
      <c r="Y4">
        <v>0.14544935070000001</v>
      </c>
      <c r="Z4">
        <v>0.14492970250000001</v>
      </c>
      <c r="AA4">
        <v>0.14443482199999999</v>
      </c>
      <c r="AB4">
        <v>0.14400908239999999</v>
      </c>
      <c r="AC4">
        <v>0.1437000004</v>
      </c>
      <c r="AD4">
        <v>0.14350570330000001</v>
      </c>
      <c r="AE4">
        <v>0.14341071320000001</v>
      </c>
      <c r="AF4">
        <v>0.14339556140000001</v>
      </c>
      <c r="AG4">
        <v>0.1434055202</v>
      </c>
      <c r="AH4">
        <v>0.1434087828</v>
      </c>
      <c r="AI4">
        <v>0.1434246844</v>
      </c>
      <c r="AJ4">
        <v>0.1434554646</v>
      </c>
      <c r="AK4">
        <v>0.14349782599999999</v>
      </c>
    </row>
    <row r="5" spans="1:37">
      <c r="A5" t="s">
        <v>324</v>
      </c>
      <c r="B5">
        <v>0.55400000000000005</v>
      </c>
      <c r="C5">
        <v>0.5543351259</v>
      </c>
      <c r="D5">
        <v>0.55421796590000005</v>
      </c>
      <c r="E5">
        <v>0.55031878320000005</v>
      </c>
      <c r="F5">
        <v>0.54319054190000005</v>
      </c>
      <c r="G5">
        <v>0.53494423420000003</v>
      </c>
      <c r="H5">
        <v>0.54062769369999997</v>
      </c>
      <c r="I5">
        <v>0.55302759489999997</v>
      </c>
      <c r="J5">
        <v>0.57178731520000003</v>
      </c>
      <c r="K5">
        <v>0.58914721640000001</v>
      </c>
      <c r="L5">
        <v>0.60069339789999998</v>
      </c>
      <c r="M5">
        <v>0.60707141129999997</v>
      </c>
      <c r="N5">
        <v>0.60996007770000005</v>
      </c>
      <c r="O5">
        <v>0.6105362876</v>
      </c>
      <c r="P5">
        <v>0.60998919190000001</v>
      </c>
      <c r="Q5">
        <v>0.60878488890000004</v>
      </c>
      <c r="R5">
        <v>0.60233320729999995</v>
      </c>
      <c r="S5">
        <v>0.59090000129999998</v>
      </c>
      <c r="T5">
        <v>0.57488405450000002</v>
      </c>
      <c r="U5">
        <v>0.55466891780000005</v>
      </c>
      <c r="V5">
        <v>0.53068163479999997</v>
      </c>
      <c r="W5">
        <v>0.50339264660000005</v>
      </c>
      <c r="X5">
        <v>0.47331397400000003</v>
      </c>
      <c r="Y5">
        <v>0.44097935319999998</v>
      </c>
      <c r="Z5">
        <v>0.40692276840000002</v>
      </c>
      <c r="AA5">
        <v>0.37165690670000001</v>
      </c>
      <c r="AB5">
        <v>0.33554553970000001</v>
      </c>
      <c r="AC5">
        <v>0.29894689120000001</v>
      </c>
      <c r="AD5">
        <v>0.26225128510000001</v>
      </c>
      <c r="AE5">
        <v>0.2257143355</v>
      </c>
      <c r="AF5">
        <v>0.1895168283</v>
      </c>
      <c r="AG5">
        <v>0.15378865319999999</v>
      </c>
      <c r="AH5">
        <v>0.1186228356</v>
      </c>
      <c r="AI5">
        <v>8.4093319E-2</v>
      </c>
      <c r="AJ5">
        <v>5.02611434E-2</v>
      </c>
      <c r="AK5">
        <v>1.7177073300000002E-2</v>
      </c>
    </row>
    <row r="6" spans="1:37">
      <c r="A6" t="s">
        <v>325</v>
      </c>
      <c r="B6">
        <v>-5.2271882699999996E-3</v>
      </c>
      <c r="C6">
        <v>-3.98491356E-3</v>
      </c>
      <c r="D6">
        <v>-3.90005443E-3</v>
      </c>
      <c r="E6">
        <v>-6.3851880799999997E-3</v>
      </c>
      <c r="F6">
        <v>-9.1362153900000007E-3</v>
      </c>
      <c r="G6">
        <v>-8.7754571999999996E-3</v>
      </c>
      <c r="H6">
        <v>-1.7417452900000002E-2</v>
      </c>
      <c r="I6">
        <v>-2.4358797500000001E-2</v>
      </c>
      <c r="J6">
        <v>-3.1643260100000001E-2</v>
      </c>
      <c r="K6">
        <v>-3.4827289599999998E-2</v>
      </c>
      <c r="L6">
        <v>-3.4509745000000001E-2</v>
      </c>
      <c r="M6">
        <v>-3.3419788499999999E-2</v>
      </c>
      <c r="N6">
        <v>-3.1896469199999999E-2</v>
      </c>
      <c r="O6">
        <v>-3.01081302E-2</v>
      </c>
      <c r="P6">
        <v>-2.8629644900000001E-2</v>
      </c>
      <c r="Q6">
        <v>-2.75326748E-2</v>
      </c>
      <c r="R6">
        <v>-2.2706319499999999E-2</v>
      </c>
      <c r="S6">
        <v>-1.81341213E-2</v>
      </c>
      <c r="T6">
        <v>-1.3715738099999999E-2</v>
      </c>
      <c r="U6">
        <v>-9.3129777400000006E-3</v>
      </c>
      <c r="V6">
        <v>-4.8976899399999999E-3</v>
      </c>
      <c r="W6">
        <v>-5.0426375700000003E-4</v>
      </c>
      <c r="X6">
        <v>3.8143328E-3</v>
      </c>
      <c r="Y6">
        <v>7.9860300999999995E-3</v>
      </c>
      <c r="Z6">
        <v>1.19393546E-2</v>
      </c>
      <c r="AA6">
        <v>1.5613874999999999E-2</v>
      </c>
      <c r="AB6">
        <v>1.8812214300000001E-2</v>
      </c>
      <c r="AC6">
        <v>2.1412519299999998E-2</v>
      </c>
      <c r="AD6">
        <v>2.3554289199999998E-2</v>
      </c>
      <c r="AE6">
        <v>2.53300165E-2</v>
      </c>
      <c r="AF6">
        <v>2.6803574100000001E-2</v>
      </c>
      <c r="AG6">
        <v>2.8034989999999999E-2</v>
      </c>
      <c r="AH6">
        <v>2.9068803599999998E-2</v>
      </c>
      <c r="AI6">
        <v>2.9926371100000002E-2</v>
      </c>
      <c r="AJ6">
        <v>3.06293025E-2</v>
      </c>
      <c r="AK6">
        <v>3.1199412100000001E-2</v>
      </c>
    </row>
    <row r="7" spans="1:37">
      <c r="A7" t="s">
        <v>326</v>
      </c>
      <c r="B7">
        <v>-0.10862226329999999</v>
      </c>
      <c r="C7">
        <v>-0.1103421036</v>
      </c>
      <c r="D7">
        <v>-0.11112612569999999</v>
      </c>
      <c r="E7">
        <v>-0.1076016627</v>
      </c>
      <c r="F7">
        <v>-0.1030865005</v>
      </c>
      <c r="G7">
        <v>-0.101648323</v>
      </c>
      <c r="H7">
        <v>-0.112284621</v>
      </c>
      <c r="I7">
        <v>-0.1243056359</v>
      </c>
      <c r="J7">
        <v>-0.13736000770000001</v>
      </c>
      <c r="K7">
        <v>-0.14664615449999999</v>
      </c>
      <c r="L7">
        <v>-0.14933350870000001</v>
      </c>
      <c r="M7">
        <v>-0.14666282280000001</v>
      </c>
      <c r="N7">
        <v>-0.14261519889999999</v>
      </c>
      <c r="O7">
        <v>-0.1397661721</v>
      </c>
      <c r="P7">
        <v>-0.1395264578</v>
      </c>
      <c r="Q7">
        <v>-0.141974709</v>
      </c>
      <c r="R7">
        <v>-0.13944958700000001</v>
      </c>
      <c r="S7">
        <v>-0.134225446</v>
      </c>
      <c r="T7">
        <v>-0.12852522329999999</v>
      </c>
      <c r="U7">
        <v>-0.1232236657</v>
      </c>
      <c r="V7">
        <v>-0.1185748761</v>
      </c>
      <c r="W7">
        <v>-0.1145887786</v>
      </c>
      <c r="X7">
        <v>-0.1111977965</v>
      </c>
      <c r="Y7">
        <v>-0.10832029679999999</v>
      </c>
      <c r="Z7">
        <v>-0.10588297050000001</v>
      </c>
      <c r="AA7">
        <v>-0.1038276134</v>
      </c>
      <c r="AB7">
        <v>-0.1018552019</v>
      </c>
      <c r="AC7">
        <v>-9.9748193200000002E-2</v>
      </c>
      <c r="AD7">
        <v>-9.7662553599999993E-2</v>
      </c>
      <c r="AE7">
        <v>-9.5670008599999995E-2</v>
      </c>
      <c r="AF7">
        <v>-9.3792378300000007E-2</v>
      </c>
      <c r="AG7">
        <v>-9.2034189099999997E-2</v>
      </c>
      <c r="AH7">
        <v>-9.0396173199999999E-2</v>
      </c>
      <c r="AI7">
        <v>-8.8872302E-2</v>
      </c>
      <c r="AJ7">
        <v>-8.74516922E-2</v>
      </c>
      <c r="AK7">
        <v>-8.6122280999999995E-2</v>
      </c>
    </row>
    <row r="8" spans="1:37">
      <c r="A8" t="s">
        <v>327</v>
      </c>
      <c r="B8">
        <v>23895.68173</v>
      </c>
      <c r="C8">
        <v>24338.60715</v>
      </c>
      <c r="D8">
        <v>24740.977080000001</v>
      </c>
      <c r="E8">
        <v>25335.44989</v>
      </c>
      <c r="F8">
        <v>26229.82532</v>
      </c>
      <c r="G8">
        <v>27316.607769999999</v>
      </c>
      <c r="H8">
        <v>29106.838</v>
      </c>
      <c r="I8">
        <v>30366.261429999999</v>
      </c>
      <c r="J8">
        <v>31449.832549999999</v>
      </c>
      <c r="K8">
        <v>32366.259730000002</v>
      </c>
      <c r="L8">
        <v>33130.644310000003</v>
      </c>
      <c r="M8">
        <v>34079.388449999999</v>
      </c>
      <c r="N8">
        <v>35556.55517</v>
      </c>
      <c r="O8">
        <v>37740.678079999998</v>
      </c>
      <c r="P8">
        <v>40710.788189999999</v>
      </c>
      <c r="Q8">
        <v>44273.304759999999</v>
      </c>
      <c r="R8">
        <v>45984.788059999999</v>
      </c>
      <c r="S8">
        <v>47391.396189999999</v>
      </c>
      <c r="T8">
        <v>48881.905050000001</v>
      </c>
      <c r="U8">
        <v>50558.101540000003</v>
      </c>
      <c r="V8">
        <v>52421.484219999998</v>
      </c>
      <c r="W8">
        <v>54432.588929999998</v>
      </c>
      <c r="X8">
        <v>56531.826990000001</v>
      </c>
      <c r="Y8">
        <v>58647.580629999997</v>
      </c>
      <c r="Z8">
        <v>60699.169840000002</v>
      </c>
      <c r="AA8">
        <v>62598.607510000002</v>
      </c>
      <c r="AB8">
        <v>64304.436809999999</v>
      </c>
      <c r="AC8">
        <v>65834.834270000007</v>
      </c>
      <c r="AD8">
        <v>67206.478390000004</v>
      </c>
      <c r="AE8">
        <v>68438.233030000003</v>
      </c>
      <c r="AF8">
        <v>69551.257599999997</v>
      </c>
      <c r="AG8">
        <v>70567.650269999998</v>
      </c>
      <c r="AH8">
        <v>71510.30601</v>
      </c>
      <c r="AI8">
        <v>72403.726259999996</v>
      </c>
      <c r="AJ8">
        <v>73273.672160000002</v>
      </c>
      <c r="AK8">
        <v>74147.180349999995</v>
      </c>
    </row>
    <row r="9" spans="1:37">
      <c r="A9" t="s">
        <v>328</v>
      </c>
      <c r="B9">
        <v>-1.08396732E-2</v>
      </c>
      <c r="C9">
        <v>-9.7261503199999998E-3</v>
      </c>
      <c r="D9">
        <v>-8.5565545499999996E-3</v>
      </c>
      <c r="E9">
        <v>-7.36964439E-3</v>
      </c>
      <c r="F9">
        <v>-6.2180499700000003E-3</v>
      </c>
      <c r="G9">
        <v>-5.1410245299999997E-3</v>
      </c>
      <c r="H9">
        <v>-1.54978085E-2</v>
      </c>
      <c r="I9">
        <v>-2.5409813600000001E-2</v>
      </c>
      <c r="J9">
        <v>-3.6223519400000001E-2</v>
      </c>
      <c r="K9">
        <v>-4.1943611300000003E-2</v>
      </c>
      <c r="L9">
        <v>-4.29775108E-2</v>
      </c>
      <c r="M9">
        <v>-4.3028803300000001E-2</v>
      </c>
      <c r="N9">
        <v>-4.2899346400000003E-2</v>
      </c>
      <c r="O9">
        <v>-4.2673666800000003E-2</v>
      </c>
      <c r="P9">
        <v>-4.2675192100000002E-2</v>
      </c>
      <c r="Q9">
        <v>-4.2670274399999999E-2</v>
      </c>
      <c r="R9">
        <v>-3.9861662499999999E-2</v>
      </c>
      <c r="S9">
        <v>-3.7127470199999998E-2</v>
      </c>
      <c r="T9">
        <v>-3.46133655E-2</v>
      </c>
      <c r="U9">
        <v>-3.2305749600000003E-2</v>
      </c>
      <c r="V9">
        <v>-3.0170529799999998E-2</v>
      </c>
      <c r="W9">
        <v>-2.8176862800000001E-2</v>
      </c>
      <c r="X9">
        <v>-2.63014185E-2</v>
      </c>
      <c r="Y9">
        <v>-2.45272258E-2</v>
      </c>
      <c r="Z9">
        <v>-2.2842389000000001E-2</v>
      </c>
      <c r="AA9">
        <v>-2.1239097500000002E-2</v>
      </c>
      <c r="AB9">
        <v>-1.97120808E-2</v>
      </c>
      <c r="AC9">
        <v>-1.8264642099999999E-2</v>
      </c>
      <c r="AD9">
        <v>-1.6905147200000002E-2</v>
      </c>
      <c r="AE9">
        <v>-1.56370022E-2</v>
      </c>
      <c r="AF9">
        <v>-1.44605147E-2</v>
      </c>
      <c r="AG9">
        <v>-1.33742277E-2</v>
      </c>
      <c r="AH9">
        <v>-1.2375287800000001E-2</v>
      </c>
      <c r="AI9">
        <v>-1.14594421E-2</v>
      </c>
      <c r="AJ9">
        <v>-1.0621692199999999E-2</v>
      </c>
      <c r="AK9">
        <v>-9.8567476700000007E-3</v>
      </c>
    </row>
    <row r="10" spans="1:37">
      <c r="A10" t="s">
        <v>329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384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434</v>
      </c>
      <c r="B14">
        <v>84688.900009999998</v>
      </c>
      <c r="C14">
        <v>85888.328720000005</v>
      </c>
      <c r="D14">
        <v>87096.993780000004</v>
      </c>
      <c r="E14">
        <v>89503.250079999998</v>
      </c>
      <c r="F14">
        <v>93034.496639999998</v>
      </c>
      <c r="G14">
        <v>96773.007410000006</v>
      </c>
      <c r="H14">
        <v>100744.6914</v>
      </c>
      <c r="I14">
        <v>104963.45170000001</v>
      </c>
      <c r="J14">
        <v>109445.3348</v>
      </c>
      <c r="K14">
        <v>114206.2885</v>
      </c>
      <c r="L14">
        <v>119261.60950000001</v>
      </c>
      <c r="M14">
        <v>124627.95480000001</v>
      </c>
      <c r="N14">
        <v>130327.0857</v>
      </c>
      <c r="O14">
        <v>136383.70800000001</v>
      </c>
      <c r="P14">
        <v>142827.68640000001</v>
      </c>
      <c r="Q14">
        <v>149696.68049999999</v>
      </c>
      <c r="R14">
        <v>157341.34890000001</v>
      </c>
      <c r="S14">
        <v>165855.45389999999</v>
      </c>
      <c r="T14">
        <v>175212.12580000001</v>
      </c>
      <c r="U14">
        <v>185383.72899999999</v>
      </c>
      <c r="V14">
        <v>196333.38519999999</v>
      </c>
      <c r="W14">
        <v>208009.89610000001</v>
      </c>
      <c r="X14">
        <v>220342.47070000001</v>
      </c>
      <c r="Y14">
        <v>233236.01420000001</v>
      </c>
      <c r="Z14">
        <v>246567.3726</v>
      </c>
      <c r="AA14">
        <v>260182.5386</v>
      </c>
      <c r="AB14">
        <v>274139.26740000001</v>
      </c>
      <c r="AC14">
        <v>288632.53989999997</v>
      </c>
      <c r="AD14">
        <v>303692.24650000001</v>
      </c>
      <c r="AE14">
        <v>319352.9656</v>
      </c>
      <c r="AF14">
        <v>335654.31520000001</v>
      </c>
      <c r="AG14">
        <v>352641.17330000002</v>
      </c>
      <c r="AH14">
        <v>370363.96750000003</v>
      </c>
      <c r="AI14">
        <v>388879.13410000002</v>
      </c>
      <c r="AJ14">
        <v>408249.67950000003</v>
      </c>
      <c r="AK14">
        <v>428545.79330000002</v>
      </c>
    </row>
    <row r="15" spans="1:37">
      <c r="A15" t="s">
        <v>435</v>
      </c>
      <c r="B15">
        <v>1</v>
      </c>
      <c r="C15">
        <v>1.041916844</v>
      </c>
      <c r="D15">
        <v>1.0863394319999999</v>
      </c>
      <c r="E15">
        <v>1.131508556</v>
      </c>
      <c r="F15">
        <v>1.1784385740000001</v>
      </c>
      <c r="G15">
        <v>1.22839717</v>
      </c>
      <c r="H15">
        <v>1.2790074600000001</v>
      </c>
      <c r="I15">
        <v>1.332096344</v>
      </c>
      <c r="J15">
        <v>1.388064441</v>
      </c>
      <c r="K15">
        <v>1.453032554</v>
      </c>
      <c r="L15">
        <v>1.52690653</v>
      </c>
      <c r="M15">
        <v>1.6060244159999999</v>
      </c>
      <c r="N15">
        <v>1.688776458</v>
      </c>
      <c r="O15">
        <v>1.7741215299999999</v>
      </c>
      <c r="P15">
        <v>1.8615384370000001</v>
      </c>
      <c r="Q15">
        <v>1.952177684</v>
      </c>
      <c r="R15">
        <v>2.041610022</v>
      </c>
      <c r="S15">
        <v>2.1311561879999998</v>
      </c>
      <c r="T15">
        <v>2.222987185</v>
      </c>
      <c r="U15">
        <v>2.3183162070000001</v>
      </c>
      <c r="V15">
        <v>2.4178679930000002</v>
      </c>
      <c r="W15">
        <v>2.5221652520000002</v>
      </c>
      <c r="X15">
        <v>2.6316016200000001</v>
      </c>
      <c r="Y15">
        <v>2.7465104829999998</v>
      </c>
      <c r="Z15">
        <v>2.8671857850000002</v>
      </c>
      <c r="AA15">
        <v>2.9938817590000002</v>
      </c>
      <c r="AB15">
        <v>3.1263946100000002</v>
      </c>
      <c r="AC15">
        <v>3.2641732370000001</v>
      </c>
      <c r="AD15">
        <v>3.4069607589999999</v>
      </c>
      <c r="AE15">
        <v>3.5546670300000001</v>
      </c>
      <c r="AF15">
        <v>3.7072950489999998</v>
      </c>
      <c r="AG15">
        <v>3.8648141800000002</v>
      </c>
      <c r="AH15">
        <v>4.0271580499999997</v>
      </c>
      <c r="AI15">
        <v>4.1943339310000001</v>
      </c>
      <c r="AJ15">
        <v>4.366405769</v>
      </c>
      <c r="AK15">
        <v>4.543481366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383</v>
      </c>
      <c r="B17">
        <v>5285.7500440000003</v>
      </c>
      <c r="C17">
        <v>5293.4853899999998</v>
      </c>
      <c r="D17">
        <v>5277.6542060000002</v>
      </c>
      <c r="E17">
        <v>5299.6476629999997</v>
      </c>
      <c r="F17">
        <v>5405.3688700000002</v>
      </c>
      <c r="G17">
        <v>5595.4104799999996</v>
      </c>
      <c r="H17">
        <v>6038.6313360000004</v>
      </c>
      <c r="I17">
        <v>5840.854421</v>
      </c>
      <c r="J17">
        <v>5348.8339699999997</v>
      </c>
      <c r="K17">
        <v>4887.9579290000001</v>
      </c>
      <c r="L17">
        <v>4638.9370019999997</v>
      </c>
      <c r="M17">
        <v>4687.8364389999997</v>
      </c>
      <c r="N17">
        <v>5094.8725400000003</v>
      </c>
      <c r="O17">
        <v>5865.1409530000001</v>
      </c>
      <c r="P17">
        <v>6996.2681949999997</v>
      </c>
      <c r="Q17">
        <v>8355.9787589999996</v>
      </c>
      <c r="R17">
        <v>8973.3184399999991</v>
      </c>
      <c r="S17">
        <v>9254.3010890000005</v>
      </c>
      <c r="T17">
        <v>9445.05242</v>
      </c>
      <c r="U17">
        <v>9654.9840889999996</v>
      </c>
      <c r="V17">
        <v>9920.8497029999999</v>
      </c>
      <c r="W17">
        <v>10244.94838</v>
      </c>
      <c r="X17">
        <v>10612.477569999999</v>
      </c>
      <c r="Y17">
        <v>10999.209080000001</v>
      </c>
      <c r="Z17">
        <v>11374.75779</v>
      </c>
      <c r="AA17">
        <v>11704.38852</v>
      </c>
      <c r="AB17">
        <v>11968.79955</v>
      </c>
      <c r="AC17">
        <v>12173.82401</v>
      </c>
      <c r="AD17">
        <v>12328.79682</v>
      </c>
      <c r="AE17">
        <v>12443.47581</v>
      </c>
      <c r="AF17">
        <v>12527.59319</v>
      </c>
      <c r="AG17">
        <v>12590.725179999999</v>
      </c>
      <c r="AH17">
        <v>12642.81157</v>
      </c>
      <c r="AI17">
        <v>12695.000980000001</v>
      </c>
      <c r="AJ17">
        <v>12759.718870000001</v>
      </c>
      <c r="AK17">
        <v>12850.88458</v>
      </c>
    </row>
    <row r="18" spans="1:37">
      <c r="A18" t="s">
        <v>382</v>
      </c>
      <c r="B18">
        <v>18609.931690000001</v>
      </c>
      <c r="C18">
        <v>19045.121760000002</v>
      </c>
      <c r="D18">
        <v>19463.32287</v>
      </c>
      <c r="E18">
        <v>20035.802220000001</v>
      </c>
      <c r="F18">
        <v>20824.456450000001</v>
      </c>
      <c r="G18">
        <v>21721.19729</v>
      </c>
      <c r="H18">
        <v>23068.20666</v>
      </c>
      <c r="I18">
        <v>24525.407009999999</v>
      </c>
      <c r="J18">
        <v>26100.998579999999</v>
      </c>
      <c r="K18">
        <v>27478.301800000001</v>
      </c>
      <c r="L18">
        <v>28491.707310000002</v>
      </c>
      <c r="M18">
        <v>29391.552009999999</v>
      </c>
      <c r="N18">
        <v>30461.682629999999</v>
      </c>
      <c r="O18">
        <v>31875.537120000001</v>
      </c>
      <c r="P18">
        <v>33714.519990000001</v>
      </c>
      <c r="Q18">
        <v>35917.326009999997</v>
      </c>
      <c r="R18">
        <v>37011.469620000003</v>
      </c>
      <c r="S18">
        <v>38137.095099999999</v>
      </c>
      <c r="T18">
        <v>39436.852630000001</v>
      </c>
      <c r="U18">
        <v>40903.117449999998</v>
      </c>
      <c r="V18">
        <v>42500.634510000004</v>
      </c>
      <c r="W18">
        <v>44187.640549999996</v>
      </c>
      <c r="X18">
        <v>45919.349419999999</v>
      </c>
      <c r="Y18">
        <v>47648.371550000003</v>
      </c>
      <c r="Z18">
        <v>49324.412049999999</v>
      </c>
      <c r="AA18">
        <v>50894.218990000001</v>
      </c>
      <c r="AB18">
        <v>52335.63725</v>
      </c>
      <c r="AC18">
        <v>53661.010260000003</v>
      </c>
      <c r="AD18">
        <v>54877.681570000001</v>
      </c>
      <c r="AE18">
        <v>55994.75722</v>
      </c>
      <c r="AF18">
        <v>57023.664400000001</v>
      </c>
      <c r="AG18">
        <v>57976.925089999997</v>
      </c>
      <c r="AH18">
        <v>58867.494440000002</v>
      </c>
      <c r="AI18">
        <v>59708.725279999999</v>
      </c>
      <c r="AJ18">
        <v>60513.953289999998</v>
      </c>
      <c r="AK18">
        <v>61296.295769999997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-9.1457395414096653E-3</v>
      </c>
      <c r="J19">
        <v>-3.826501452675944E-3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-0.39757017477283879</v>
      </c>
      <c r="I20">
        <v>-0.45967882719473574</v>
      </c>
      <c r="J20">
        <v>-0.14459763487314364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-4.1031463712591483E-2</v>
      </c>
      <c r="I21">
        <v>-7.1018247580827754E-2</v>
      </c>
      <c r="J21">
        <v>-4.0303739588821448E-2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-0.109041599658972</v>
      </c>
      <c r="J22">
        <v>-0.15113266800337002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-6.1141267983879158E-11</v>
      </c>
      <c r="J23">
        <v>-1.5319834643066076E-11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-2.2133697693179862E-2</v>
      </c>
      <c r="I24">
        <v>-2.130275927436865E-2</v>
      </c>
      <c r="J24">
        <v>-5.606910326899096E-3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401</v>
      </c>
      <c r="B27">
        <v>-38.416983041055794</v>
      </c>
      <c r="C27">
        <v>-34.322539113101762</v>
      </c>
      <c r="D27">
        <v>-30.12209970567503</v>
      </c>
      <c r="E27">
        <v>-26.034948173515108</v>
      </c>
      <c r="F27">
        <v>-22.054784657685897</v>
      </c>
      <c r="G27">
        <v>-18.212817972334996</v>
      </c>
      <c r="H27">
        <v>-53.641070002478344</v>
      </c>
      <c r="I27">
        <v>-87.831086769037398</v>
      </c>
      <c r="J27">
        <v>-126.05775251948981</v>
      </c>
      <c r="K27">
        <v>-148.00054787979235</v>
      </c>
      <c r="L27">
        <v>-154.70774013183183</v>
      </c>
      <c r="M27">
        <v>-157.35586806782891</v>
      </c>
      <c r="N27">
        <v>-157.24095790539391</v>
      </c>
      <c r="O27">
        <v>-154.21007804374074</v>
      </c>
      <c r="P27">
        <v>-149.71950250316581</v>
      </c>
      <c r="Q27">
        <v>-144.27652212389597</v>
      </c>
      <c r="R27">
        <v>-136.39048937146597</v>
      </c>
      <c r="S27">
        <v>-129.93483875199843</v>
      </c>
      <c r="T27">
        <v>-124.06802362027378</v>
      </c>
      <c r="U27">
        <v>-118.45698605296678</v>
      </c>
      <c r="V27">
        <v>-112.99722503186078</v>
      </c>
      <c r="W27">
        <v>-107.6756850751533</v>
      </c>
      <c r="X27">
        <v>-102.51427989811528</v>
      </c>
      <c r="Y27">
        <v>-97.54251281167312</v>
      </c>
      <c r="Z27">
        <v>-92.788548088603349</v>
      </c>
      <c r="AA27">
        <v>-88.277399848553159</v>
      </c>
      <c r="AB27">
        <v>-84.035498287751921</v>
      </c>
      <c r="AC27">
        <v>-80.075693941402378</v>
      </c>
      <c r="AD27">
        <v>-76.390881557410907</v>
      </c>
      <c r="AE27">
        <v>-72.96686084041238</v>
      </c>
      <c r="AF27">
        <v>-69.786432719629701</v>
      </c>
      <c r="AG27">
        <v>-66.833787579212824</v>
      </c>
      <c r="AH27">
        <v>-64.093708226075961</v>
      </c>
      <c r="AI27">
        <v>-61.548460988243704</v>
      </c>
      <c r="AJ27">
        <v>-59.179543055095195</v>
      </c>
      <c r="AK27">
        <v>-56.968690240937498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3.5</v>
      </c>
      <c r="I28">
        <v>4.7816444444444439</v>
      </c>
      <c r="J28">
        <v>5.6466222222222218</v>
      </c>
      <c r="K28">
        <v>6.5</v>
      </c>
      <c r="L28">
        <v>7.5427333333333326</v>
      </c>
      <c r="M28">
        <v>8.4130000000000003</v>
      </c>
      <c r="N28">
        <v>8.4130000000000003</v>
      </c>
      <c r="O28">
        <v>8.4130000000000003</v>
      </c>
      <c r="P28">
        <v>8.4130000000000003</v>
      </c>
      <c r="Q28">
        <v>8.4130000000000003</v>
      </c>
      <c r="R28">
        <v>24.094756883928572</v>
      </c>
      <c r="S28">
        <v>39.887835785714294</v>
      </c>
      <c r="T28">
        <v>55.786377651785699</v>
      </c>
      <c r="U28">
        <v>71.784523428571433</v>
      </c>
      <c r="V28">
        <v>87.87641406249999</v>
      </c>
      <c r="W28">
        <v>104.05619049999999</v>
      </c>
      <c r="X28">
        <v>120.31799368749998</v>
      </c>
      <c r="Y28">
        <v>136.6559645714286</v>
      </c>
      <c r="Z28">
        <v>153.06424409821435</v>
      </c>
      <c r="AA28">
        <v>169.53697321428569</v>
      </c>
      <c r="AB28">
        <v>186.06829286607143</v>
      </c>
      <c r="AC28">
        <v>202.65234399999997</v>
      </c>
      <c r="AD28">
        <v>219.28326756249996</v>
      </c>
      <c r="AE28">
        <v>235.95520449999995</v>
      </c>
      <c r="AF28">
        <v>252.66229575892851</v>
      </c>
      <c r="AG28">
        <v>269.39868228571436</v>
      </c>
      <c r="AH28">
        <v>286.15850502678569</v>
      </c>
      <c r="AI28">
        <v>302.93590492857135</v>
      </c>
      <c r="AJ28">
        <v>319.7250229375</v>
      </c>
      <c r="AK28">
        <v>336.52</v>
      </c>
    </row>
    <row r="29" spans="1:37">
      <c r="A29" t="s">
        <v>446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-1.6964841499999999E-4</v>
      </c>
      <c r="I30">
        <v>-4.19108709E-4</v>
      </c>
      <c r="J30">
        <v>-6.3535519699999996E-4</v>
      </c>
      <c r="K30">
        <v>-7.8911720900000002E-4</v>
      </c>
      <c r="L30">
        <v>-8.5121626099999995E-4</v>
      </c>
      <c r="M30">
        <v>-8.0170346299999996E-4</v>
      </c>
      <c r="N30">
        <v>-7.4854400399999995E-4</v>
      </c>
      <c r="O30">
        <v>-6.9372637000000002E-4</v>
      </c>
      <c r="P30">
        <v>-6.6337723899999995E-4</v>
      </c>
      <c r="Q30">
        <v>-6.3162079900000001E-4</v>
      </c>
      <c r="R30">
        <v>-6.0303177300000002E-4</v>
      </c>
      <c r="S30">
        <v>-5.5750867499999998E-4</v>
      </c>
      <c r="T30">
        <v>-5.1187095699999996E-4</v>
      </c>
      <c r="U30">
        <v>-4.7137124200000001E-4</v>
      </c>
      <c r="V30">
        <v>-4.3663412500000002E-4</v>
      </c>
      <c r="W30">
        <v>-4.0675356200000002E-4</v>
      </c>
      <c r="X30">
        <v>-3.80487024E-4</v>
      </c>
      <c r="Y30">
        <v>-3.56659272E-4</v>
      </c>
      <c r="Z30">
        <v>-3.34275836E-4</v>
      </c>
      <c r="AA30">
        <v>-3.12540567E-4</v>
      </c>
      <c r="AB30">
        <v>-2.9103631299999999E-4</v>
      </c>
      <c r="AC30">
        <v>-2.6986899800000001E-4</v>
      </c>
      <c r="AD30">
        <v>-2.4930250200000002E-4</v>
      </c>
      <c r="AE30">
        <v>-2.2952969099999999E-4</v>
      </c>
      <c r="AF30">
        <v>-2.1069092700000001E-4</v>
      </c>
      <c r="AG30">
        <v>-1.9288958E-4</v>
      </c>
      <c r="AH30">
        <v>-1.7619907500000001E-4</v>
      </c>
      <c r="AI30">
        <v>-1.6066602499999999E-4</v>
      </c>
      <c r="AJ30">
        <v>-1.4631397699999999E-4</v>
      </c>
      <c r="AK30">
        <v>-1.3314748400000001E-4</v>
      </c>
    </row>
    <row r="31" spans="1:37">
      <c r="A31" t="s">
        <v>332</v>
      </c>
      <c r="B31">
        <v>-7.08475373E-4</v>
      </c>
      <c r="C31">
        <v>-1.78429923E-3</v>
      </c>
      <c r="D31">
        <v>-2.7580525599999999E-3</v>
      </c>
      <c r="E31">
        <v>-3.6217141199999998E-3</v>
      </c>
      <c r="F31">
        <v>-4.3788477700000003E-3</v>
      </c>
      <c r="G31">
        <v>-5.0556162099999998E-3</v>
      </c>
      <c r="H31">
        <v>-1.27496899E-2</v>
      </c>
      <c r="I31">
        <v>-1.5309989600000001E-2</v>
      </c>
      <c r="J31">
        <v>-1.7576613200000001E-2</v>
      </c>
      <c r="K31">
        <v>-1.92528912E-2</v>
      </c>
      <c r="L31">
        <v>-2.0027306200000001E-2</v>
      </c>
      <c r="M31">
        <v>-1.98002244E-2</v>
      </c>
      <c r="N31">
        <v>-1.94784112E-2</v>
      </c>
      <c r="O31">
        <v>-1.9101681400000001E-2</v>
      </c>
      <c r="P31">
        <v>-1.8936543199999999E-2</v>
      </c>
      <c r="Q31">
        <v>-1.8753988900000001E-2</v>
      </c>
      <c r="R31">
        <v>-1.7662303300000001E-2</v>
      </c>
      <c r="S31">
        <v>-1.6507329899999999E-2</v>
      </c>
      <c r="T31">
        <v>-1.5390042499999999E-2</v>
      </c>
      <c r="U31">
        <v>-1.4333521300000001E-2</v>
      </c>
      <c r="V31">
        <v>-1.33406631E-2</v>
      </c>
      <c r="W31">
        <v>-1.24067117E-2</v>
      </c>
      <c r="X31">
        <v>-1.15242339E-2</v>
      </c>
      <c r="Y31">
        <v>-1.0685396600000001E-2</v>
      </c>
      <c r="Z31">
        <v>-9.8834390699999997E-3</v>
      </c>
      <c r="AA31">
        <v>-9.11353453E-3</v>
      </c>
      <c r="AB31">
        <v>-8.3744294100000002E-3</v>
      </c>
      <c r="AC31">
        <v>-7.6712744700000004E-3</v>
      </c>
      <c r="AD31">
        <v>-7.0111006000000003E-3</v>
      </c>
      <c r="AE31">
        <v>-6.3978830999999996E-3</v>
      </c>
      <c r="AF31">
        <v>-5.8333601500000004E-3</v>
      </c>
      <c r="AG31">
        <v>-5.3177225100000001E-3</v>
      </c>
      <c r="AH31">
        <v>-4.84995162E-3</v>
      </c>
      <c r="AI31">
        <v>-4.4280280099999996E-3</v>
      </c>
      <c r="AJ31">
        <v>-4.0493496E-3</v>
      </c>
      <c r="AK31">
        <v>-3.7110341200000002E-3</v>
      </c>
    </row>
    <row r="32" spans="1:37">
      <c r="A32" t="s">
        <v>333</v>
      </c>
      <c r="B32">
        <v>-3.88126425E-3</v>
      </c>
      <c r="C32">
        <v>-3.0559331400000001E-3</v>
      </c>
      <c r="D32">
        <v>-2.24569136E-3</v>
      </c>
      <c r="E32">
        <v>-1.46698611E-3</v>
      </c>
      <c r="F32">
        <v>-7.4437159399999998E-4</v>
      </c>
      <c r="G32">
        <v>-8.5247228300000004E-5</v>
      </c>
      <c r="H32">
        <v>-2.5784243500000001E-3</v>
      </c>
      <c r="I32">
        <v>-4.9319340099999998E-3</v>
      </c>
      <c r="J32">
        <v>-6.98341862E-3</v>
      </c>
      <c r="K32">
        <v>-8.2129327300000006E-3</v>
      </c>
      <c r="L32">
        <v>-8.1551327999999992E-3</v>
      </c>
      <c r="M32">
        <v>-8.1761763099999999E-3</v>
      </c>
      <c r="N32">
        <v>-8.1645170399999994E-3</v>
      </c>
      <c r="O32">
        <v>-8.1369598800000009E-3</v>
      </c>
      <c r="P32">
        <v>-8.1048559199999991E-3</v>
      </c>
      <c r="Q32">
        <v>-8.0756875799999992E-3</v>
      </c>
      <c r="R32">
        <v>-7.4919945399999997E-3</v>
      </c>
      <c r="S32">
        <v>-6.9489058500000001E-3</v>
      </c>
      <c r="T32">
        <v>-6.4767856699999996E-3</v>
      </c>
      <c r="U32">
        <v>-6.0603825899999998E-3</v>
      </c>
      <c r="V32">
        <v>-5.6830083999999999E-3</v>
      </c>
      <c r="W32">
        <v>-5.3330618400000002E-3</v>
      </c>
      <c r="X32">
        <v>-5.0036752999999996E-3</v>
      </c>
      <c r="Y32">
        <v>-4.6911280000000001E-3</v>
      </c>
      <c r="Z32">
        <v>-4.3935683499999999E-3</v>
      </c>
      <c r="AA32">
        <v>-4.1101460999999999E-3</v>
      </c>
      <c r="AB32">
        <v>-3.8397703999999999E-3</v>
      </c>
      <c r="AC32">
        <v>-3.5822572999999998E-3</v>
      </c>
      <c r="AD32">
        <v>-3.3386003999999999E-3</v>
      </c>
      <c r="AE32">
        <v>-3.1090417000000001E-3</v>
      </c>
      <c r="AF32">
        <v>-2.8934676599999998E-3</v>
      </c>
      <c r="AG32">
        <v>-2.69162532E-3</v>
      </c>
      <c r="AH32">
        <v>-2.5031300900000002E-3</v>
      </c>
      <c r="AI32">
        <v>-2.3274051300000002E-3</v>
      </c>
      <c r="AJ32">
        <v>-2.1637726799999999E-3</v>
      </c>
      <c r="AK32">
        <v>-2.01151373E-3</v>
      </c>
    </row>
    <row r="33" spans="1:37">
      <c r="A33" t="s">
        <v>334</v>
      </c>
      <c r="B33">
        <v>-6.2499335800000003E-3</v>
      </c>
      <c r="C33">
        <v>-4.8859179499999997E-3</v>
      </c>
      <c r="D33">
        <v>-3.5528106300000001E-3</v>
      </c>
      <c r="E33">
        <v>-2.2809441499999999E-3</v>
      </c>
      <c r="F33">
        <v>-1.0948306E-3</v>
      </c>
      <c r="G33">
        <v>-1.61084506E-7</v>
      </c>
      <c r="H33">
        <v>-4.5888878999999999E-8</v>
      </c>
      <c r="I33">
        <v>-4.7487812800000003E-3</v>
      </c>
      <c r="J33">
        <v>-1.10281323E-2</v>
      </c>
      <c r="K33">
        <v>-1.3688670199999999E-2</v>
      </c>
      <c r="L33">
        <v>-1.3943855600000001E-2</v>
      </c>
      <c r="M33">
        <v>-1.42506991E-2</v>
      </c>
      <c r="N33">
        <v>-1.45078741E-2</v>
      </c>
      <c r="O33">
        <v>-1.4741299100000001E-2</v>
      </c>
      <c r="P33">
        <v>-1.4970415799999999E-2</v>
      </c>
      <c r="Q33">
        <v>-1.52089771E-2</v>
      </c>
      <c r="R33">
        <v>-1.4104332900000001E-2</v>
      </c>
      <c r="S33">
        <v>-1.31137258E-2</v>
      </c>
      <c r="T33">
        <v>-1.22346663E-2</v>
      </c>
      <c r="U33">
        <v>-1.1440474500000001E-2</v>
      </c>
      <c r="V33">
        <v>-1.07102241E-2</v>
      </c>
      <c r="W33">
        <v>-1.00303357E-2</v>
      </c>
      <c r="X33">
        <v>-9.39302222E-3</v>
      </c>
      <c r="Y33">
        <v>-8.7940419099999997E-3</v>
      </c>
      <c r="Z33">
        <v>-8.2311057199999996E-3</v>
      </c>
      <c r="AA33">
        <v>-7.7028763199999996E-3</v>
      </c>
      <c r="AB33">
        <v>-7.2068446900000003E-3</v>
      </c>
      <c r="AC33">
        <v>-6.74124129E-3</v>
      </c>
      <c r="AD33">
        <v>-6.3061437E-3</v>
      </c>
      <c r="AE33">
        <v>-5.9005477400000004E-3</v>
      </c>
      <c r="AF33">
        <v>-5.52299592E-3</v>
      </c>
      <c r="AG33">
        <v>-5.17199033E-3</v>
      </c>
      <c r="AH33">
        <v>-4.8460070300000001E-3</v>
      </c>
      <c r="AI33">
        <v>-4.5433429600000002E-3</v>
      </c>
      <c r="AJ33">
        <v>-4.2622559799999999E-3</v>
      </c>
      <c r="AK33">
        <v>-4.0010523400000001E-3</v>
      </c>
    </row>
    <row r="34" spans="1:37">
      <c r="A34" t="s">
        <v>359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364</v>
      </c>
      <c r="B39">
        <v>-2.73985583E-7</v>
      </c>
      <c r="C39">
        <v>-2.75757074E-7</v>
      </c>
      <c r="D39">
        <v>-2.7648926599999999E-7</v>
      </c>
      <c r="E39">
        <v>-2.8031152200000002E-7</v>
      </c>
      <c r="F39">
        <v>-2.8901560300000001E-7</v>
      </c>
      <c r="G39">
        <v>-3.01662155E-7</v>
      </c>
      <c r="H39">
        <v>-16.952190170000002</v>
      </c>
      <c r="I39">
        <v>-43.203131659999997</v>
      </c>
      <c r="J39">
        <v>-67.621881299999998</v>
      </c>
      <c r="K39">
        <v>-86.980374760000004</v>
      </c>
      <c r="L39">
        <v>-97.728622470000005</v>
      </c>
      <c r="M39">
        <v>-96.493987430000004</v>
      </c>
      <c r="N39">
        <v>-94.819436159999995</v>
      </c>
      <c r="O39">
        <v>-92.661464190000004</v>
      </c>
      <c r="P39">
        <v>-93.483771180000005</v>
      </c>
      <c r="Q39">
        <v>-93.870032140000006</v>
      </c>
      <c r="R39">
        <v>-94.829387440000005</v>
      </c>
      <c r="S39">
        <v>-92.997828560000002</v>
      </c>
      <c r="T39">
        <v>-90.699397500000003</v>
      </c>
      <c r="U39">
        <v>-88.797060520000002</v>
      </c>
      <c r="V39">
        <v>-87.485241200000004</v>
      </c>
      <c r="W39">
        <v>-86.683615810000006</v>
      </c>
      <c r="X39">
        <v>-86.205203010000005</v>
      </c>
      <c r="Y39">
        <v>-85.824130400000001</v>
      </c>
      <c r="Z39">
        <v>-85.30239392</v>
      </c>
      <c r="AA39">
        <v>-84.403071209999993</v>
      </c>
      <c r="AB39">
        <v>-83.026944470000004</v>
      </c>
      <c r="AC39">
        <v>-81.241547949999998</v>
      </c>
      <c r="AD39">
        <v>-79.115965689999996</v>
      </c>
      <c r="AE39">
        <v>-76.715786859999994</v>
      </c>
      <c r="AF39">
        <v>-74.103704879999995</v>
      </c>
      <c r="AG39">
        <v>-71.339933220000006</v>
      </c>
      <c r="AH39">
        <v>-68.482552080000005</v>
      </c>
      <c r="AI39">
        <v>-65.587654349999994</v>
      </c>
      <c r="AJ39">
        <v>-62.708151520000001</v>
      </c>
      <c r="AK39">
        <v>-59.89337416</v>
      </c>
    </row>
    <row r="40" spans="1:37">
      <c r="A40" t="s">
        <v>365</v>
      </c>
      <c r="B40">
        <v>-60</v>
      </c>
      <c r="C40">
        <v>-153.26965870000001</v>
      </c>
      <c r="D40">
        <v>-240.37665530000001</v>
      </c>
      <c r="E40">
        <v>-324.38653040000003</v>
      </c>
      <c r="F40">
        <v>-407.66909629999998</v>
      </c>
      <c r="G40">
        <v>-489.67102249999999</v>
      </c>
      <c r="H40">
        <v>-1274.0181950000001</v>
      </c>
      <c r="I40">
        <v>-1578.205087</v>
      </c>
      <c r="J40">
        <v>-1870.7073760000001</v>
      </c>
      <c r="K40">
        <v>-2122.1482329999999</v>
      </c>
      <c r="L40">
        <v>-2299.346399</v>
      </c>
      <c r="M40">
        <v>-2383.1786849999999</v>
      </c>
      <c r="N40">
        <v>-2467.3659269999998</v>
      </c>
      <c r="O40">
        <v>-2551.4235060000001</v>
      </c>
      <c r="P40">
        <v>-2668.5562410000002</v>
      </c>
      <c r="Q40">
        <v>-2787.1747500000001</v>
      </c>
      <c r="R40">
        <v>-2777.474549</v>
      </c>
      <c r="S40">
        <v>-2753.5819740000002</v>
      </c>
      <c r="T40">
        <v>-2726.9911790000001</v>
      </c>
      <c r="U40">
        <v>-2700.1531730000002</v>
      </c>
      <c r="V40">
        <v>-2672.972784</v>
      </c>
      <c r="W40">
        <v>-2644.0054380000001</v>
      </c>
      <c r="X40">
        <v>-2610.992921</v>
      </c>
      <c r="Y40">
        <v>-2571.2632370000001</v>
      </c>
      <c r="Z40">
        <v>-2522.1117450000002</v>
      </c>
      <c r="AA40">
        <v>-2461.1534769999998</v>
      </c>
      <c r="AB40">
        <v>-2389.0602450000001</v>
      </c>
      <c r="AC40">
        <v>-2309.3657210000001</v>
      </c>
      <c r="AD40">
        <v>-2224.9676250000002</v>
      </c>
      <c r="AE40">
        <v>-2138.366653</v>
      </c>
      <c r="AF40">
        <v>-2051.6953709999998</v>
      </c>
      <c r="AG40">
        <v>-1966.7520019999999</v>
      </c>
      <c r="AH40">
        <v>-1885.0102589999999</v>
      </c>
      <c r="AI40">
        <v>-1807.6252959999999</v>
      </c>
      <c r="AJ40">
        <v>-1735.495353</v>
      </c>
      <c r="AK40">
        <v>-1669.324484</v>
      </c>
    </row>
    <row r="41" spans="1:37">
      <c r="A41" t="s">
        <v>366</v>
      </c>
      <c r="B41">
        <v>-328.7</v>
      </c>
      <c r="C41">
        <v>-262.50183950000002</v>
      </c>
      <c r="D41">
        <v>-195.72207779999999</v>
      </c>
      <c r="E41">
        <v>-131.393732</v>
      </c>
      <c r="F41">
        <v>-69.300718119999999</v>
      </c>
      <c r="G41">
        <v>-8.2567773550000005</v>
      </c>
      <c r="H41">
        <v>-257.65015160000002</v>
      </c>
      <c r="I41">
        <v>-508.40030200000001</v>
      </c>
      <c r="J41">
        <v>-743.2565396</v>
      </c>
      <c r="K41">
        <v>-905.26978570000006</v>
      </c>
      <c r="L41">
        <v>-936.29542979999997</v>
      </c>
      <c r="M41">
        <v>-984.09435740000004</v>
      </c>
      <c r="N41">
        <v>-1034.2142859999999</v>
      </c>
      <c r="O41">
        <v>-1086.8588090000001</v>
      </c>
      <c r="P41">
        <v>-1142.1442460000001</v>
      </c>
      <c r="Q41">
        <v>-1200.1901359999999</v>
      </c>
      <c r="R41">
        <v>-1178.148956</v>
      </c>
      <c r="S41">
        <v>-1159.1445719999999</v>
      </c>
      <c r="T41">
        <v>-1147.634086</v>
      </c>
      <c r="U41">
        <v>-1141.6567480000001</v>
      </c>
      <c r="V41">
        <v>-1138.663546</v>
      </c>
      <c r="W41">
        <v>-1136.533584</v>
      </c>
      <c r="X41">
        <v>-1133.6598039999999</v>
      </c>
      <c r="Y41">
        <v>-1128.8420450000001</v>
      </c>
      <c r="Z41">
        <v>-1121.1755599999999</v>
      </c>
      <c r="AA41">
        <v>-1109.964563</v>
      </c>
      <c r="AB41">
        <v>-1095.4110860000001</v>
      </c>
      <c r="AC41">
        <v>-1078.4051899999999</v>
      </c>
      <c r="AD41">
        <v>-1059.5023819999999</v>
      </c>
      <c r="AE41">
        <v>-1039.1360709999999</v>
      </c>
      <c r="AF41">
        <v>-1017.6834720000001</v>
      </c>
      <c r="AG41">
        <v>-995.49374390000003</v>
      </c>
      <c r="AH41">
        <v>-972.88102419999996</v>
      </c>
      <c r="AI41">
        <v>-950.10157460000005</v>
      </c>
      <c r="AJ41">
        <v>-927.36310730000002</v>
      </c>
      <c r="AK41">
        <v>-904.83380590000002</v>
      </c>
    </row>
    <row r="42" spans="1:37">
      <c r="A42" t="s">
        <v>367</v>
      </c>
      <c r="B42">
        <v>-529.29999999999995</v>
      </c>
      <c r="C42">
        <v>-419.69584750000001</v>
      </c>
      <c r="D42">
        <v>-309.6433869</v>
      </c>
      <c r="E42">
        <v>-204.29761590000001</v>
      </c>
      <c r="F42">
        <v>-101.92832110000001</v>
      </c>
      <c r="G42">
        <v>-1.56021366E-2</v>
      </c>
      <c r="H42">
        <v>-4.5854657899999998E-3</v>
      </c>
      <c r="I42">
        <v>-489.52030400000001</v>
      </c>
      <c r="J42">
        <v>-1173.7419609999999</v>
      </c>
      <c r="K42">
        <v>-1508.8324620000001</v>
      </c>
      <c r="L42">
        <v>-1600.901979</v>
      </c>
      <c r="M42">
        <v>-1715.2311850000001</v>
      </c>
      <c r="N42">
        <v>-1837.73891</v>
      </c>
      <c r="O42">
        <v>-1969.0045190000001</v>
      </c>
      <c r="P42">
        <v>-2109.6456750000002</v>
      </c>
      <c r="Q42">
        <v>-2260.3232419999999</v>
      </c>
      <c r="R42">
        <v>-2217.968124</v>
      </c>
      <c r="S42">
        <v>-2187.4960470000001</v>
      </c>
      <c r="T42">
        <v>-2167.8840100000002</v>
      </c>
      <c r="U42">
        <v>-2155.160124</v>
      </c>
      <c r="V42">
        <v>-2145.9306179999999</v>
      </c>
      <c r="W42">
        <v>-2137.573821</v>
      </c>
      <c r="X42">
        <v>-2128.134039</v>
      </c>
      <c r="Y42">
        <v>-2116.140136</v>
      </c>
      <c r="Z42">
        <v>-2100.4599969999999</v>
      </c>
      <c r="AA42">
        <v>-2080.1984990000001</v>
      </c>
      <c r="AB42">
        <v>-2055.9712549999999</v>
      </c>
      <c r="AC42">
        <v>-2029.3878950000001</v>
      </c>
      <c r="AD42">
        <v>-2001.2500689999999</v>
      </c>
      <c r="AE42">
        <v>-1972.142085</v>
      </c>
      <c r="AF42">
        <v>-1942.534815</v>
      </c>
      <c r="AG42">
        <v>-1912.853165</v>
      </c>
      <c r="AH42">
        <v>-1883.477132</v>
      </c>
      <c r="AI42">
        <v>-1854.6995750000001</v>
      </c>
      <c r="AJ42">
        <v>-1826.744091</v>
      </c>
      <c r="AK42">
        <v>-1799.782598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45" zoomScaleNormal="100" workbookViewId="0">
      <selection activeCell="A60" sqref="A60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2" t="s">
        <v>0</v>
      </c>
      <c r="D2" s="83"/>
      <c r="E2" s="83"/>
      <c r="F2" s="83"/>
      <c r="G2" s="83"/>
      <c r="H2" s="84"/>
      <c r="I2" s="10"/>
      <c r="J2" s="10"/>
      <c r="K2" s="10"/>
    </row>
    <row r="3" spans="1:11">
      <c r="A3" s="57"/>
      <c r="B3" s="59"/>
      <c r="C3" s="70">
        <v>2021</v>
      </c>
      <c r="D3" s="71">
        <v>2022</v>
      </c>
      <c r="E3" s="71">
        <v>2023</v>
      </c>
      <c r="F3" s="71">
        <v>2025</v>
      </c>
      <c r="G3" s="71">
        <v>2030</v>
      </c>
      <c r="H3" s="72">
        <v>2050</v>
      </c>
      <c r="I3" s="10"/>
      <c r="J3" s="10"/>
      <c r="K3" s="10"/>
    </row>
    <row r="4" spans="1:11">
      <c r="A4" s="16" t="s">
        <v>46</v>
      </c>
      <c r="B4" s="15" t="s">
        <v>321</v>
      </c>
      <c r="C4" s="74">
        <f>VLOOKUP($B4,Baseline_SUB!$A$1:$AT$50,C$1,FALSE)</f>
        <v>4.1041237596069369E-2</v>
      </c>
      <c r="D4" s="73">
        <f>VLOOKUP($B4,Baseline_SUB!$A$1:$AT$50,D$1,FALSE)</f>
        <v>4.1875757832734894E-2</v>
      </c>
      <c r="E4" s="73">
        <f>VLOOKUP($B4,Baseline_SUB!$A$1:$AT$50,E$1,FALSE)</f>
        <v>4.26994637410536E-2</v>
      </c>
      <c r="F4" s="73">
        <f>VLOOKUP($B4,Baseline_SUB!$A$1:$AT$50,F$1,FALSE)</f>
        <v>4.4264821722141967E-2</v>
      </c>
      <c r="G4" s="73">
        <f>VLOOKUP($B4,Baseline_SUB!$A$1:$AT$50,G$1,FALSE)</f>
        <v>4.8092875220024478E-2</v>
      </c>
      <c r="H4" s="77">
        <f>VLOOKUP($B4,Baseline_SUB!$A$1:$AT$50,H$1,FALSE)</f>
        <v>4.9714953419822461E-2</v>
      </c>
      <c r="I4" s="10"/>
      <c r="J4" s="10"/>
      <c r="K4" s="10"/>
    </row>
    <row r="5" spans="1:11">
      <c r="A5" s="16" t="s">
        <v>8</v>
      </c>
      <c r="B5" s="15" t="s">
        <v>322</v>
      </c>
      <c r="C5" s="75">
        <f>VLOOKUP($B5,Baseline_SUB!$A$1:$AT$50,C$1,FALSE)</f>
        <v>4.1200265871664365E-2</v>
      </c>
      <c r="D5" s="18">
        <f>VLOOKUP($B5,Baseline_SUB!$A$1:$AT$50,D$1,FALSE)</f>
        <v>4.1507876740609406E-2</v>
      </c>
      <c r="E5" s="18">
        <f>VLOOKUP($B5,Baseline_SUB!$A$1:$AT$50,E$1,FALSE)</f>
        <v>4.2015051878259602E-2</v>
      </c>
      <c r="F5" s="18">
        <f>VLOOKUP($B5,Baseline_SUB!$A$1:$AT$50,F$1,FALSE)</f>
        <v>5.0841239445486019E-2</v>
      </c>
      <c r="G5" s="18">
        <f>VLOOKUP($B5,Baseline_SUB!$A$1:$AT$50,G$1,FALSE)</f>
        <v>4.8690505228606185E-2</v>
      </c>
      <c r="H5" s="78">
        <f>VLOOKUP($B5,Baseline_SUB!$A$1:$AT$50,H$1,FALSE)</f>
        <v>4.0554086442716075E-2</v>
      </c>
      <c r="I5" s="10"/>
      <c r="J5" s="10"/>
      <c r="K5" s="10"/>
    </row>
    <row r="6" spans="1:11">
      <c r="A6" s="16" t="s">
        <v>47</v>
      </c>
      <c r="B6" s="15" t="s">
        <v>323</v>
      </c>
      <c r="C6" s="75">
        <f>VLOOKUP($B6,Baseline_SUB!$A$1:$AT$50,C$1,FALSE)</f>
        <v>0.14716777589999999</v>
      </c>
      <c r="D6" s="18">
        <f>VLOOKUP($B6,Baseline_SUB!$A$1:$AT$50,D$1,FALSE)</f>
        <v>0.1456925932</v>
      </c>
      <c r="E6" s="18">
        <f>VLOOKUP($B6,Baseline_SUB!$A$1:$AT$50,E$1,FALSE)</f>
        <v>0.1447865904</v>
      </c>
      <c r="F6" s="18">
        <f>VLOOKUP($B6,Baseline_SUB!$A$1:$AT$50,F$1,FALSE)</f>
        <v>0.14302097229999999</v>
      </c>
      <c r="G6" s="18">
        <f>VLOOKUP($B6,Baseline_SUB!$A$1:$AT$50,G$1,FALSE)</f>
        <v>0.1446627597</v>
      </c>
      <c r="H6" s="78">
        <f>VLOOKUP($B6,Baseline_SUB!$A$1:$AT$50,H$1,FALSE)</f>
        <v>0.14349782599999999</v>
      </c>
      <c r="I6" s="10"/>
      <c r="J6" s="10"/>
      <c r="K6" s="10"/>
    </row>
    <row r="7" spans="1:11">
      <c r="A7" s="16" t="s">
        <v>35</v>
      </c>
      <c r="B7" s="15" t="s">
        <v>324</v>
      </c>
      <c r="C7" s="75">
        <f>VLOOKUP($B7,Baseline_SUB!$A$1:$AT$50,C$1,FALSE)</f>
        <v>0.54062769369999997</v>
      </c>
      <c r="D7" s="18">
        <f>VLOOKUP($B7,Baseline_SUB!$A$1:$AT$50,D$1,FALSE)</f>
        <v>0.55302759489999997</v>
      </c>
      <c r="E7" s="18">
        <f>VLOOKUP($B7,Baseline_SUB!$A$1:$AT$50,E$1,FALSE)</f>
        <v>0.57178731520000003</v>
      </c>
      <c r="F7" s="18">
        <f>VLOOKUP($B7,Baseline_SUB!$A$1:$AT$50,F$1,FALSE)</f>
        <v>0.60069339789999998</v>
      </c>
      <c r="G7" s="18">
        <f>VLOOKUP($B7,Baseline_SUB!$A$1:$AT$50,G$1,FALSE)</f>
        <v>0.60878488890000004</v>
      </c>
      <c r="H7" s="78">
        <f>VLOOKUP($B7,Baseline_SUB!$A$1:$AT$50,H$1,FALSE)</f>
        <v>1.7177073300000002E-2</v>
      </c>
      <c r="I7" s="10"/>
      <c r="J7" s="10"/>
      <c r="K7" s="10"/>
    </row>
    <row r="8" spans="1:11">
      <c r="A8" s="16" t="s">
        <v>40</v>
      </c>
      <c r="B8" s="15" t="s">
        <v>325</v>
      </c>
      <c r="C8" s="75">
        <f>VLOOKUP($B8,Baseline_SUB!$A$1:$AT$50,C$1,FALSE)</f>
        <v>-1.7417452900000002E-2</v>
      </c>
      <c r="D8" s="18">
        <f>VLOOKUP($B8,Baseline_SUB!$A$1:$AT$50,D$1,FALSE)</f>
        <v>-2.4358797500000001E-2</v>
      </c>
      <c r="E8" s="18">
        <f>VLOOKUP($B8,Baseline_SUB!$A$1:$AT$50,E$1,FALSE)</f>
        <v>-3.1643260100000001E-2</v>
      </c>
      <c r="F8" s="18">
        <f>VLOOKUP($B8,Baseline_SUB!$A$1:$AT$50,F$1,FALSE)</f>
        <v>-3.4509745000000001E-2</v>
      </c>
      <c r="G8" s="18">
        <f>VLOOKUP($B8,Baseline_SUB!$A$1:$AT$50,G$1,FALSE)</f>
        <v>-2.75326748E-2</v>
      </c>
      <c r="H8" s="78">
        <f>VLOOKUP($B8,Baseline_SUB!$A$1:$AT$50,H$1,FALSE)</f>
        <v>3.1199412100000001E-2</v>
      </c>
      <c r="I8" s="10"/>
      <c r="J8" s="10"/>
      <c r="K8" s="10"/>
    </row>
    <row r="9" spans="1:11">
      <c r="A9" s="16" t="s">
        <v>14</v>
      </c>
      <c r="B9" s="15" t="s">
        <v>326</v>
      </c>
      <c r="C9" s="75">
        <f>VLOOKUP($B9,Baseline_SUB!$A$1:$AT$50,C$1,FALSE)</f>
        <v>-0.112284621</v>
      </c>
      <c r="D9" s="18">
        <f>VLOOKUP($B9,Baseline_SUB!$A$1:$AT$50,D$1,FALSE)</f>
        <v>-0.1243056359</v>
      </c>
      <c r="E9" s="18">
        <f>VLOOKUP($B9,Baseline_SUB!$A$1:$AT$50,E$1,FALSE)</f>
        <v>-0.13736000770000001</v>
      </c>
      <c r="F9" s="18">
        <f>VLOOKUP($B9,Baseline_SUB!$A$1:$AT$50,F$1,FALSE)</f>
        <v>-0.14933350870000001</v>
      </c>
      <c r="G9" s="18">
        <f>VLOOKUP($B9,Baseline_SUB!$A$1:$AT$50,G$1,FALSE)</f>
        <v>-0.141974709</v>
      </c>
      <c r="H9" s="78">
        <f>VLOOKUP($B9,Baseline_SUB!$A$1:$AT$50,H$1,FALSE)</f>
        <v>-8.6122280999999995E-2</v>
      </c>
      <c r="I9" s="10"/>
      <c r="J9" s="10"/>
      <c r="K9" s="10"/>
    </row>
    <row r="10" spans="1:11">
      <c r="A10" s="16" t="s">
        <v>53</v>
      </c>
      <c r="B10" s="15" t="s">
        <v>327</v>
      </c>
      <c r="C10" s="76">
        <f>VLOOKUP($B10,Baseline_SUB!$A$1:$AT$50,C$1,FALSE)</f>
        <v>29106.838</v>
      </c>
      <c r="D10" s="23">
        <f>VLOOKUP($B10,Baseline_SUB!$A$1:$AT$50,D$1,FALSE)</f>
        <v>30366.261429999999</v>
      </c>
      <c r="E10" s="23">
        <f>VLOOKUP($B10,Baseline_SUB!$A$1:$AT$50,E$1,FALSE)</f>
        <v>31449.832549999999</v>
      </c>
      <c r="F10" s="23">
        <f>VLOOKUP($B10,Baseline_SUB!$A$1:$AT$50,F$1,FALSE)</f>
        <v>33130.644310000003</v>
      </c>
      <c r="G10" s="23">
        <f>VLOOKUP($B10,Baseline_SUB!$A$1:$AT$50,G$1,FALSE)</f>
        <v>44273.304759999999</v>
      </c>
      <c r="H10" s="79">
        <f>VLOOKUP($B10,Baseline_SUB!$A$1:$AT$50,H$1,FALSE)</f>
        <v>74147.180349999995</v>
      </c>
      <c r="I10" s="10"/>
      <c r="J10" s="10"/>
      <c r="K10" s="10"/>
    </row>
    <row r="11" spans="1:11">
      <c r="A11" s="16" t="s">
        <v>48</v>
      </c>
      <c r="B11" s="15" t="s">
        <v>328</v>
      </c>
      <c r="C11" s="75">
        <f>VLOOKUP($B11,Baseline_SUB!$A$1:$AT$50,C$1,FALSE)</f>
        <v>-1.54978085E-2</v>
      </c>
      <c r="D11" s="18">
        <f>VLOOKUP($B11,Baseline_SUB!$A$1:$AT$50,D$1,FALSE)</f>
        <v>-2.5409813600000001E-2</v>
      </c>
      <c r="E11" s="18">
        <f>VLOOKUP($B11,Baseline_SUB!$A$1:$AT$50,E$1,FALSE)</f>
        <v>-3.6223519400000001E-2</v>
      </c>
      <c r="F11" s="18">
        <f>VLOOKUP($B11,Baseline_SUB!$A$1:$AT$50,F$1,FALSE)</f>
        <v>-4.29775108E-2</v>
      </c>
      <c r="G11" s="18">
        <f>VLOOKUP($B11,Baseline_SUB!$A$1:$AT$50,G$1,FALSE)</f>
        <v>-4.2670274399999999E-2</v>
      </c>
      <c r="H11" s="78">
        <f>VLOOKUP($B11,Baseline_SUB!$A$1:$AT$50,H$1,FALSE)</f>
        <v>-9.8567476700000007E-3</v>
      </c>
      <c r="I11" s="10"/>
      <c r="J11" s="10"/>
      <c r="K11" s="10"/>
    </row>
    <row r="12" spans="1:11">
      <c r="A12" s="16" t="s">
        <v>262</v>
      </c>
      <c r="B12" s="15"/>
      <c r="C12" s="75">
        <f>SUM(C13:C16)</f>
        <v>-1.5497808553879E-2</v>
      </c>
      <c r="D12" s="18">
        <f t="shared" ref="D12:H12" si="0">SUM(D13:D16)</f>
        <v>-2.5409813598999999E-2</v>
      </c>
      <c r="E12" s="18">
        <f t="shared" si="0"/>
        <v>-3.6223519317000005E-2</v>
      </c>
      <c r="F12" s="18">
        <f t="shared" si="0"/>
        <v>-4.2977510861000004E-2</v>
      </c>
      <c r="G12" s="18">
        <f t="shared" si="0"/>
        <v>-4.2670274378999999E-2</v>
      </c>
      <c r="H12" s="78">
        <f t="shared" si="0"/>
        <v>-9.8567476740000007E-3</v>
      </c>
      <c r="I12" s="10"/>
      <c r="J12" s="10"/>
      <c r="K12" s="10"/>
    </row>
    <row r="13" spans="1:11">
      <c r="A13" s="29" t="s">
        <v>350</v>
      </c>
      <c r="B13" s="15" t="s">
        <v>331</v>
      </c>
      <c r="C13" s="75">
        <f>VLOOKUP($B13,Baseline_SUB!$A$1:$AT$50,C$1,FALSE)</f>
        <v>-1.6964841499999999E-4</v>
      </c>
      <c r="D13" s="18">
        <f>VLOOKUP($B13,Baseline_SUB!$A$1:$AT$50,D$1,FALSE)</f>
        <v>-4.19108709E-4</v>
      </c>
      <c r="E13" s="18">
        <f>VLOOKUP($B13,Baseline_SUB!$A$1:$AT$50,E$1,FALSE)</f>
        <v>-6.3535519699999996E-4</v>
      </c>
      <c r="F13" s="18">
        <f>VLOOKUP($B13,Baseline_SUB!$A$1:$AT$50,F$1,FALSE)</f>
        <v>-8.5121626099999995E-4</v>
      </c>
      <c r="G13" s="18">
        <f>VLOOKUP($B13,Baseline_SUB!$A$1:$AT$50,G$1,FALSE)</f>
        <v>-6.3162079900000001E-4</v>
      </c>
      <c r="H13" s="78">
        <f>VLOOKUP($B13,Baseline_SUB!$A$1:$AT$50,H$1,FALSE)</f>
        <v>-1.3314748400000001E-4</v>
      </c>
      <c r="I13" s="10"/>
      <c r="J13" s="10"/>
      <c r="K13" s="10"/>
    </row>
    <row r="14" spans="1:11">
      <c r="A14" s="29" t="s">
        <v>351</v>
      </c>
      <c r="B14" s="15" t="s">
        <v>332</v>
      </c>
      <c r="C14" s="75">
        <f>VLOOKUP($B14,Baseline_SUB!$A$1:$AT$50,C$1,FALSE)</f>
        <v>-1.27496899E-2</v>
      </c>
      <c r="D14" s="18">
        <f>VLOOKUP($B14,Baseline_SUB!$A$1:$AT$50,D$1,FALSE)</f>
        <v>-1.5309989600000001E-2</v>
      </c>
      <c r="E14" s="18">
        <f>VLOOKUP($B14,Baseline_SUB!$A$1:$AT$50,E$1,FALSE)</f>
        <v>-1.7576613200000001E-2</v>
      </c>
      <c r="F14" s="18">
        <f>VLOOKUP($B14,Baseline_SUB!$A$1:$AT$50,F$1,FALSE)</f>
        <v>-2.0027306200000001E-2</v>
      </c>
      <c r="G14" s="18">
        <f>VLOOKUP($B14,Baseline_SUB!$A$1:$AT$50,G$1,FALSE)</f>
        <v>-1.8753988900000001E-2</v>
      </c>
      <c r="H14" s="78">
        <f>VLOOKUP($B14,Baseline_SUB!$A$1:$AT$50,H$1,FALSE)</f>
        <v>-3.7110341200000002E-3</v>
      </c>
      <c r="I14" s="10"/>
      <c r="J14" s="10"/>
      <c r="K14" s="10"/>
    </row>
    <row r="15" spans="1:11">
      <c r="A15" s="29" t="s">
        <v>352</v>
      </c>
      <c r="B15" s="15" t="s">
        <v>333</v>
      </c>
      <c r="C15" s="75">
        <f>VLOOKUP($B15,Baseline_SUB!$A$1:$AT$50,C$1,FALSE)</f>
        <v>-2.5784243500000001E-3</v>
      </c>
      <c r="D15" s="18">
        <f>VLOOKUP($B15,Baseline_SUB!$A$1:$AT$50,D$1,FALSE)</f>
        <v>-4.9319340099999998E-3</v>
      </c>
      <c r="E15" s="18">
        <f>VLOOKUP($B15,Baseline_SUB!$A$1:$AT$50,E$1,FALSE)</f>
        <v>-6.98341862E-3</v>
      </c>
      <c r="F15" s="18">
        <f>VLOOKUP($B15,Baseline_SUB!$A$1:$AT$50,F$1,FALSE)</f>
        <v>-8.1551327999999992E-3</v>
      </c>
      <c r="G15" s="18">
        <f>VLOOKUP($B15,Baseline_SUB!$A$1:$AT$50,G$1,FALSE)</f>
        <v>-8.0756875799999992E-3</v>
      </c>
      <c r="H15" s="78">
        <f>VLOOKUP($B15,Baseline_SUB!$A$1:$AT$50,H$1,FALSE)</f>
        <v>-2.01151373E-3</v>
      </c>
      <c r="I15" s="10"/>
      <c r="J15" s="10"/>
      <c r="K15" s="10"/>
    </row>
    <row r="16" spans="1:11">
      <c r="A16" s="16" t="s">
        <v>261</v>
      </c>
      <c r="B16" s="15" t="s">
        <v>334</v>
      </c>
      <c r="C16" s="75">
        <f>VLOOKUP($B16,Baseline_SUB!$A$1:$AT$50,C$1,FALSE)</f>
        <v>-4.5888878999999999E-8</v>
      </c>
      <c r="D16" s="18">
        <f>VLOOKUP($B16,Baseline_SUB!$A$1:$AT$50,D$1,FALSE)</f>
        <v>-4.7487812800000003E-3</v>
      </c>
      <c r="E16" s="18">
        <f>VLOOKUP($B16,Baseline_SUB!$A$1:$AT$50,E$1,FALSE)</f>
        <v>-1.10281323E-2</v>
      </c>
      <c r="F16" s="18">
        <f>VLOOKUP($B16,Baseline_SUB!$A$1:$AT$50,F$1,FALSE)</f>
        <v>-1.3943855600000001E-2</v>
      </c>
      <c r="G16" s="18">
        <f>VLOOKUP($B16,Baseline_SUB!$A$1:$AT$50,G$1,FALSE)</f>
        <v>-1.52089771E-2</v>
      </c>
      <c r="H16" s="78">
        <f>VLOOKUP($B16,Baseline_SUB!$A$1:$AT$50,H$1,FALSE)</f>
        <v>-4.0010523400000001E-3</v>
      </c>
      <c r="I16" s="10"/>
      <c r="J16" s="10"/>
      <c r="K16" s="10"/>
    </row>
    <row r="17" spans="1:11">
      <c r="A17" s="16" t="s">
        <v>348</v>
      </c>
      <c r="B17" s="15" t="s">
        <v>329</v>
      </c>
      <c r="C17" s="76">
        <f>VLOOKUP($B17,Baseline_SUB!$A$1:$AT$50,C$1,FALSE)</f>
        <v>0</v>
      </c>
      <c r="D17" s="23">
        <f>VLOOKUP($B17,Baseline_SUB!$A$1:$AT$50,D$1,FALSE)</f>
        <v>0</v>
      </c>
      <c r="E17" s="23">
        <f>VLOOKUP($B17,Baseline_SUB!$A$1:$AT$50,E$1,FALSE)</f>
        <v>0</v>
      </c>
      <c r="F17" s="23">
        <f>VLOOKUP($B17,Baseline_SUB!$A$1:$AT$50,F$1,FALSE)</f>
        <v>0</v>
      </c>
      <c r="G17" s="23">
        <f>VLOOKUP($B17,Baseline_SUB!$A$1:$AT$50,G$1,FALSE)</f>
        <v>0</v>
      </c>
      <c r="H17" s="79">
        <f>VLOOKUP($B17,Baseline_SUB!$A$1:$AT$50,H$1,FALSE)</f>
        <v>0</v>
      </c>
      <c r="I17" s="10"/>
      <c r="J17" s="10"/>
      <c r="K17" s="10"/>
    </row>
    <row r="18" spans="1:11">
      <c r="A18" s="29" t="s">
        <v>139</v>
      </c>
      <c r="B18" s="15" t="s">
        <v>359</v>
      </c>
      <c r="C18" s="76">
        <f>VLOOKUP($B18,Baseline_SUB!$A$1:$AT$50,C$1,FALSE)</f>
        <v>0</v>
      </c>
      <c r="D18" s="23">
        <f>VLOOKUP($B18,Baseline_SUB!$A$1:$AT$50,D$1,FALSE)</f>
        <v>0</v>
      </c>
      <c r="E18" s="23">
        <f>VLOOKUP($B18,Baseline_SUB!$A$1:$AT$50,E$1,FALSE)</f>
        <v>0</v>
      </c>
      <c r="F18" s="23">
        <f>VLOOKUP($B18,Baseline_SUB!$A$1:$AT$50,F$1,FALSE)</f>
        <v>0</v>
      </c>
      <c r="G18" s="23">
        <f>VLOOKUP($B18,Baseline_SUB!$A$1:$AT$50,G$1,FALSE)</f>
        <v>0</v>
      </c>
      <c r="H18" s="79">
        <f>VLOOKUP($B18,Baseline_SUB!$A$1:$AT$50,H$1,FALSE)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360</v>
      </c>
      <c r="C19" s="76">
        <f>VLOOKUP($B19,Baseline_SUB!$A$1:$AT$50,C$1,FALSE)</f>
        <v>0</v>
      </c>
      <c r="D19" s="23">
        <f>VLOOKUP($B19,Baseline_SUB!$A$1:$AT$50,D$1,FALSE)</f>
        <v>0</v>
      </c>
      <c r="E19" s="23">
        <f>VLOOKUP($B19,Baseline_SUB!$A$1:$AT$50,E$1,FALSE)</f>
        <v>0</v>
      </c>
      <c r="F19" s="23">
        <f>VLOOKUP($B19,Baseline_SUB!$A$1:$AT$50,F$1,FALSE)</f>
        <v>0</v>
      </c>
      <c r="G19" s="23">
        <f>VLOOKUP($B19,Baseline_SUB!$A$1:$AT$50,G$1,FALSE)</f>
        <v>0</v>
      </c>
      <c r="H19" s="79">
        <f>VLOOKUP($B19,Baseline_SUB!$A$1:$AT$50,H$1,FALSE)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361</v>
      </c>
      <c r="C20" s="76">
        <f>VLOOKUP($B20,Baseline_SUB!$A$1:$AT$50,C$1,FALSE)</f>
        <v>0</v>
      </c>
      <c r="D20" s="23">
        <f>VLOOKUP($B20,Baseline_SUB!$A$1:$AT$50,D$1,FALSE)</f>
        <v>0</v>
      </c>
      <c r="E20" s="23">
        <f>VLOOKUP($B20,Baseline_SUB!$A$1:$AT$50,E$1,FALSE)</f>
        <v>0</v>
      </c>
      <c r="F20" s="23">
        <f>VLOOKUP($B20,Baseline_SUB!$A$1:$AT$50,F$1,FALSE)</f>
        <v>0</v>
      </c>
      <c r="G20" s="23">
        <f>VLOOKUP($B20,Baseline_SUB!$A$1:$AT$50,G$1,FALSE)</f>
        <v>0</v>
      </c>
      <c r="H20" s="79">
        <f>VLOOKUP($B20,Baseline_SUB!$A$1:$AT$50,H$1,FALSE)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362</v>
      </c>
      <c r="C21" s="76">
        <f>VLOOKUP($B21,Baseline_SUB!$A$1:$AT$50,C$1,FALSE)</f>
        <v>0</v>
      </c>
      <c r="D21" s="23">
        <f>VLOOKUP($B21,Baseline_SUB!$A$1:$AT$50,D$1,FALSE)</f>
        <v>0</v>
      </c>
      <c r="E21" s="23">
        <f>VLOOKUP($B21,Baseline_SUB!$A$1:$AT$50,E$1,FALSE)</f>
        <v>0</v>
      </c>
      <c r="F21" s="23">
        <f>VLOOKUP($B21,Baseline_SUB!$A$1:$AT$50,F$1,FALSE)</f>
        <v>0</v>
      </c>
      <c r="G21" s="23">
        <f>VLOOKUP($B21,Baseline_SUB!$A$1:$AT$50,G$1,FALSE)</f>
        <v>0</v>
      </c>
      <c r="H21" s="79">
        <f>VLOOKUP($B21,Baseline_SUB!$A$1:$AT$50,H$1,FALSE)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363</v>
      </c>
      <c r="C22" s="76">
        <f>VLOOKUP($B22,Baseline_SUB!$A$1:$AT$50,C$1,FALSE)</f>
        <v>0</v>
      </c>
      <c r="D22" s="23">
        <f>VLOOKUP($B22,Baseline_SUB!$A$1:$AT$50,D$1,FALSE)</f>
        <v>0</v>
      </c>
      <c r="E22" s="23">
        <f>VLOOKUP($B22,Baseline_SUB!$A$1:$AT$50,E$1,FALSE)</f>
        <v>0</v>
      </c>
      <c r="F22" s="23">
        <f>VLOOKUP($B22,Baseline_SUB!$A$1:$AT$50,F$1,FALSE)</f>
        <v>0</v>
      </c>
      <c r="G22" s="23">
        <f>VLOOKUP($B22,Baseline_SUB!$A$1:$AT$50,G$1,FALSE)</f>
        <v>0</v>
      </c>
      <c r="H22" s="79">
        <f>VLOOKUP($B22,Baseline_SUB!$A$1:$AT$50,H$1,FALSE)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330</v>
      </c>
      <c r="C23" s="76">
        <f>VLOOKUP($B23,Baseline_SUB!$A$1:$AT$50,C$1,FALSE)</f>
        <v>0</v>
      </c>
      <c r="D23" s="23">
        <f>VLOOKUP($B23,Baseline_SUB!$A$1:$AT$50,D$1,FALSE)</f>
        <v>0</v>
      </c>
      <c r="E23" s="23">
        <f>VLOOKUP($B23,Baseline_SUB!$A$1:$AT$50,E$1,FALSE)</f>
        <v>0</v>
      </c>
      <c r="F23" s="23">
        <f>VLOOKUP($B23,Baseline_SUB!$A$1:$AT$50,F$1,FALSE)</f>
        <v>0</v>
      </c>
      <c r="G23" s="23">
        <f>VLOOKUP($B23,Baseline_SUB!$A$1:$AT$50,G$1,FALSE)</f>
        <v>0</v>
      </c>
      <c r="H23" s="79">
        <f>VLOOKUP($B23,Baseline_SUB!$A$1:$AT$50,H$1,FALSE)</f>
        <v>0</v>
      </c>
      <c r="I23" s="10"/>
      <c r="J23" s="10"/>
      <c r="K23" s="10"/>
    </row>
    <row r="24" spans="1:11">
      <c r="A24" s="16" t="s">
        <v>377</v>
      </c>
      <c r="B24" s="15"/>
      <c r="C24" s="76">
        <f>SUM(C25:C28)</f>
        <v>-1548.6251222357901</v>
      </c>
      <c r="D24" s="23">
        <f t="shared" ref="D24:H24" si="1">SUM(D25:D28)</f>
        <v>-2619.32882466</v>
      </c>
      <c r="E24" s="23">
        <f t="shared" si="1"/>
        <v>-3855.3277578999996</v>
      </c>
      <c r="F24" s="23">
        <f t="shared" si="1"/>
        <v>-4934.2724302699999</v>
      </c>
      <c r="G24" s="23">
        <f t="shared" si="1"/>
        <v>-6341.5581601400008</v>
      </c>
      <c r="H24" s="79">
        <f t="shared" si="1"/>
        <v>-4433.8342620599997</v>
      </c>
      <c r="I24" s="10"/>
      <c r="J24" s="10"/>
      <c r="K24" s="10"/>
    </row>
    <row r="25" spans="1:11">
      <c r="A25" s="29" t="s">
        <v>300</v>
      </c>
      <c r="B25" s="15" t="s">
        <v>364</v>
      </c>
      <c r="C25" s="76">
        <f>VLOOKUP($B25,Baseline_SUB!$A$1:$AT$50,C$1,FALSE)</f>
        <v>-16.952190170000002</v>
      </c>
      <c r="D25" s="23">
        <f>VLOOKUP($B25,Baseline_SUB!$A$1:$AT$50,D$1,FALSE)</f>
        <v>-43.203131659999997</v>
      </c>
      <c r="E25" s="23">
        <f>VLOOKUP($B25,Baseline_SUB!$A$1:$AT$50,E$1,FALSE)</f>
        <v>-67.621881299999998</v>
      </c>
      <c r="F25" s="23">
        <f>VLOOKUP($B25,Baseline_SUB!$A$1:$AT$50,F$1,FALSE)</f>
        <v>-97.728622470000005</v>
      </c>
      <c r="G25" s="23">
        <f>VLOOKUP($B25,Baseline_SUB!$A$1:$AT$50,G$1,FALSE)</f>
        <v>-93.870032140000006</v>
      </c>
      <c r="H25" s="79">
        <f>VLOOKUP($B25,Baseline_SUB!$A$1:$AT$50,H$1,FALSE)</f>
        <v>-59.89337416</v>
      </c>
      <c r="I25" s="10"/>
      <c r="J25" s="10"/>
      <c r="K25" s="10"/>
    </row>
    <row r="26" spans="1:11">
      <c r="A26" s="29" t="s">
        <v>148</v>
      </c>
      <c r="B26" s="15" t="s">
        <v>365</v>
      </c>
      <c r="C26" s="76">
        <f>VLOOKUP($B26,Baseline_SUB!$A$1:$AT$50,C$1,FALSE)</f>
        <v>-1274.0181950000001</v>
      </c>
      <c r="D26" s="23">
        <f>VLOOKUP($B26,Baseline_SUB!$A$1:$AT$50,D$1,FALSE)</f>
        <v>-1578.205087</v>
      </c>
      <c r="E26" s="23">
        <f>VLOOKUP($B26,Baseline_SUB!$A$1:$AT$50,E$1,FALSE)</f>
        <v>-1870.7073760000001</v>
      </c>
      <c r="F26" s="23">
        <f>VLOOKUP($B26,Baseline_SUB!$A$1:$AT$50,F$1,FALSE)</f>
        <v>-2299.346399</v>
      </c>
      <c r="G26" s="23">
        <f>VLOOKUP($B26,Baseline_SUB!$A$1:$AT$50,G$1,FALSE)</f>
        <v>-2787.1747500000001</v>
      </c>
      <c r="H26" s="79">
        <f>VLOOKUP($B26,Baseline_SUB!$A$1:$AT$50,H$1,FALSE)</f>
        <v>-1669.324484</v>
      </c>
      <c r="I26" s="10"/>
      <c r="J26" s="10"/>
      <c r="K26" s="10"/>
    </row>
    <row r="27" spans="1:11">
      <c r="A27" s="29" t="s">
        <v>159</v>
      </c>
      <c r="B27" s="15" t="s">
        <v>366</v>
      </c>
      <c r="C27" s="76">
        <f>VLOOKUP($B27,Baseline_SUB!$A$1:$AT$50,C$1,FALSE)</f>
        <v>-257.65015160000002</v>
      </c>
      <c r="D27" s="23">
        <f>VLOOKUP($B27,Baseline_SUB!$A$1:$AT$50,D$1,FALSE)</f>
        <v>-508.40030200000001</v>
      </c>
      <c r="E27" s="23">
        <f>VLOOKUP($B27,Baseline_SUB!$A$1:$AT$50,E$1,FALSE)</f>
        <v>-743.2565396</v>
      </c>
      <c r="F27" s="23">
        <f>VLOOKUP($B27,Baseline_SUB!$A$1:$AT$50,F$1,FALSE)</f>
        <v>-936.29542979999997</v>
      </c>
      <c r="G27" s="23">
        <f>VLOOKUP($B27,Baseline_SUB!$A$1:$AT$50,G$1,FALSE)</f>
        <v>-1200.1901359999999</v>
      </c>
      <c r="H27" s="79">
        <f>VLOOKUP($B27,Baseline_SUB!$A$1:$AT$50,H$1,FALSE)</f>
        <v>-904.83380590000002</v>
      </c>
      <c r="I27" s="10"/>
      <c r="J27" s="10"/>
      <c r="K27" s="10"/>
    </row>
    <row r="28" spans="1:11">
      <c r="A28" s="29" t="s">
        <v>140</v>
      </c>
      <c r="B28" s="15" t="s">
        <v>367</v>
      </c>
      <c r="C28" s="76">
        <f>VLOOKUP($B28,Baseline_SUB!$A$1:$AT$50,C$1,FALSE)</f>
        <v>-4.5854657899999998E-3</v>
      </c>
      <c r="D28" s="23">
        <f>VLOOKUP($B28,Baseline_SUB!$A$1:$AT$50,D$1,FALSE)</f>
        <v>-489.52030400000001</v>
      </c>
      <c r="E28" s="23">
        <f>VLOOKUP($B28,Baseline_SUB!$A$1:$AT$50,E$1,FALSE)</f>
        <v>-1173.7419609999999</v>
      </c>
      <c r="F28" s="23">
        <f>VLOOKUP($B28,Baseline_SUB!$A$1:$AT$50,F$1,FALSE)</f>
        <v>-1600.901979</v>
      </c>
      <c r="G28" s="23">
        <f>VLOOKUP($B28,Baseline_SUB!$A$1:$AT$50,G$1,FALSE)</f>
        <v>-2260.3232419999999</v>
      </c>
      <c r="H28" s="79">
        <f>VLOOKUP($B28,Baseline_SUB!$A$1:$AT$50,H$1,FALSE)</f>
        <v>-1799.782598</v>
      </c>
      <c r="I28" s="10"/>
      <c r="J28" s="10"/>
      <c r="K28" s="10"/>
    </row>
    <row r="29" spans="1:11" s="10" customFormat="1">
      <c r="A29" s="81" t="s">
        <v>403</v>
      </c>
      <c r="B29" t="s">
        <v>401</v>
      </c>
      <c r="C29" s="45">
        <f>VLOOKUP($B29,Baseline_SUB!$A$1:$AT$50,C$1,FALSE)</f>
        <v>-53.641070002478344</v>
      </c>
      <c r="D29" s="23">
        <f>VLOOKUP($B29,Baseline_SUB!$A$1:$AT$50,D$1,FALSE)</f>
        <v>-87.831086769037398</v>
      </c>
      <c r="E29" s="23">
        <f>VLOOKUP($B29,Baseline_SUB!$A$1:$AT$50,E$1,FALSE)</f>
        <v>-126.05775251948981</v>
      </c>
      <c r="F29" s="23">
        <f>VLOOKUP($B29,Baseline_SUB!$A$1:$AT$50,F$1,FALSE)</f>
        <v>-154.70774013183183</v>
      </c>
      <c r="G29" s="23">
        <f>VLOOKUP($B29,Baseline_SUB!$A$1:$AT$50,G$1,FALSE)</f>
        <v>-144.27652212389597</v>
      </c>
      <c r="H29" s="46">
        <f>VLOOKUP($B29,Baseline_SUB!$A$1:$AT$50,H$1,FALSE)</f>
        <v>-56.968690240937498</v>
      </c>
    </row>
    <row r="30" spans="1:11" s="10" customFormat="1">
      <c r="A30" s="29"/>
      <c r="B30" s="9"/>
      <c r="C30" s="23"/>
      <c r="D30" s="23"/>
      <c r="E30" s="23"/>
      <c r="F30" s="23"/>
      <c r="G30" s="23"/>
      <c r="H30" s="23"/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87" t="s">
        <v>16</v>
      </c>
      <c r="D33" s="87"/>
      <c r="E33" s="87"/>
      <c r="F33" s="87"/>
      <c r="G33" s="87"/>
      <c r="H33" s="87"/>
      <c r="I33" s="15"/>
      <c r="J33" s="10"/>
      <c r="K33" s="10"/>
    </row>
    <row r="34" spans="1:11">
      <c r="A34" s="57"/>
      <c r="B34" s="67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4.1041237596069369E-2</v>
      </c>
      <c r="D35" s="18">
        <f t="shared" ref="D35:H35" si="2">D4</f>
        <v>4.1875757832734894E-2</v>
      </c>
      <c r="E35" s="18">
        <f t="shared" si="2"/>
        <v>4.26994637410536E-2</v>
      </c>
      <c r="F35" s="18">
        <f t="shared" si="2"/>
        <v>4.4264821722141967E-2</v>
      </c>
      <c r="G35" s="18">
        <f t="shared" si="2"/>
        <v>4.8092875220024478E-2</v>
      </c>
      <c r="H35" s="19">
        <f t="shared" si="2"/>
        <v>4.9714953419822461E-2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36" si="3">C5</f>
        <v>4.1200265871664365E-2</v>
      </c>
      <c r="D36" s="18">
        <f t="shared" si="3"/>
        <v>4.1507876740609406E-2</v>
      </c>
      <c r="E36" s="18">
        <f t="shared" si="3"/>
        <v>4.2015051878259602E-2</v>
      </c>
      <c r="F36" s="18">
        <f t="shared" si="3"/>
        <v>5.0841239445486019E-2</v>
      </c>
      <c r="G36" s="18">
        <f t="shared" si="3"/>
        <v>4.8690505228606185E-2</v>
      </c>
      <c r="H36" s="19">
        <f t="shared" si="3"/>
        <v>4.0554086442716075E-2</v>
      </c>
      <c r="I36" s="9"/>
      <c r="J36" s="10"/>
      <c r="K36" s="10"/>
    </row>
    <row r="37" spans="1:11">
      <c r="A37" s="16" t="s">
        <v>51</v>
      </c>
      <c r="B37" s="60"/>
      <c r="C37" s="17">
        <f t="shared" ref="C37:H37" si="4">C6</f>
        <v>0.14716777589999999</v>
      </c>
      <c r="D37" s="18">
        <f t="shared" si="4"/>
        <v>0.1456925932</v>
      </c>
      <c r="E37" s="18">
        <f t="shared" si="4"/>
        <v>0.1447865904</v>
      </c>
      <c r="F37" s="18">
        <f t="shared" si="4"/>
        <v>0.14302097229999999</v>
      </c>
      <c r="G37" s="18">
        <f t="shared" si="4"/>
        <v>0.1446627597</v>
      </c>
      <c r="H37" s="19">
        <f t="shared" si="4"/>
        <v>0.14349782599999999</v>
      </c>
      <c r="I37" s="9"/>
      <c r="J37" s="10"/>
      <c r="K37" s="10"/>
    </row>
    <row r="38" spans="1:11">
      <c r="A38" s="16" t="s">
        <v>36</v>
      </c>
      <c r="B38" s="60"/>
      <c r="C38" s="17">
        <f t="shared" ref="C38:H38" si="5">C7</f>
        <v>0.54062769369999997</v>
      </c>
      <c r="D38" s="18">
        <f t="shared" si="5"/>
        <v>0.55302759489999997</v>
      </c>
      <c r="E38" s="18">
        <f t="shared" si="5"/>
        <v>0.57178731520000003</v>
      </c>
      <c r="F38" s="18">
        <f t="shared" si="5"/>
        <v>0.60069339789999998</v>
      </c>
      <c r="G38" s="18">
        <f t="shared" si="5"/>
        <v>0.60878488890000004</v>
      </c>
      <c r="H38" s="19">
        <f t="shared" si="5"/>
        <v>1.7177073300000002E-2</v>
      </c>
      <c r="I38" s="9"/>
      <c r="J38" s="10"/>
      <c r="K38" s="10"/>
    </row>
    <row r="39" spans="1:11">
      <c r="A39" s="16" t="s">
        <v>34</v>
      </c>
      <c r="B39" s="60"/>
      <c r="C39" s="17">
        <f t="shared" ref="C39:H39" si="6">C8</f>
        <v>-1.7417452900000002E-2</v>
      </c>
      <c r="D39" s="18">
        <f t="shared" si="6"/>
        <v>-2.4358797500000001E-2</v>
      </c>
      <c r="E39" s="18">
        <f t="shared" si="6"/>
        <v>-3.1643260100000001E-2</v>
      </c>
      <c r="F39" s="18">
        <f t="shared" si="6"/>
        <v>-3.4509745000000001E-2</v>
      </c>
      <c r="G39" s="18">
        <f t="shared" si="6"/>
        <v>-2.75326748E-2</v>
      </c>
      <c r="H39" s="19">
        <f t="shared" si="6"/>
        <v>3.1199412100000001E-2</v>
      </c>
      <c r="I39" s="9"/>
      <c r="J39" s="10"/>
      <c r="K39" s="10"/>
    </row>
    <row r="40" spans="1:11">
      <c r="A40" s="16" t="s">
        <v>33</v>
      </c>
      <c r="B40" s="60"/>
      <c r="C40" s="17">
        <f t="shared" ref="C40:H40" si="7">C9</f>
        <v>-0.112284621</v>
      </c>
      <c r="D40" s="18">
        <f t="shared" si="7"/>
        <v>-0.1243056359</v>
      </c>
      <c r="E40" s="18">
        <f t="shared" si="7"/>
        <v>-0.13736000770000001</v>
      </c>
      <c r="F40" s="18">
        <f t="shared" si="7"/>
        <v>-0.14933350870000001</v>
      </c>
      <c r="G40" s="18">
        <f t="shared" si="7"/>
        <v>-0.141974709</v>
      </c>
      <c r="H40" s="19">
        <f t="shared" si="7"/>
        <v>-8.6122280999999995E-2</v>
      </c>
      <c r="I40" s="9"/>
      <c r="J40" s="10"/>
      <c r="K40" s="10"/>
    </row>
    <row r="41" spans="1:11">
      <c r="A41" s="16" t="s">
        <v>54</v>
      </c>
      <c r="B41" s="60"/>
      <c r="C41" s="45">
        <f t="shared" ref="C41:H41" si="8">C10</f>
        <v>29106.838</v>
      </c>
      <c r="D41" s="23">
        <f t="shared" si="8"/>
        <v>30366.261429999999</v>
      </c>
      <c r="E41" s="23">
        <f t="shared" si="8"/>
        <v>31449.832549999999</v>
      </c>
      <c r="F41" s="23">
        <f t="shared" si="8"/>
        <v>33130.644310000003</v>
      </c>
      <c r="G41" s="23">
        <f t="shared" si="8"/>
        <v>44273.304759999999</v>
      </c>
      <c r="H41" s="46">
        <f t="shared" si="8"/>
        <v>74147.180349999995</v>
      </c>
      <c r="I41" s="9"/>
      <c r="J41" s="10"/>
      <c r="K41" s="10"/>
    </row>
    <row r="42" spans="1:11">
      <c r="A42" s="16" t="s">
        <v>52</v>
      </c>
      <c r="B42" s="60"/>
      <c r="C42" s="17">
        <f t="shared" ref="C42:H42" si="9">C11</f>
        <v>-1.54978085E-2</v>
      </c>
      <c r="D42" s="18">
        <f t="shared" si="9"/>
        <v>-2.5409813600000001E-2</v>
      </c>
      <c r="E42" s="18">
        <f t="shared" si="9"/>
        <v>-3.6223519400000001E-2</v>
      </c>
      <c r="F42" s="18">
        <f t="shared" si="9"/>
        <v>-4.29775108E-2</v>
      </c>
      <c r="G42" s="18">
        <f t="shared" si="9"/>
        <v>-4.2670274399999999E-2</v>
      </c>
      <c r="H42" s="19">
        <f t="shared" si="9"/>
        <v>-9.8567476700000007E-3</v>
      </c>
      <c r="I42" s="10"/>
      <c r="J42" s="10"/>
      <c r="K42" s="10"/>
    </row>
    <row r="43" spans="1:11">
      <c r="A43" s="16" t="s">
        <v>287</v>
      </c>
      <c r="B43" s="60"/>
      <c r="C43" s="17">
        <f t="shared" ref="C43:H43" si="10">C12</f>
        <v>-1.5497808553879E-2</v>
      </c>
      <c r="D43" s="18">
        <f t="shared" si="10"/>
        <v>-2.5409813598999999E-2</v>
      </c>
      <c r="E43" s="18">
        <f t="shared" si="10"/>
        <v>-3.6223519317000005E-2</v>
      </c>
      <c r="F43" s="18">
        <f t="shared" si="10"/>
        <v>-4.2977510861000004E-2</v>
      </c>
      <c r="G43" s="18">
        <f t="shared" si="10"/>
        <v>-4.2670274378999999E-2</v>
      </c>
      <c r="H43" s="19">
        <f t="shared" si="10"/>
        <v>-9.8567476740000007E-3</v>
      </c>
      <c r="I43" s="10"/>
      <c r="J43" s="10"/>
      <c r="K43" s="10"/>
    </row>
    <row r="44" spans="1:11">
      <c r="A44" s="29" t="s">
        <v>353</v>
      </c>
      <c r="B44" s="58"/>
      <c r="C44" s="17">
        <f t="shared" ref="C44:H44" si="11">C13</f>
        <v>-1.6964841499999999E-4</v>
      </c>
      <c r="D44" s="18">
        <f t="shared" si="11"/>
        <v>-4.19108709E-4</v>
      </c>
      <c r="E44" s="18">
        <f t="shared" si="11"/>
        <v>-6.3535519699999996E-4</v>
      </c>
      <c r="F44" s="18">
        <f t="shared" si="11"/>
        <v>-8.5121626099999995E-4</v>
      </c>
      <c r="G44" s="18">
        <f t="shared" si="11"/>
        <v>-6.3162079900000001E-4</v>
      </c>
      <c r="H44" s="19">
        <f t="shared" si="11"/>
        <v>-1.3314748400000001E-4</v>
      </c>
      <c r="I44" s="10"/>
      <c r="J44" s="10"/>
      <c r="K44" s="10"/>
    </row>
    <row r="45" spans="1:11">
      <c r="A45" s="29" t="s">
        <v>354</v>
      </c>
      <c r="B45" s="58"/>
      <c r="C45" s="17">
        <f t="shared" ref="C45:H45" si="12">C14</f>
        <v>-1.27496899E-2</v>
      </c>
      <c r="D45" s="18">
        <f t="shared" si="12"/>
        <v>-1.5309989600000001E-2</v>
      </c>
      <c r="E45" s="18">
        <f t="shared" si="12"/>
        <v>-1.7576613200000001E-2</v>
      </c>
      <c r="F45" s="18">
        <f t="shared" si="12"/>
        <v>-2.0027306200000001E-2</v>
      </c>
      <c r="G45" s="18">
        <f t="shared" si="12"/>
        <v>-1.8753988900000001E-2</v>
      </c>
      <c r="H45" s="19">
        <f t="shared" si="12"/>
        <v>-3.7110341200000002E-3</v>
      </c>
      <c r="I45" s="10"/>
      <c r="J45" s="10"/>
      <c r="K45" s="10"/>
    </row>
    <row r="46" spans="1:11">
      <c r="A46" s="29" t="s">
        <v>355</v>
      </c>
      <c r="B46" s="58"/>
      <c r="C46" s="17">
        <f t="shared" ref="C46:H46" si="13">C15</f>
        <v>-2.5784243500000001E-3</v>
      </c>
      <c r="D46" s="18">
        <f t="shared" si="13"/>
        <v>-4.9319340099999998E-3</v>
      </c>
      <c r="E46" s="18">
        <f t="shared" si="13"/>
        <v>-6.98341862E-3</v>
      </c>
      <c r="F46" s="18">
        <f t="shared" si="13"/>
        <v>-8.1551327999999992E-3</v>
      </c>
      <c r="G46" s="18">
        <f t="shared" si="13"/>
        <v>-8.0756875799999992E-3</v>
      </c>
      <c r="H46" s="19">
        <f t="shared" si="13"/>
        <v>-2.01151373E-3</v>
      </c>
      <c r="I46" s="10"/>
      <c r="J46" s="10"/>
      <c r="K46" s="10"/>
    </row>
    <row r="47" spans="1:11">
      <c r="A47" s="16" t="s">
        <v>263</v>
      </c>
      <c r="B47" s="60"/>
      <c r="C47" s="17">
        <f t="shared" ref="C47:H47" si="14">C16</f>
        <v>-4.5888878999999999E-8</v>
      </c>
      <c r="D47" s="18">
        <f t="shared" si="14"/>
        <v>-4.7487812800000003E-3</v>
      </c>
      <c r="E47" s="18">
        <f t="shared" si="14"/>
        <v>-1.10281323E-2</v>
      </c>
      <c r="F47" s="18">
        <f t="shared" si="14"/>
        <v>-1.3943855600000001E-2</v>
      </c>
      <c r="G47" s="18">
        <f t="shared" si="14"/>
        <v>-1.52089771E-2</v>
      </c>
      <c r="H47" s="19">
        <f t="shared" si="14"/>
        <v>-4.0010523400000001E-3</v>
      </c>
      <c r="I47" s="10"/>
      <c r="J47" s="10"/>
      <c r="K47" s="10"/>
    </row>
    <row r="48" spans="1:11">
      <c r="A48" s="54" t="s">
        <v>357</v>
      </c>
      <c r="B48" s="61"/>
      <c r="C48" s="45">
        <f t="shared" ref="C48:H48" si="15">C17</f>
        <v>0</v>
      </c>
      <c r="D48" s="23">
        <f t="shared" si="15"/>
        <v>0</v>
      </c>
      <c r="E48" s="23">
        <f t="shared" si="15"/>
        <v>0</v>
      </c>
      <c r="F48" s="23">
        <f t="shared" si="15"/>
        <v>0</v>
      </c>
      <c r="G48" s="23">
        <f t="shared" si="15"/>
        <v>0</v>
      </c>
      <c r="H48" s="46">
        <f t="shared" si="15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ref="C49:H49" si="16">C18</f>
        <v>0</v>
      </c>
      <c r="D49" s="23">
        <f t="shared" si="16"/>
        <v>0</v>
      </c>
      <c r="E49" s="23">
        <f t="shared" si="16"/>
        <v>0</v>
      </c>
      <c r="F49" s="23">
        <f t="shared" si="16"/>
        <v>0</v>
      </c>
      <c r="G49" s="23">
        <f t="shared" si="16"/>
        <v>0</v>
      </c>
      <c r="H49" s="46">
        <f t="shared" si="16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ref="C50:H50" si="17">C19</f>
        <v>0</v>
      </c>
      <c r="D50" s="23">
        <f t="shared" si="17"/>
        <v>0</v>
      </c>
      <c r="E50" s="23">
        <f t="shared" si="17"/>
        <v>0</v>
      </c>
      <c r="F50" s="23">
        <f t="shared" si="17"/>
        <v>0</v>
      </c>
      <c r="G50" s="23">
        <f t="shared" si="17"/>
        <v>0</v>
      </c>
      <c r="H50" s="46">
        <f t="shared" si="17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ref="C51:H51" si="18">C20</f>
        <v>0</v>
      </c>
      <c r="D51" s="23">
        <f t="shared" si="18"/>
        <v>0</v>
      </c>
      <c r="E51" s="23">
        <f t="shared" si="18"/>
        <v>0</v>
      </c>
      <c r="F51" s="23">
        <f t="shared" si="18"/>
        <v>0</v>
      </c>
      <c r="G51" s="23">
        <f t="shared" si="18"/>
        <v>0</v>
      </c>
      <c r="H51" s="46">
        <f t="shared" si="18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2" si="19">C21</f>
        <v>0</v>
      </c>
      <c r="D52" s="23">
        <f t="shared" si="19"/>
        <v>0</v>
      </c>
      <c r="E52" s="23">
        <f t="shared" si="19"/>
        <v>0</v>
      </c>
      <c r="F52" s="23">
        <f t="shared" si="19"/>
        <v>0</v>
      </c>
      <c r="G52" s="23">
        <f t="shared" si="19"/>
        <v>0</v>
      </c>
      <c r="H52" s="46">
        <f t="shared" si="19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ref="C53:H53" si="20">C22</f>
        <v>0</v>
      </c>
      <c r="D53" s="23">
        <f t="shared" si="20"/>
        <v>0</v>
      </c>
      <c r="E53" s="23">
        <f t="shared" si="20"/>
        <v>0</v>
      </c>
      <c r="F53" s="23">
        <f t="shared" si="20"/>
        <v>0</v>
      </c>
      <c r="G53" s="23">
        <f t="shared" si="20"/>
        <v>0</v>
      </c>
      <c r="H53" s="46">
        <f t="shared" si="20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ref="C54:H54" si="21">C23</f>
        <v>0</v>
      </c>
      <c r="D54" s="23">
        <f t="shared" si="21"/>
        <v>0</v>
      </c>
      <c r="E54" s="23">
        <f t="shared" si="21"/>
        <v>0</v>
      </c>
      <c r="F54" s="23">
        <f t="shared" si="21"/>
        <v>0</v>
      </c>
      <c r="G54" s="23">
        <f t="shared" si="21"/>
        <v>0</v>
      </c>
      <c r="H54" s="46">
        <f t="shared" si="21"/>
        <v>0</v>
      </c>
      <c r="I54" s="10"/>
      <c r="J54" s="10"/>
      <c r="K54" s="10"/>
    </row>
    <row r="55" spans="1:11">
      <c r="A55" s="31" t="s">
        <v>379</v>
      </c>
      <c r="B55" s="58"/>
      <c r="C55" s="45">
        <f t="shared" ref="C55:H55" si="22">C24</f>
        <v>-1548.6251222357901</v>
      </c>
      <c r="D55" s="23">
        <f t="shared" si="22"/>
        <v>-2619.32882466</v>
      </c>
      <c r="E55" s="23">
        <f t="shared" si="22"/>
        <v>-3855.3277578999996</v>
      </c>
      <c r="F55" s="23">
        <f t="shared" si="22"/>
        <v>-4934.2724302699999</v>
      </c>
      <c r="G55" s="23">
        <f t="shared" si="22"/>
        <v>-6341.5581601400008</v>
      </c>
      <c r="H55" s="46">
        <f t="shared" si="22"/>
        <v>-4433.8342620599997</v>
      </c>
      <c r="I55" s="10"/>
      <c r="J55" s="10"/>
      <c r="K55" s="10"/>
    </row>
    <row r="56" spans="1:11">
      <c r="A56" s="29" t="s">
        <v>156</v>
      </c>
      <c r="B56" s="58"/>
      <c r="C56" s="45">
        <f t="shared" ref="C56:H56" si="23">C25</f>
        <v>-16.952190170000002</v>
      </c>
      <c r="D56" s="23">
        <f t="shared" si="23"/>
        <v>-43.203131659999997</v>
      </c>
      <c r="E56" s="23">
        <f t="shared" si="23"/>
        <v>-67.621881299999998</v>
      </c>
      <c r="F56" s="23">
        <f t="shared" si="23"/>
        <v>-97.728622470000005</v>
      </c>
      <c r="G56" s="23">
        <f t="shared" si="23"/>
        <v>-93.870032140000006</v>
      </c>
      <c r="H56" s="46">
        <f t="shared" si="23"/>
        <v>-59.89337416</v>
      </c>
      <c r="I56" s="10"/>
      <c r="J56" s="10"/>
      <c r="K56" s="10"/>
    </row>
    <row r="57" spans="1:11">
      <c r="A57" s="29" t="s">
        <v>157</v>
      </c>
      <c r="B57" s="58"/>
      <c r="C57" s="45">
        <f t="shared" ref="C57:H57" si="24">C26</f>
        <v>-1274.0181950000001</v>
      </c>
      <c r="D57" s="23">
        <f t="shared" si="24"/>
        <v>-1578.205087</v>
      </c>
      <c r="E57" s="23">
        <f t="shared" si="24"/>
        <v>-1870.7073760000001</v>
      </c>
      <c r="F57" s="23">
        <f t="shared" si="24"/>
        <v>-2299.346399</v>
      </c>
      <c r="G57" s="23">
        <f t="shared" si="24"/>
        <v>-2787.1747500000001</v>
      </c>
      <c r="H57" s="46">
        <f t="shared" si="24"/>
        <v>-1669.324484</v>
      </c>
      <c r="I57" s="10"/>
      <c r="J57" s="10"/>
      <c r="K57" s="10"/>
    </row>
    <row r="58" spans="1:11">
      <c r="A58" s="29" t="s">
        <v>158</v>
      </c>
      <c r="B58" s="58"/>
      <c r="C58" s="45">
        <f t="shared" ref="C58:H58" si="25">C27</f>
        <v>-257.65015160000002</v>
      </c>
      <c r="D58" s="23">
        <f t="shared" si="25"/>
        <v>-508.40030200000001</v>
      </c>
      <c r="E58" s="23">
        <f t="shared" si="25"/>
        <v>-743.2565396</v>
      </c>
      <c r="F58" s="23">
        <f t="shared" si="25"/>
        <v>-936.29542979999997</v>
      </c>
      <c r="G58" s="23">
        <f t="shared" si="25"/>
        <v>-1200.1901359999999</v>
      </c>
      <c r="H58" s="46">
        <f t="shared" si="25"/>
        <v>-904.83380590000002</v>
      </c>
      <c r="I58" s="10"/>
      <c r="J58" s="10"/>
      <c r="K58" s="10"/>
    </row>
    <row r="59" spans="1:11">
      <c r="A59" s="29" t="s">
        <v>160</v>
      </c>
      <c r="B59" s="58"/>
      <c r="C59" s="45">
        <f t="shared" ref="C59:H60" si="26">C28</f>
        <v>-4.5854657899999998E-3</v>
      </c>
      <c r="D59" s="23">
        <f t="shared" si="26"/>
        <v>-489.52030400000001</v>
      </c>
      <c r="E59" s="23">
        <f t="shared" si="26"/>
        <v>-1173.7419609999999</v>
      </c>
      <c r="F59" s="23">
        <f t="shared" si="26"/>
        <v>-1600.901979</v>
      </c>
      <c r="G59" s="23">
        <f t="shared" si="26"/>
        <v>-2260.3232419999999</v>
      </c>
      <c r="H59" s="46">
        <f t="shared" si="26"/>
        <v>-1799.782598</v>
      </c>
      <c r="I59" s="10"/>
      <c r="J59" s="10"/>
      <c r="K59" s="10"/>
    </row>
    <row r="60" spans="1:11">
      <c r="A60" s="31" t="s">
        <v>404</v>
      </c>
      <c r="B60" s="58"/>
      <c r="C60" s="45">
        <f t="shared" si="26"/>
        <v>-53.641070002478344</v>
      </c>
      <c r="D60" s="23">
        <f t="shared" si="26"/>
        <v>-87.831086769037398</v>
      </c>
      <c r="E60" s="23">
        <f t="shared" si="26"/>
        <v>-126.05775251948981</v>
      </c>
      <c r="F60" s="23">
        <f t="shared" si="26"/>
        <v>-154.70774013183183</v>
      </c>
      <c r="G60" s="23">
        <f t="shared" si="26"/>
        <v>-144.27652212389597</v>
      </c>
      <c r="H60" s="46">
        <f t="shared" si="26"/>
        <v>-56.968690240937498</v>
      </c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65" sqref="A65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2" t="s">
        <v>0</v>
      </c>
      <c r="D2" s="83"/>
      <c r="E2" s="83"/>
      <c r="F2" s="83"/>
      <c r="G2" s="83"/>
      <c r="H2" s="84"/>
      <c r="I2" s="10"/>
      <c r="J2" s="10"/>
      <c r="K2" s="10"/>
    </row>
    <row r="3" spans="1:11">
      <c r="A3" s="57"/>
      <c r="B3" s="59"/>
      <c r="C3" s="2">
        <v>2021</v>
      </c>
      <c r="D3" s="3">
        <v>2022</v>
      </c>
      <c r="E3" s="3">
        <v>2023</v>
      </c>
      <c r="F3" s="3">
        <v>2025</v>
      </c>
      <c r="G3" s="3">
        <v>2030</v>
      </c>
      <c r="H3" s="4">
        <v>2050</v>
      </c>
      <c r="I3" s="10"/>
      <c r="J3" s="10"/>
      <c r="K3" s="10"/>
    </row>
    <row r="4" spans="1:11">
      <c r="A4" s="16" t="s">
        <v>46</v>
      </c>
      <c r="B4" s="65" t="s">
        <v>335</v>
      </c>
      <c r="C4" s="62">
        <f>VLOOKUP($B4,Shock_SUB!$A$1:$AT$32,C$1,FALSE)</f>
        <v>4.3433674452675319E-2</v>
      </c>
      <c r="D4" s="63">
        <f>VLOOKUP($B4,Shock_SUB!$A$1:$AT$32,D$1,FALSE)</f>
        <v>4.4077970571468894E-2</v>
      </c>
      <c r="E4" s="63">
        <f>VLOOKUP($B4,Shock_SUB!$A$1:$AT$32,E$1,FALSE)</f>
        <v>4.5203030052435977E-2</v>
      </c>
      <c r="F4" s="63">
        <f>VLOOKUP($B4,Shock_SUB!$A$1:$AT$32,F$1,FALSE)</f>
        <v>4.5962121230094022E-2</v>
      </c>
      <c r="G4" s="63">
        <f>VLOOKUP($B4,Shock_SUB!$A$1:$AT$32,G$1,FALSE)</f>
        <v>4.8467759464341231E-2</v>
      </c>
      <c r="H4" s="64">
        <f>VLOOKUP($B4,Shock_SUB!$A$1:$AT$32,H$1,FALSE)</f>
        <v>5.0220397081325752E-2</v>
      </c>
      <c r="I4" s="10"/>
      <c r="J4" s="10"/>
      <c r="K4" s="10"/>
    </row>
    <row r="5" spans="1:11">
      <c r="A5" s="16" t="s">
        <v>8</v>
      </c>
      <c r="B5" s="66" t="s">
        <v>336</v>
      </c>
      <c r="C5" s="17">
        <f>VLOOKUP($B5,Shock_SUB!$A$1:$AT$32,C$1,FALSE)</f>
        <v>4.4662433053390238E-2</v>
      </c>
      <c r="D5" s="18">
        <f>VLOOKUP($B5,Shock_SUB!$A$1:$AT$32,D$1,FALSE)</f>
        <v>4.4591449198905897E-2</v>
      </c>
      <c r="E5" s="18">
        <f>VLOOKUP($B5,Shock_SUB!$A$1:$AT$32,E$1,FALSE)</f>
        <v>4.8712143494896498E-2</v>
      </c>
      <c r="F5" s="18">
        <f>VLOOKUP($B5,Shock_SUB!$A$1:$AT$32,F$1,FALSE)</f>
        <v>5.463612379499394E-2</v>
      </c>
      <c r="G5" s="18">
        <f>VLOOKUP($B5,Shock_SUB!$A$1:$AT$32,G$1,FALSE)</f>
        <v>5.1857021062244657E-2</v>
      </c>
      <c r="H5" s="19">
        <f>VLOOKUP($B5,Shock_SUB!$A$1:$AT$32,H$1,FALSE)</f>
        <v>4.186554594423475E-2</v>
      </c>
      <c r="I5" s="10"/>
      <c r="J5" s="10"/>
      <c r="K5" s="10"/>
    </row>
    <row r="6" spans="1:11">
      <c r="A6" s="16" t="s">
        <v>47</v>
      </c>
      <c r="B6" s="58" t="s">
        <v>337</v>
      </c>
      <c r="C6" s="17">
        <f>VLOOKUP($B6,Shock_SUB!$A$1:$AT$32,C$1,FALSE)</f>
        <v>0.14625669899999999</v>
      </c>
      <c r="D6" s="18">
        <f>VLOOKUP($B6,Shock_SUB!$A$1:$AT$32,D$1,FALSE)</f>
        <v>0.14365687299999999</v>
      </c>
      <c r="E6" s="18">
        <f>VLOOKUP($B6,Shock_SUB!$A$1:$AT$32,E$1,FALSE)</f>
        <v>0.14142242350000001</v>
      </c>
      <c r="F6" s="18">
        <f>VLOOKUP($B6,Shock_SUB!$A$1:$AT$32,F$1,FALSE)</f>
        <v>0.13808930859999999</v>
      </c>
      <c r="G6" s="18">
        <f>VLOOKUP($B6,Shock_SUB!$A$1:$AT$32,G$1,FALSE)</f>
        <v>0.1396400706</v>
      </c>
      <c r="H6" s="19">
        <f>VLOOKUP($B6,Shock_SUB!$A$1:$AT$32,H$1,FALSE)</f>
        <v>0.11641814859999999</v>
      </c>
      <c r="I6" s="10"/>
      <c r="J6" s="10"/>
      <c r="K6" s="10"/>
    </row>
    <row r="7" spans="1:11">
      <c r="A7" s="16" t="s">
        <v>35</v>
      </c>
      <c r="B7" s="58" t="s">
        <v>338</v>
      </c>
      <c r="C7" s="17">
        <f>VLOOKUP($B7,Shock_SUB!$A$1:$AT$32,C$1,FALSE)</f>
        <v>0.53372876339999997</v>
      </c>
      <c r="D7" s="18">
        <f>VLOOKUP($B7,Shock_SUB!$A$1:$AT$32,D$1,FALSE)</f>
        <v>0.53729975169999999</v>
      </c>
      <c r="E7" s="18">
        <f>VLOOKUP($B7,Shock_SUB!$A$1:$AT$32,E$1,FALSE)</f>
        <v>0.5389137128</v>
      </c>
      <c r="F7" s="18">
        <f>VLOOKUP($B7,Shock_SUB!$A$1:$AT$32,F$1,FALSE)</f>
        <v>0.52166114490000004</v>
      </c>
      <c r="G7" s="18">
        <f>VLOOKUP($B7,Shock_SUB!$A$1:$AT$32,G$1,FALSE)</f>
        <v>0.41388433130000002</v>
      </c>
      <c r="H7" s="19">
        <f>VLOOKUP($B7,Shock_SUB!$A$1:$AT$32,H$1,FALSE)</f>
        <v>-0.45571843550000002</v>
      </c>
      <c r="I7" s="10"/>
      <c r="J7" s="10"/>
      <c r="K7" s="10"/>
    </row>
    <row r="8" spans="1:11">
      <c r="A8" s="16" t="s">
        <v>40</v>
      </c>
      <c r="B8" s="58" t="s">
        <v>339</v>
      </c>
      <c r="C8" s="17">
        <f>VLOOKUP($B8,Shock_SUB!$A$1:$AT$32,C$1,FALSE)</f>
        <v>-1.4494785600000001E-2</v>
      </c>
      <c r="D8" s="18">
        <f>VLOOKUP($B8,Shock_SUB!$A$1:$AT$32,D$1,FALSE)</f>
        <v>-1.8237206799999999E-2</v>
      </c>
      <c r="E8" s="18">
        <f>VLOOKUP($B8,Shock_SUB!$A$1:$AT$32,E$1,FALSE)</f>
        <v>-1.9701827599999999E-2</v>
      </c>
      <c r="F8" s="18">
        <f>VLOOKUP($B8,Shock_SUB!$A$1:$AT$32,F$1,FALSE)</f>
        <v>-1.2715786499999999E-2</v>
      </c>
      <c r="G8" s="18">
        <f>VLOOKUP($B8,Shock_SUB!$A$1:$AT$32,G$1,FALSE)</f>
        <v>1.6853541299999999E-3</v>
      </c>
      <c r="H8" s="19">
        <f>VLOOKUP($B8,Shock_SUB!$A$1:$AT$32,H$1,FALSE)</f>
        <v>5.7838074699999999E-2</v>
      </c>
      <c r="I8" s="10"/>
      <c r="J8" s="10"/>
      <c r="K8" s="10"/>
    </row>
    <row r="9" spans="1:11">
      <c r="A9" s="16" t="s">
        <v>14</v>
      </c>
      <c r="B9" s="58" t="s">
        <v>356</v>
      </c>
      <c r="C9" s="17">
        <f>VLOOKUP($B9,Shock_SUB!$A$1:$AT$32,C$1,FALSE)</f>
        <v>-0.1073126449</v>
      </c>
      <c r="D9" s="18">
        <f>VLOOKUP($B9,Shock_SUB!$A$1:$AT$32,D$1,FALSE)</f>
        <v>-0.1155147015</v>
      </c>
      <c r="E9" s="18">
        <f>VLOOKUP($B9,Shock_SUB!$A$1:$AT$32,E$1,FALSE)</f>
        <v>-0.1206149671</v>
      </c>
      <c r="F9" s="18">
        <f>VLOOKUP($B9,Shock_SUB!$A$1:$AT$32,F$1,FALSE)</f>
        <v>-0.11866545069999999</v>
      </c>
      <c r="G9" s="18">
        <f>VLOOKUP($B9,Shock_SUB!$A$1:$AT$32,G$1,FALSE)</f>
        <v>-0.108962858</v>
      </c>
      <c r="H9" s="19">
        <f>VLOOKUP($B9,Shock_SUB!$A$1:$AT$32,H$1,FALSE)</f>
        <v>-6.5319895200000005E-2</v>
      </c>
      <c r="I9" s="10"/>
      <c r="J9" s="10"/>
      <c r="K9" s="10"/>
    </row>
    <row r="10" spans="1:11">
      <c r="A10" s="16" t="s">
        <v>53</v>
      </c>
      <c r="B10" s="58" t="s">
        <v>340</v>
      </c>
      <c r="C10" s="45">
        <f>VLOOKUP($B10,Shock_SUB!$A$1:$AT$32,C$1,FALSE)</f>
        <v>27398.403200000001</v>
      </c>
      <c r="D10" s="23">
        <f>VLOOKUP($B10,Shock_SUB!$A$1:$AT$32,D$1,FALSE)</f>
        <v>27429.85255</v>
      </c>
      <c r="E10" s="23">
        <f>VLOOKUP($B10,Shock_SUB!$A$1:$AT$32,E$1,FALSE)</f>
        <v>26729.39947</v>
      </c>
      <c r="F10" s="23">
        <f>VLOOKUP($B10,Shock_SUB!$A$1:$AT$32,F$1,FALSE)</f>
        <v>25099.937699999999</v>
      </c>
      <c r="G10" s="23">
        <f>VLOOKUP($B10,Shock_SUB!$A$1:$AT$32,G$1,FALSE)</f>
        <v>31019.457249999999</v>
      </c>
      <c r="H10" s="46">
        <f>VLOOKUP($B10,Shock_SUB!$A$1:$AT$32,H$1,FALSE)</f>
        <v>25139.170109999999</v>
      </c>
      <c r="I10" s="10"/>
      <c r="J10" s="10"/>
      <c r="K10" s="10"/>
    </row>
    <row r="11" spans="1:11">
      <c r="A11" s="16" t="s">
        <v>48</v>
      </c>
      <c r="B11" s="58" t="s">
        <v>341</v>
      </c>
      <c r="C11" s="17">
        <f>VLOOKUP($B11,Shock_SUB!$A$1:$AT$32,C$1,FALSE)</f>
        <v>-7.5412679900000003E-3</v>
      </c>
      <c r="D11" s="18">
        <f>VLOOKUP($B11,Shock_SUB!$A$1:$AT$32,D$1,FALSE)</f>
        <v>-1.20878123E-2</v>
      </c>
      <c r="E11" s="18">
        <f>VLOOKUP($B11,Shock_SUB!$A$1:$AT$32,E$1,FALSE)</f>
        <v>-7.6396220400000003E-3</v>
      </c>
      <c r="F11" s="18">
        <f>VLOOKUP($B11,Shock_SUB!$A$1:$AT$32,F$1,FALSE)</f>
        <v>0</v>
      </c>
      <c r="G11" s="18">
        <f>VLOOKUP($B11,Shock_SUB!$A$1:$AT$32,G$1,FALSE)</f>
        <v>0</v>
      </c>
      <c r="H11" s="19">
        <f>VLOOKUP($B11,Shock_SUB!$A$1:$AT$32,H$1,FALSE)</f>
        <v>0</v>
      </c>
      <c r="I11" s="10"/>
      <c r="J11" s="10"/>
      <c r="K11" s="10"/>
    </row>
    <row r="12" spans="1:11">
      <c r="A12" s="16" t="s">
        <v>262</v>
      </c>
      <c r="B12" s="58"/>
      <c r="C12" s="17">
        <f>SUM(C13:C15)</f>
        <v>-7.5412224780000009E-3</v>
      </c>
      <c r="D12" s="18">
        <f t="shared" ref="D12:H12" si="0">SUM(D13:D15)</f>
        <v>-8.639553165000001E-3</v>
      </c>
      <c r="E12" s="18">
        <f t="shared" si="0"/>
        <v>-2.8926438237E-3</v>
      </c>
      <c r="F12" s="18">
        <f t="shared" si="0"/>
        <v>0</v>
      </c>
      <c r="G12" s="18">
        <f t="shared" si="0"/>
        <v>0</v>
      </c>
      <c r="H12" s="19">
        <f t="shared" si="0"/>
        <v>0</v>
      </c>
      <c r="I12" s="10"/>
      <c r="J12" s="10"/>
      <c r="K12" s="10"/>
    </row>
    <row r="13" spans="1:11">
      <c r="A13" s="29" t="s">
        <v>350</v>
      </c>
      <c r="B13" s="58" t="s">
        <v>344</v>
      </c>
      <c r="C13" s="17">
        <f>VLOOKUP($B13,Shock_SUB!$A$1:$AT$32,C$1,FALSE)</f>
        <v>-1.67992528E-4</v>
      </c>
      <c r="D13" s="18">
        <f>VLOOKUP($B13,Shock_SUB!$A$1:$AT$32,D$1,FALSE)</f>
        <v>-1.9092885500000001E-4</v>
      </c>
      <c r="E13" s="18">
        <f>VLOOKUP($B13,Shock_SUB!$A$1:$AT$32,E$1,FALSE)</f>
        <v>-6.8697663699999998E-5</v>
      </c>
      <c r="F13" s="18">
        <f>VLOOKUP($B13,Shock_SUB!$A$1:$AT$32,F$1,FALSE)</f>
        <v>0</v>
      </c>
      <c r="G13" s="18">
        <f>VLOOKUP($B13,Shock_SUB!$A$1:$AT$32,G$1,FALSE)</f>
        <v>0</v>
      </c>
      <c r="H13" s="19">
        <f>VLOOKUP($B13,Shock_SUB!$A$1:$AT$32,H$1,FALSE)</f>
        <v>0</v>
      </c>
      <c r="I13" s="10"/>
      <c r="J13" s="10"/>
      <c r="K13" s="10"/>
    </row>
    <row r="14" spans="1:11">
      <c r="A14" s="29" t="s">
        <v>351</v>
      </c>
      <c r="B14" s="58" t="s">
        <v>345</v>
      </c>
      <c r="C14" s="17">
        <f>VLOOKUP($B14,Shock_SUB!$A$1:$AT$32,C$1,FALSE)</f>
        <v>-6.1128255000000003E-3</v>
      </c>
      <c r="D14" s="18">
        <f>VLOOKUP($B14,Shock_SUB!$A$1:$AT$32,D$1,FALSE)</f>
        <v>-6.3281905800000003E-3</v>
      </c>
      <c r="E14" s="18">
        <f>VLOOKUP($B14,Shock_SUB!$A$1:$AT$32,E$1,FALSE)</f>
        <v>-1.6720387299999999E-3</v>
      </c>
      <c r="F14" s="18">
        <f>VLOOKUP($B14,Shock_SUB!$A$1:$AT$32,F$1,FALSE)</f>
        <v>0</v>
      </c>
      <c r="G14" s="18">
        <f>VLOOKUP($B14,Shock_SUB!$A$1:$AT$32,G$1,FALSE)</f>
        <v>0</v>
      </c>
      <c r="H14" s="19">
        <f>VLOOKUP($B14,Shock_SUB!$A$1:$AT$32,H$1,FALSE)</f>
        <v>0</v>
      </c>
      <c r="I14" s="10"/>
      <c r="J14" s="10"/>
      <c r="K14" s="10"/>
    </row>
    <row r="15" spans="1:11">
      <c r="A15" s="29" t="s">
        <v>352</v>
      </c>
      <c r="B15" s="58" t="s">
        <v>346</v>
      </c>
      <c r="C15" s="17">
        <f>VLOOKUP($B15,Shock_SUB!$A$1:$AT$32,C$1,FALSE)</f>
        <v>-1.2604044500000001E-3</v>
      </c>
      <c r="D15" s="18">
        <f>VLOOKUP($B15,Shock_SUB!$A$1:$AT$32,D$1,FALSE)</f>
        <v>-2.1204337299999998E-3</v>
      </c>
      <c r="E15" s="18">
        <f>VLOOKUP($B15,Shock_SUB!$A$1:$AT$32,E$1,FALSE)</f>
        <v>-1.15190743E-3</v>
      </c>
      <c r="F15" s="18">
        <f>VLOOKUP($B15,Shock_SUB!$A$1:$AT$32,F$1,FALSE)</f>
        <v>0</v>
      </c>
      <c r="G15" s="18">
        <f>VLOOKUP($B15,Shock_SUB!$A$1:$AT$32,G$1,FALSE)</f>
        <v>0</v>
      </c>
      <c r="H15" s="19">
        <f>VLOOKUP($B15,Shock_SUB!$A$1:$AT$32,H$1,FALSE)</f>
        <v>0</v>
      </c>
      <c r="I15" s="10"/>
      <c r="J15" s="10"/>
      <c r="K15" s="10"/>
    </row>
    <row r="16" spans="1:11">
      <c r="A16" s="16" t="s">
        <v>261</v>
      </c>
      <c r="B16" s="15" t="s">
        <v>347</v>
      </c>
      <c r="C16" s="17">
        <f>VLOOKUP($B16,Shock_SUB!$A$1:$AT$50,C$1,FALSE)</f>
        <v>-4.5508375799999997E-8</v>
      </c>
      <c r="D16" s="18">
        <f>VLOOKUP($B16,Shock_SUB!$A$1:$AT$50,D$1,FALSE)</f>
        <v>-3.4482591399999998E-3</v>
      </c>
      <c r="E16" s="18">
        <f>VLOOKUP($B16,Shock_SUB!$A$1:$AT$50,E$1,FALSE)</f>
        <v>-4.7469782099999998E-3</v>
      </c>
      <c r="F16" s="18">
        <f>VLOOKUP($B16,Shock_SUB!$A$1:$AT$50,F$1,FALSE)</f>
        <v>0</v>
      </c>
      <c r="G16" s="18">
        <f>VLOOKUP($B16,Shock_SUB!$A$1:$AT$50,G$1,FALSE)</f>
        <v>0</v>
      </c>
      <c r="H16" s="19">
        <f>VLOOKUP($B16,Shock_SUB!$A$1:$AT$50,H$1,FALSE)</f>
        <v>0</v>
      </c>
      <c r="I16" s="10"/>
      <c r="J16" s="10"/>
      <c r="K16" s="10"/>
    </row>
    <row r="17" spans="1:11">
      <c r="A17" s="16" t="s">
        <v>348</v>
      </c>
      <c r="B17" s="15" t="s">
        <v>342</v>
      </c>
      <c r="C17" s="45">
        <f>VLOOKUP($B17,Shock_SUB!$A$1:$AT$32,C$1,FALSE)</f>
        <v>76.939924199999993</v>
      </c>
      <c r="D17" s="23">
        <f>VLOOKUP($B17,Shock_SUB!$A$1:$AT$32,D$1,FALSE)</f>
        <v>107.504524</v>
      </c>
      <c r="E17" s="23">
        <f>VLOOKUP($B17,Shock_SUB!$A$1:$AT$32,E$1,FALSE)</f>
        <v>126.9892499</v>
      </c>
      <c r="F17" s="23">
        <f>VLOOKUP($B17,Shock_SUB!$A$1:$AT$32,F$1,FALSE)</f>
        <v>162.3200415</v>
      </c>
      <c r="G17" s="23">
        <f>VLOOKUP($B17,Shock_SUB!$A$1:$AT$32,G$1,FALSE)</f>
        <v>202.5855468</v>
      </c>
      <c r="H17" s="46">
        <f>VLOOKUP($B17,Shock_SUB!$A$1:$AT$32,H$1,FALSE)</f>
        <v>6297.661357</v>
      </c>
      <c r="I17" s="10"/>
      <c r="J17" s="10"/>
      <c r="K17" s="10"/>
    </row>
    <row r="18" spans="1:11">
      <c r="A18" s="29" t="s">
        <v>139</v>
      </c>
      <c r="B18" s="15" t="s">
        <v>368</v>
      </c>
      <c r="C18" s="45">
        <f>VLOOKUP($B18,Shock_SUB!$A$1:$AT$50,C$1,FALSE)</f>
        <v>0</v>
      </c>
      <c r="D18" s="23">
        <f>VLOOKUP($B18,Shock_SUB!$A$1:$AT$50,D$1,FALSE)</f>
        <v>0</v>
      </c>
      <c r="E18" s="23">
        <f>VLOOKUP($B18,Shock_SUB!$A$1:$AT$50,E$1,FALSE)</f>
        <v>0</v>
      </c>
      <c r="F18" s="23">
        <f>VLOOKUP($B18,Shock_SUB!$A$1:$AT$50,F$1,FALSE)</f>
        <v>0</v>
      </c>
      <c r="G18" s="23">
        <f>VLOOKUP($B18,Shock_SUB!$A$1:$AT$50,G$1,FALSE)</f>
        <v>0</v>
      </c>
      <c r="H18" s="46">
        <f>VLOOKUP($B18,Shock_SUB!$A$1:$AT$50,H$1,FALSE)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369</v>
      </c>
      <c r="C19" s="45">
        <f>VLOOKUP($B19,Shock_SUB!$A$1:$AT$50,C$1,FALSE)</f>
        <v>15.660723429999999</v>
      </c>
      <c r="D19" s="23">
        <f>VLOOKUP($B19,Shock_SUB!$A$1:$AT$50,D$1,FALSE)</f>
        <v>21.375518469999999</v>
      </c>
      <c r="E19" s="23">
        <f>VLOOKUP($B19,Shock_SUB!$A$1:$AT$50,E$1,FALSE)</f>
        <v>24.692044849999998</v>
      </c>
      <c r="F19" s="23">
        <f>VLOOKUP($B19,Shock_SUB!$A$1:$AT$50,F$1,FALSE)</f>
        <v>31.60497711</v>
      </c>
      <c r="G19" s="23">
        <f>VLOOKUP($B19,Shock_SUB!$A$1:$AT$50,G$1,FALSE)</f>
        <v>43.846366449999998</v>
      </c>
      <c r="H19" s="46">
        <f>VLOOKUP($B19,Shock_SUB!$A$1:$AT$50,H$1,FALSE)</f>
        <v>1737.2730160000001</v>
      </c>
      <c r="I19" s="10"/>
      <c r="J19" s="10"/>
      <c r="K19" s="10"/>
    </row>
    <row r="20" spans="1:11">
      <c r="A20" s="29" t="s">
        <v>148</v>
      </c>
      <c r="B20" s="15" t="s">
        <v>370</v>
      </c>
      <c r="C20" s="45">
        <f>VLOOKUP($B20,Shock_SUB!$A$1:$AT$50,C$1,FALSE)</f>
        <v>18.365579690000001</v>
      </c>
      <c r="D20" s="23">
        <f>VLOOKUP($B20,Shock_SUB!$A$1:$AT$50,D$1,FALSE)</f>
        <v>24.508445609999999</v>
      </c>
      <c r="E20" s="23">
        <f>VLOOKUP($B20,Shock_SUB!$A$1:$AT$50,E$1,FALSE)</f>
        <v>26.487316610000001</v>
      </c>
      <c r="F20" s="23">
        <f>VLOOKUP($B20,Shock_SUB!$A$1:$AT$50,F$1,FALSE)</f>
        <v>29.807845220000001</v>
      </c>
      <c r="G20" s="23">
        <f>VLOOKUP($B20,Shock_SUB!$A$1:$AT$50,G$1,FALSE)</f>
        <v>31.405025269999999</v>
      </c>
      <c r="H20" s="46">
        <f>VLOOKUP($B20,Shock_SUB!$A$1:$AT$50,H$1,FALSE)</f>
        <v>1493.934663</v>
      </c>
      <c r="I20" s="10"/>
      <c r="J20" s="10"/>
      <c r="K20" s="10"/>
    </row>
    <row r="21" spans="1:11">
      <c r="A21" s="29" t="s">
        <v>159</v>
      </c>
      <c r="B21" s="15" t="s">
        <v>371</v>
      </c>
      <c r="C21" s="45">
        <f>VLOOKUP($B21,Shock_SUB!$A$1:$AT$50,C$1,FALSE)</f>
        <v>42.913621069999998</v>
      </c>
      <c r="D21" s="23">
        <f>VLOOKUP($B21,Shock_SUB!$A$1:$AT$50,D$1,FALSE)</f>
        <v>61.620559919999998</v>
      </c>
      <c r="E21" s="23">
        <f>VLOOKUP($B21,Shock_SUB!$A$1:$AT$50,E$1,FALSE)</f>
        <v>75.809888479999998</v>
      </c>
      <c r="F21" s="23">
        <f>VLOOKUP($B21,Shock_SUB!$A$1:$AT$50,F$1,FALSE)</f>
        <v>100.9072192</v>
      </c>
      <c r="G21" s="23">
        <f>VLOOKUP($B21,Shock_SUB!$A$1:$AT$50,G$1,FALSE)</f>
        <v>127.3341551</v>
      </c>
      <c r="H21" s="46">
        <f>VLOOKUP($B21,Shock_SUB!$A$1:$AT$50,H$1,FALSE)</f>
        <v>3066.453677</v>
      </c>
      <c r="I21" s="10"/>
      <c r="J21" s="10"/>
      <c r="K21" s="10"/>
    </row>
    <row r="22" spans="1:11">
      <c r="A22" s="29" t="s">
        <v>140</v>
      </c>
      <c r="B22" s="15" t="s">
        <v>372</v>
      </c>
      <c r="C22" s="45">
        <f>VLOOKUP($B22,Shock_SUB!$A$1:$AT$50,C$1,FALSE)</f>
        <v>0</v>
      </c>
      <c r="D22" s="23">
        <f>VLOOKUP($B22,Shock_SUB!$A$1:$AT$50,D$1,FALSE)</f>
        <v>0</v>
      </c>
      <c r="E22" s="23">
        <f>VLOOKUP($B22,Shock_SUB!$A$1:$AT$50,E$1,FALSE)</f>
        <v>0</v>
      </c>
      <c r="F22" s="23">
        <f>VLOOKUP($B22,Shock_SUB!$A$1:$AT$50,F$1,FALSE)</f>
        <v>0</v>
      </c>
      <c r="G22" s="23">
        <f>VLOOKUP($B22,Shock_SUB!$A$1:$AT$50,G$1,FALSE)</f>
        <v>0</v>
      </c>
      <c r="H22" s="46">
        <f>VLOOKUP($B22,Shock_SUB!$A$1:$AT$50,H$1,FALSE)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343</v>
      </c>
      <c r="C23" s="45">
        <f>VLOOKUP($B23,Shock_SUB!$A$1:$AT$32,C$1,FALSE)</f>
        <v>17.09694726</v>
      </c>
      <c r="D23" s="23">
        <f>VLOOKUP($B23,Shock_SUB!$A$1:$AT$32,D$1,FALSE)</f>
        <v>21.337060789999999</v>
      </c>
      <c r="E23" s="23">
        <f>VLOOKUP($B23,Shock_SUB!$A$1:$AT$32,E$1,FALSE)</f>
        <v>21.595297120000001</v>
      </c>
      <c r="F23" s="23">
        <f>VLOOKUP($B23,Shock_SUB!$A$1:$AT$32,F$1,FALSE)</f>
        <v>24.355889909999998</v>
      </c>
      <c r="G23" s="23">
        <f>VLOOKUP($B23,Shock_SUB!$A$1:$AT$32,G$1,FALSE)</f>
        <v>52.659794669999997</v>
      </c>
      <c r="H23" s="46">
        <f>VLOOKUP($B23,Shock_SUB!$A$1:$AT$32,H$1,FALSE)</f>
        <v>1950.279297</v>
      </c>
      <c r="I23" s="10"/>
      <c r="J23" s="10"/>
      <c r="K23" s="10"/>
    </row>
    <row r="24" spans="1:11">
      <c r="A24" s="16" t="s">
        <v>377</v>
      </c>
      <c r="B24" s="15"/>
      <c r="C24" s="45">
        <f>SUM(C25:C28)</f>
        <v>-756.17500062760996</v>
      </c>
      <c r="D24" s="23">
        <f t="shared" ref="D24:H24" si="1">SUM(D25:D28)</f>
        <v>-1254.2672394199999</v>
      </c>
      <c r="E24" s="23">
        <f t="shared" si="1"/>
        <v>-822.65620701500006</v>
      </c>
      <c r="F24" s="23">
        <f t="shared" si="1"/>
        <v>0</v>
      </c>
      <c r="G24" s="23">
        <f t="shared" si="1"/>
        <v>0</v>
      </c>
      <c r="H24" s="46">
        <f t="shared" si="1"/>
        <v>0</v>
      </c>
      <c r="I24" s="10"/>
      <c r="J24" s="10"/>
      <c r="K24" s="10"/>
    </row>
    <row r="25" spans="1:11">
      <c r="A25" s="29" t="s">
        <v>300</v>
      </c>
      <c r="B25" s="15" t="s">
        <v>373</v>
      </c>
      <c r="C25" s="45">
        <f>VLOOKUP($B25,Shock_SUB!$A$1:$AT$50,C$1,FALSE)</f>
        <v>-16.844879429999999</v>
      </c>
      <c r="D25" s="23">
        <f>VLOOKUP($B25,Shock_SUB!$A$1:$AT$50,D$1,FALSE)</f>
        <v>-19.81134402</v>
      </c>
      <c r="E25" s="23">
        <f>VLOOKUP($B25,Shock_SUB!$A$1:$AT$50,E$1,FALSE)</f>
        <v>-7.3975596149999996</v>
      </c>
      <c r="F25" s="23">
        <f>VLOOKUP($B25,Shock_SUB!$A$1:$AT$50,F$1,FALSE)</f>
        <v>0</v>
      </c>
      <c r="G25" s="23">
        <f>VLOOKUP($B25,Shock_SUB!$A$1:$AT$50,G$1,FALSE)</f>
        <v>0</v>
      </c>
      <c r="H25" s="46">
        <f>VLOOKUP($B25,Shock_SUB!$A$1:$AT$50,H$1,FALSE)</f>
        <v>0</v>
      </c>
      <c r="I25" s="10"/>
      <c r="J25" s="10"/>
      <c r="K25" s="10"/>
    </row>
    <row r="26" spans="1:11">
      <c r="A26" s="29" t="s">
        <v>148</v>
      </c>
      <c r="B26" s="15" t="s">
        <v>374</v>
      </c>
      <c r="C26" s="45">
        <f>VLOOKUP($B26,Shock_SUB!$A$1:$AT$50,C$1,FALSE)</f>
        <v>-612.94278799999995</v>
      </c>
      <c r="D26" s="23">
        <f>VLOOKUP($B26,Shock_SUB!$A$1:$AT$50,D$1,FALSE)</f>
        <v>-656.63181499999996</v>
      </c>
      <c r="E26" s="23">
        <f>VLOOKUP($B26,Shock_SUB!$A$1:$AT$50,E$1,FALSE)</f>
        <v>-180.0498815</v>
      </c>
      <c r="F26" s="23">
        <f>VLOOKUP($B26,Shock_SUB!$A$1:$AT$50,F$1,FALSE)</f>
        <v>0</v>
      </c>
      <c r="G26" s="23">
        <f>VLOOKUP($B26,Shock_SUB!$A$1:$AT$50,G$1,FALSE)</f>
        <v>0</v>
      </c>
      <c r="H26" s="46">
        <f>VLOOKUP($B26,Shock_SUB!$A$1:$AT$50,H$1,FALSE)</f>
        <v>0</v>
      </c>
      <c r="I26" s="10"/>
      <c r="J26" s="10"/>
      <c r="K26" s="10"/>
    </row>
    <row r="27" spans="1:11">
      <c r="A27" s="29" t="s">
        <v>159</v>
      </c>
      <c r="B27" s="15" t="s">
        <v>375</v>
      </c>
      <c r="C27" s="45">
        <f>VLOOKUP($B27,Shock_SUB!$A$1:$AT$50,C$1,FALSE)</f>
        <v>-126.38276999999999</v>
      </c>
      <c r="D27" s="23">
        <f>VLOOKUP($B27,Shock_SUB!$A$1:$AT$50,D$1,FALSE)</f>
        <v>-220.0224896</v>
      </c>
      <c r="E27" s="23">
        <f>VLOOKUP($B27,Shock_SUB!$A$1:$AT$50,E$1,FALSE)</f>
        <v>-124.0406648</v>
      </c>
      <c r="F27" s="23">
        <f>VLOOKUP($B27,Shock_SUB!$A$1:$AT$50,F$1,FALSE)</f>
        <v>0</v>
      </c>
      <c r="G27" s="23">
        <f>VLOOKUP($B27,Shock_SUB!$A$1:$AT$50,G$1,FALSE)</f>
        <v>0</v>
      </c>
      <c r="H27" s="46">
        <f>VLOOKUP($B27,Shock_SUB!$A$1:$AT$50,H$1,FALSE)</f>
        <v>0</v>
      </c>
      <c r="I27" s="10"/>
      <c r="J27" s="10"/>
      <c r="K27" s="10"/>
    </row>
    <row r="28" spans="1:11">
      <c r="A28" s="29" t="s">
        <v>140</v>
      </c>
      <c r="B28" s="15" t="s">
        <v>376</v>
      </c>
      <c r="C28" s="45">
        <f>VLOOKUP($B28,Shock_SUB!$A$1:$AT$50,C$1,FALSE)</f>
        <v>-4.5631976099999999E-3</v>
      </c>
      <c r="D28" s="23">
        <f>VLOOKUP($B28,Shock_SUB!$A$1:$AT$50,D$1,FALSE)</f>
        <v>-357.80159079999999</v>
      </c>
      <c r="E28" s="23">
        <f>VLOOKUP($B28,Shock_SUB!$A$1:$AT$50,E$1,FALSE)</f>
        <v>-511.1681011</v>
      </c>
      <c r="F28" s="23">
        <f>VLOOKUP($B28,Shock_SUB!$A$1:$AT$50,F$1,FALSE)</f>
        <v>0</v>
      </c>
      <c r="G28" s="23">
        <f>VLOOKUP($B28,Shock_SUB!$A$1:$AT$50,G$1,FALSE)</f>
        <v>0</v>
      </c>
      <c r="H28" s="46">
        <f>VLOOKUP($B28,Shock_SUB!$A$1:$AT$50,H$1,FALSE)</f>
        <v>0</v>
      </c>
      <c r="I28" s="10"/>
      <c r="J28" s="10"/>
      <c r="K28" s="10"/>
    </row>
    <row r="29" spans="1:11" s="10" customFormat="1">
      <c r="A29" s="16" t="s">
        <v>403</v>
      </c>
      <c r="B29" s="66" t="s">
        <v>402</v>
      </c>
      <c r="C29" s="45">
        <f>VLOOKUP($B29,Shock_SUB!$A$1:$AT$50,C$1,FALSE)</f>
        <v>-27.809741355741188</v>
      </c>
      <c r="D29" s="23">
        <f>VLOOKUP($B29,Shock_SUB!$A$1:$AT$50,D$1,FALSE)</f>
        <v>-46.48737194110987</v>
      </c>
      <c r="E29" s="23">
        <f>VLOOKUP($B29,Shock_SUB!$A$1:$AT$50,E$1,FALSE)</f>
        <v>-31.513315095986723</v>
      </c>
      <c r="F29" s="23">
        <f>VLOOKUP($B29,Shock_SUB!$A$1:$AT$50,F$1,FALSE)</f>
        <v>0</v>
      </c>
      <c r="G29" s="23">
        <f>VLOOKUP($B29,Shock_SUB!$A$1:$AT$50,G$1,FALSE)</f>
        <v>0</v>
      </c>
      <c r="H29" s="46">
        <f>VLOOKUP($B29,Shock_SUB!$A$1:$AT$50,H$1,FALSE)</f>
        <v>0</v>
      </c>
    </row>
    <row r="30" spans="1:11" s="10" customFormat="1">
      <c r="A30" s="16" t="s">
        <v>406</v>
      </c>
      <c r="B30" s="58" t="s">
        <v>405</v>
      </c>
      <c r="C30" s="45" t="e">
        <f>VLOOKUP($B30,Shock_SUB!$A$1:$AT$50,C$1,FALSE)</f>
        <v>#N/A</v>
      </c>
      <c r="D30" s="23" t="e">
        <f>VLOOKUP($B30,Shock_SUB!$A$1:$AT$50,D$1,FALSE)</f>
        <v>#N/A</v>
      </c>
      <c r="E30" s="23" t="e">
        <f>VLOOKUP($B30,Shock_SUB!$A$1:$AT$50,E$1,FALSE)</f>
        <v>#N/A</v>
      </c>
      <c r="F30" s="23" t="e">
        <f>VLOOKUP($B30,Shock_SUB!$A$1:$AT$50,F$1,FALSE)</f>
        <v>#N/A</v>
      </c>
      <c r="G30" s="23" t="e">
        <f>VLOOKUP($B30,Shock_SUB!$A$1:$AT$50,G$1,FALSE)</f>
        <v>#N/A</v>
      </c>
      <c r="H30" s="46" t="e">
        <f>VLOOKUP($B30,Shock_SUB!$A$1:$AT$50,H$1,FALSE)</f>
        <v>#N/A</v>
      </c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90" t="s">
        <v>16</v>
      </c>
      <c r="D33" s="87"/>
      <c r="E33" s="87"/>
      <c r="F33" s="87"/>
      <c r="G33" s="87"/>
      <c r="H33" s="88"/>
      <c r="I33" s="15"/>
      <c r="J33" s="10"/>
      <c r="K33" s="10"/>
    </row>
    <row r="34" spans="1:11">
      <c r="A34" s="57"/>
      <c r="B34" s="67"/>
      <c r="C34" s="2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4.3433674452675319E-2</v>
      </c>
      <c r="D35" s="18">
        <f t="shared" ref="D35:H35" si="2">D4</f>
        <v>4.4077970571468894E-2</v>
      </c>
      <c r="E35" s="18">
        <f t="shared" si="2"/>
        <v>4.5203030052435977E-2</v>
      </c>
      <c r="F35" s="18">
        <f t="shared" si="2"/>
        <v>4.5962121230094022E-2</v>
      </c>
      <c r="G35" s="18">
        <f t="shared" si="2"/>
        <v>4.8467759464341231E-2</v>
      </c>
      <c r="H35" s="19">
        <f t="shared" si="2"/>
        <v>5.0220397081325752E-2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51" si="3">C5</f>
        <v>4.4662433053390238E-2</v>
      </c>
      <c r="D36" s="18">
        <f t="shared" si="3"/>
        <v>4.4591449198905897E-2</v>
      </c>
      <c r="E36" s="18">
        <f t="shared" si="3"/>
        <v>4.8712143494896498E-2</v>
      </c>
      <c r="F36" s="18">
        <f t="shared" si="3"/>
        <v>5.463612379499394E-2</v>
      </c>
      <c r="G36" s="18">
        <f t="shared" si="3"/>
        <v>5.1857021062244657E-2</v>
      </c>
      <c r="H36" s="19">
        <f t="shared" si="3"/>
        <v>4.186554594423475E-2</v>
      </c>
      <c r="I36" s="9"/>
      <c r="J36" s="10"/>
      <c r="K36" s="10"/>
    </row>
    <row r="37" spans="1:11">
      <c r="A37" s="16" t="s">
        <v>51</v>
      </c>
      <c r="B37" s="60"/>
      <c r="C37" s="17">
        <f t="shared" si="3"/>
        <v>0.14625669899999999</v>
      </c>
      <c r="D37" s="18">
        <f t="shared" si="3"/>
        <v>0.14365687299999999</v>
      </c>
      <c r="E37" s="18">
        <f t="shared" si="3"/>
        <v>0.14142242350000001</v>
      </c>
      <c r="F37" s="18">
        <f t="shared" si="3"/>
        <v>0.13808930859999999</v>
      </c>
      <c r="G37" s="18">
        <f t="shared" si="3"/>
        <v>0.1396400706</v>
      </c>
      <c r="H37" s="19">
        <f t="shared" si="3"/>
        <v>0.11641814859999999</v>
      </c>
      <c r="I37" s="9"/>
      <c r="J37" s="10"/>
      <c r="K37" s="10"/>
    </row>
    <row r="38" spans="1:11">
      <c r="A38" s="16" t="s">
        <v>36</v>
      </c>
      <c r="B38" s="60"/>
      <c r="C38" s="17">
        <f t="shared" si="3"/>
        <v>0.53372876339999997</v>
      </c>
      <c r="D38" s="18">
        <f t="shared" si="3"/>
        <v>0.53729975169999999</v>
      </c>
      <c r="E38" s="18">
        <f t="shared" si="3"/>
        <v>0.5389137128</v>
      </c>
      <c r="F38" s="18">
        <f t="shared" si="3"/>
        <v>0.52166114490000004</v>
      </c>
      <c r="G38" s="18">
        <f t="shared" si="3"/>
        <v>0.41388433130000002</v>
      </c>
      <c r="H38" s="19">
        <f t="shared" si="3"/>
        <v>-0.45571843550000002</v>
      </c>
      <c r="I38" s="9"/>
      <c r="J38" s="10"/>
      <c r="K38" s="10"/>
    </row>
    <row r="39" spans="1:11">
      <c r="A39" s="16" t="s">
        <v>34</v>
      </c>
      <c r="B39" s="60"/>
      <c r="C39" s="17">
        <f t="shared" si="3"/>
        <v>-1.4494785600000001E-2</v>
      </c>
      <c r="D39" s="18">
        <f t="shared" si="3"/>
        <v>-1.8237206799999999E-2</v>
      </c>
      <c r="E39" s="18">
        <f t="shared" si="3"/>
        <v>-1.9701827599999999E-2</v>
      </c>
      <c r="F39" s="18">
        <f t="shared" si="3"/>
        <v>-1.2715786499999999E-2</v>
      </c>
      <c r="G39" s="18">
        <f t="shared" si="3"/>
        <v>1.6853541299999999E-3</v>
      </c>
      <c r="H39" s="19">
        <f t="shared" si="3"/>
        <v>5.7838074699999999E-2</v>
      </c>
      <c r="I39" s="9"/>
      <c r="J39" s="10"/>
      <c r="K39" s="10"/>
    </row>
    <row r="40" spans="1:11">
      <c r="A40" s="16" t="s">
        <v>33</v>
      </c>
      <c r="B40" s="60"/>
      <c r="C40" s="17">
        <f t="shared" si="3"/>
        <v>-0.1073126449</v>
      </c>
      <c r="D40" s="18">
        <f t="shared" si="3"/>
        <v>-0.1155147015</v>
      </c>
      <c r="E40" s="18">
        <f t="shared" si="3"/>
        <v>-0.1206149671</v>
      </c>
      <c r="F40" s="18">
        <f t="shared" si="3"/>
        <v>-0.11866545069999999</v>
      </c>
      <c r="G40" s="18">
        <f t="shared" si="3"/>
        <v>-0.108962858</v>
      </c>
      <c r="H40" s="19">
        <f t="shared" si="3"/>
        <v>-6.5319895200000005E-2</v>
      </c>
      <c r="I40" s="9"/>
      <c r="J40" s="10"/>
      <c r="K40" s="10"/>
    </row>
    <row r="41" spans="1:11">
      <c r="A41" s="16" t="s">
        <v>54</v>
      </c>
      <c r="B41" s="60"/>
      <c r="C41" s="45">
        <f t="shared" si="3"/>
        <v>27398.403200000001</v>
      </c>
      <c r="D41" s="23">
        <f t="shared" si="3"/>
        <v>27429.85255</v>
      </c>
      <c r="E41" s="23">
        <f t="shared" si="3"/>
        <v>26729.39947</v>
      </c>
      <c r="F41" s="23">
        <f t="shared" si="3"/>
        <v>25099.937699999999</v>
      </c>
      <c r="G41" s="23">
        <f t="shared" si="3"/>
        <v>31019.457249999999</v>
      </c>
      <c r="H41" s="46">
        <f t="shared" si="3"/>
        <v>25139.170109999999</v>
      </c>
      <c r="I41" s="9"/>
      <c r="J41" s="10"/>
      <c r="K41" s="10"/>
    </row>
    <row r="42" spans="1:11">
      <c r="A42" s="16" t="s">
        <v>52</v>
      </c>
      <c r="B42" s="60"/>
      <c r="C42" s="17">
        <f t="shared" si="3"/>
        <v>-7.5412679900000003E-3</v>
      </c>
      <c r="D42" s="18">
        <f t="shared" si="3"/>
        <v>-1.20878123E-2</v>
      </c>
      <c r="E42" s="18">
        <f t="shared" si="3"/>
        <v>-7.6396220400000003E-3</v>
      </c>
      <c r="F42" s="18">
        <f t="shared" si="3"/>
        <v>0</v>
      </c>
      <c r="G42" s="18">
        <f t="shared" si="3"/>
        <v>0</v>
      </c>
      <c r="H42" s="19">
        <f t="shared" si="3"/>
        <v>0</v>
      </c>
      <c r="I42" s="10"/>
      <c r="J42" s="10"/>
      <c r="K42" s="10"/>
    </row>
    <row r="43" spans="1:11">
      <c r="A43" s="16" t="s">
        <v>287</v>
      </c>
      <c r="B43" s="60"/>
      <c r="C43" s="17">
        <f t="shared" si="3"/>
        <v>-7.5412224780000009E-3</v>
      </c>
      <c r="D43" s="18">
        <f t="shared" si="3"/>
        <v>-8.639553165000001E-3</v>
      </c>
      <c r="E43" s="18">
        <f t="shared" si="3"/>
        <v>-2.8926438237E-3</v>
      </c>
      <c r="F43" s="18">
        <f t="shared" si="3"/>
        <v>0</v>
      </c>
      <c r="G43" s="18">
        <f t="shared" si="3"/>
        <v>0</v>
      </c>
      <c r="H43" s="19">
        <f t="shared" si="3"/>
        <v>0</v>
      </c>
      <c r="I43" s="10"/>
      <c r="J43" s="10"/>
      <c r="K43" s="10"/>
    </row>
    <row r="44" spans="1:11">
      <c r="A44" s="29" t="s">
        <v>353</v>
      </c>
      <c r="B44" s="58"/>
      <c r="C44" s="17">
        <f t="shared" si="3"/>
        <v>-1.67992528E-4</v>
      </c>
      <c r="D44" s="18">
        <f t="shared" si="3"/>
        <v>-1.9092885500000001E-4</v>
      </c>
      <c r="E44" s="18">
        <f t="shared" si="3"/>
        <v>-6.8697663699999998E-5</v>
      </c>
      <c r="F44" s="18">
        <f t="shared" si="3"/>
        <v>0</v>
      </c>
      <c r="G44" s="18">
        <f t="shared" si="3"/>
        <v>0</v>
      </c>
      <c r="H44" s="19">
        <f t="shared" si="3"/>
        <v>0</v>
      </c>
      <c r="I44" s="10"/>
      <c r="J44" s="10"/>
      <c r="K44" s="10"/>
    </row>
    <row r="45" spans="1:11">
      <c r="A45" s="29" t="s">
        <v>354</v>
      </c>
      <c r="B45" s="58"/>
      <c r="C45" s="17">
        <f t="shared" si="3"/>
        <v>-6.1128255000000003E-3</v>
      </c>
      <c r="D45" s="18">
        <f t="shared" si="3"/>
        <v>-6.3281905800000003E-3</v>
      </c>
      <c r="E45" s="18">
        <f t="shared" si="3"/>
        <v>-1.6720387299999999E-3</v>
      </c>
      <c r="F45" s="18">
        <f t="shared" si="3"/>
        <v>0</v>
      </c>
      <c r="G45" s="18">
        <f t="shared" si="3"/>
        <v>0</v>
      </c>
      <c r="H45" s="19">
        <f t="shared" si="3"/>
        <v>0</v>
      </c>
      <c r="I45" s="10"/>
      <c r="J45" s="10"/>
      <c r="K45" s="10"/>
    </row>
    <row r="46" spans="1:11">
      <c r="A46" s="29" t="s">
        <v>355</v>
      </c>
      <c r="B46" s="58"/>
      <c r="C46" s="17">
        <f t="shared" si="3"/>
        <v>-1.2604044500000001E-3</v>
      </c>
      <c r="D46" s="18">
        <f t="shared" si="3"/>
        <v>-2.1204337299999998E-3</v>
      </c>
      <c r="E46" s="18">
        <f t="shared" si="3"/>
        <v>-1.15190743E-3</v>
      </c>
      <c r="F46" s="18">
        <f t="shared" si="3"/>
        <v>0</v>
      </c>
      <c r="G46" s="18">
        <f t="shared" si="3"/>
        <v>0</v>
      </c>
      <c r="H46" s="19">
        <f t="shared" si="3"/>
        <v>0</v>
      </c>
      <c r="I46" s="10"/>
      <c r="J46" s="10"/>
      <c r="K46" s="10"/>
    </row>
    <row r="47" spans="1:11">
      <c r="A47" s="16" t="s">
        <v>263</v>
      </c>
      <c r="B47" s="60"/>
      <c r="C47" s="17">
        <f t="shared" si="3"/>
        <v>-4.5508375799999997E-8</v>
      </c>
      <c r="D47" s="18">
        <f t="shared" si="3"/>
        <v>-3.4482591399999998E-3</v>
      </c>
      <c r="E47" s="18">
        <f t="shared" si="3"/>
        <v>-4.7469782099999998E-3</v>
      </c>
      <c r="F47" s="18">
        <f t="shared" si="3"/>
        <v>0</v>
      </c>
      <c r="G47" s="18">
        <f t="shared" si="3"/>
        <v>0</v>
      </c>
      <c r="H47" s="19">
        <f t="shared" si="3"/>
        <v>0</v>
      </c>
      <c r="I47" s="10"/>
      <c r="J47" s="10"/>
      <c r="K47" s="10"/>
    </row>
    <row r="48" spans="1:11">
      <c r="A48" s="54" t="s">
        <v>357</v>
      </c>
      <c r="B48" s="61"/>
      <c r="C48" s="45">
        <f t="shared" si="3"/>
        <v>76.939924199999993</v>
      </c>
      <c r="D48" s="23">
        <f t="shared" si="3"/>
        <v>107.504524</v>
      </c>
      <c r="E48" s="23">
        <f t="shared" si="3"/>
        <v>126.9892499</v>
      </c>
      <c r="F48" s="23">
        <f t="shared" si="3"/>
        <v>162.3200415</v>
      </c>
      <c r="G48" s="23">
        <f t="shared" si="3"/>
        <v>202.5855468</v>
      </c>
      <c r="H48" s="46">
        <f t="shared" si="3"/>
        <v>6297.661357</v>
      </c>
      <c r="I48" s="10"/>
      <c r="J48" s="10"/>
      <c r="K48" s="10"/>
    </row>
    <row r="49" spans="1:11">
      <c r="A49" s="29" t="s">
        <v>155</v>
      </c>
      <c r="B49" s="58"/>
      <c r="C49" s="45">
        <f t="shared" si="3"/>
        <v>0</v>
      </c>
      <c r="D49" s="23">
        <f t="shared" si="3"/>
        <v>0</v>
      </c>
      <c r="E49" s="23">
        <f t="shared" si="3"/>
        <v>0</v>
      </c>
      <c r="F49" s="23">
        <f t="shared" si="3"/>
        <v>0</v>
      </c>
      <c r="G49" s="23">
        <f t="shared" si="3"/>
        <v>0</v>
      </c>
      <c r="H49" s="46">
        <f t="shared" si="3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si="3"/>
        <v>15.660723429999999</v>
      </c>
      <c r="D50" s="23">
        <f t="shared" si="3"/>
        <v>21.375518469999999</v>
      </c>
      <c r="E50" s="23">
        <f t="shared" si="3"/>
        <v>24.692044849999998</v>
      </c>
      <c r="F50" s="23">
        <f t="shared" si="3"/>
        <v>31.60497711</v>
      </c>
      <c r="G50" s="23">
        <f t="shared" si="3"/>
        <v>43.846366449999998</v>
      </c>
      <c r="H50" s="46">
        <f t="shared" si="3"/>
        <v>1737.2730160000001</v>
      </c>
      <c r="I50" s="10"/>
      <c r="J50" s="10"/>
      <c r="K50" s="10"/>
    </row>
    <row r="51" spans="1:11">
      <c r="A51" s="29" t="s">
        <v>157</v>
      </c>
      <c r="B51" s="58"/>
      <c r="C51" s="45">
        <f t="shared" si="3"/>
        <v>18.365579690000001</v>
      </c>
      <c r="D51" s="23">
        <f t="shared" si="3"/>
        <v>24.508445609999999</v>
      </c>
      <c r="E51" s="23">
        <f t="shared" si="3"/>
        <v>26.487316610000001</v>
      </c>
      <c r="F51" s="23">
        <f t="shared" si="3"/>
        <v>29.807845220000001</v>
      </c>
      <c r="G51" s="23">
        <f t="shared" si="3"/>
        <v>31.405025269999999</v>
      </c>
      <c r="H51" s="46">
        <f t="shared" si="3"/>
        <v>1493.934663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9" si="4">C21</f>
        <v>42.913621069999998</v>
      </c>
      <c r="D52" s="23">
        <f t="shared" si="4"/>
        <v>61.620559919999998</v>
      </c>
      <c r="E52" s="23">
        <f t="shared" si="4"/>
        <v>75.809888479999998</v>
      </c>
      <c r="F52" s="23">
        <f t="shared" si="4"/>
        <v>100.9072192</v>
      </c>
      <c r="G52" s="23">
        <f t="shared" si="4"/>
        <v>127.3341551</v>
      </c>
      <c r="H52" s="46">
        <f t="shared" si="4"/>
        <v>3066.453677</v>
      </c>
      <c r="I52" s="10"/>
      <c r="J52" s="10"/>
      <c r="K52" s="10"/>
    </row>
    <row r="53" spans="1:11">
      <c r="A53" s="29" t="s">
        <v>160</v>
      </c>
      <c r="B53" s="58"/>
      <c r="C53" s="45">
        <f t="shared" si="4"/>
        <v>0</v>
      </c>
      <c r="D53" s="23">
        <f t="shared" si="4"/>
        <v>0</v>
      </c>
      <c r="E53" s="23">
        <f t="shared" si="4"/>
        <v>0</v>
      </c>
      <c r="F53" s="23">
        <f t="shared" si="4"/>
        <v>0</v>
      </c>
      <c r="G53" s="23">
        <f t="shared" si="4"/>
        <v>0</v>
      </c>
      <c r="H53" s="46">
        <f t="shared" si="4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si="4"/>
        <v>17.09694726</v>
      </c>
      <c r="D54" s="23">
        <f t="shared" si="4"/>
        <v>21.337060789999999</v>
      </c>
      <c r="E54" s="23">
        <f t="shared" si="4"/>
        <v>21.595297120000001</v>
      </c>
      <c r="F54" s="23">
        <f t="shared" si="4"/>
        <v>24.355889909999998</v>
      </c>
      <c r="G54" s="23">
        <f t="shared" si="4"/>
        <v>52.659794669999997</v>
      </c>
      <c r="H54" s="46">
        <f t="shared" si="4"/>
        <v>1950.279297</v>
      </c>
      <c r="I54" s="10"/>
      <c r="J54" s="10"/>
      <c r="K54" s="10"/>
    </row>
    <row r="55" spans="1:11">
      <c r="A55" s="31" t="s">
        <v>378</v>
      </c>
      <c r="B55" s="58"/>
      <c r="C55" s="45">
        <f t="shared" si="4"/>
        <v>-756.17500062760996</v>
      </c>
      <c r="D55" s="23">
        <f t="shared" si="4"/>
        <v>-1254.2672394199999</v>
      </c>
      <c r="E55" s="23">
        <f t="shared" si="4"/>
        <v>-822.65620701500006</v>
      </c>
      <c r="F55" s="23">
        <f t="shared" si="4"/>
        <v>0</v>
      </c>
      <c r="G55" s="23">
        <f t="shared" si="4"/>
        <v>0</v>
      </c>
      <c r="H55" s="46">
        <f t="shared" si="4"/>
        <v>0</v>
      </c>
      <c r="I55" s="10"/>
      <c r="J55" s="10"/>
      <c r="K55" s="10"/>
    </row>
    <row r="56" spans="1:11">
      <c r="A56" s="29" t="s">
        <v>156</v>
      </c>
      <c r="B56" s="58"/>
      <c r="C56" s="45">
        <f t="shared" si="4"/>
        <v>-16.844879429999999</v>
      </c>
      <c r="D56" s="23">
        <f t="shared" si="4"/>
        <v>-19.81134402</v>
      </c>
      <c r="E56" s="23">
        <f t="shared" si="4"/>
        <v>-7.3975596149999996</v>
      </c>
      <c r="F56" s="23">
        <f t="shared" si="4"/>
        <v>0</v>
      </c>
      <c r="G56" s="23">
        <f t="shared" si="4"/>
        <v>0</v>
      </c>
      <c r="H56" s="46">
        <f t="shared" si="4"/>
        <v>0</v>
      </c>
      <c r="I56" s="10"/>
      <c r="J56" s="10"/>
      <c r="K56" s="10"/>
    </row>
    <row r="57" spans="1:11">
      <c r="A57" s="29" t="s">
        <v>157</v>
      </c>
      <c r="B57" s="58"/>
      <c r="C57" s="45">
        <f t="shared" si="4"/>
        <v>-612.94278799999995</v>
      </c>
      <c r="D57" s="23">
        <f t="shared" si="4"/>
        <v>-656.63181499999996</v>
      </c>
      <c r="E57" s="23">
        <f t="shared" si="4"/>
        <v>-180.0498815</v>
      </c>
      <c r="F57" s="23">
        <f t="shared" si="4"/>
        <v>0</v>
      </c>
      <c r="G57" s="23">
        <f t="shared" si="4"/>
        <v>0</v>
      </c>
      <c r="H57" s="46">
        <f t="shared" si="4"/>
        <v>0</v>
      </c>
      <c r="I57" s="10"/>
      <c r="J57" s="10"/>
      <c r="K57" s="10"/>
    </row>
    <row r="58" spans="1:11">
      <c r="A58" s="29" t="s">
        <v>158</v>
      </c>
      <c r="B58" s="58"/>
      <c r="C58" s="45">
        <f t="shared" si="4"/>
        <v>-126.38276999999999</v>
      </c>
      <c r="D58" s="23">
        <f t="shared" si="4"/>
        <v>-220.0224896</v>
      </c>
      <c r="E58" s="23">
        <f t="shared" si="4"/>
        <v>-124.0406648</v>
      </c>
      <c r="F58" s="23">
        <f t="shared" si="4"/>
        <v>0</v>
      </c>
      <c r="G58" s="23">
        <f t="shared" si="4"/>
        <v>0</v>
      </c>
      <c r="H58" s="46">
        <f t="shared" si="4"/>
        <v>0</v>
      </c>
      <c r="I58" s="10"/>
      <c r="J58" s="10"/>
      <c r="K58" s="10"/>
    </row>
    <row r="59" spans="1:11">
      <c r="A59" s="29" t="s">
        <v>160</v>
      </c>
      <c r="B59" s="58"/>
      <c r="C59" s="45">
        <f t="shared" si="4"/>
        <v>-4.5631976099999999E-3</v>
      </c>
      <c r="D59" s="23">
        <f t="shared" si="4"/>
        <v>-357.80159079999999</v>
      </c>
      <c r="E59" s="23">
        <f t="shared" si="4"/>
        <v>-511.1681011</v>
      </c>
      <c r="F59" s="23">
        <f t="shared" si="4"/>
        <v>0</v>
      </c>
      <c r="G59" s="23">
        <f t="shared" si="4"/>
        <v>0</v>
      </c>
      <c r="H59" s="46">
        <f t="shared" si="4"/>
        <v>0</v>
      </c>
      <c r="I59" s="10"/>
      <c r="J59" s="10"/>
      <c r="K59" s="10"/>
    </row>
    <row r="60" spans="1:11">
      <c r="A60" s="31" t="s">
        <v>404</v>
      </c>
      <c r="B60" s="58"/>
      <c r="C60" s="45">
        <f t="shared" ref="C60:H60" si="5">C29</f>
        <v>-27.809741355741188</v>
      </c>
      <c r="D60" s="23">
        <f t="shared" si="5"/>
        <v>-46.48737194110987</v>
      </c>
      <c r="E60" s="23">
        <f t="shared" si="5"/>
        <v>-31.513315095986723</v>
      </c>
      <c r="F60" s="23">
        <f t="shared" si="5"/>
        <v>0</v>
      </c>
      <c r="G60" s="23">
        <f t="shared" si="5"/>
        <v>0</v>
      </c>
      <c r="H60" s="46">
        <f t="shared" si="5"/>
        <v>0</v>
      </c>
      <c r="I60" s="10"/>
      <c r="J60" s="10"/>
      <c r="K60" s="10"/>
    </row>
    <row r="61" spans="1:11">
      <c r="A61" s="81" t="s">
        <v>407</v>
      </c>
      <c r="C61" s="45" t="e">
        <f t="shared" ref="C61:H61" si="6">C30</f>
        <v>#N/A</v>
      </c>
      <c r="D61" s="23" t="e">
        <f t="shared" si="6"/>
        <v>#N/A</v>
      </c>
      <c r="E61" s="23" t="e">
        <f t="shared" si="6"/>
        <v>#N/A</v>
      </c>
      <c r="F61" s="23" t="e">
        <f t="shared" si="6"/>
        <v>#N/A</v>
      </c>
      <c r="G61" s="23" t="e">
        <f t="shared" si="6"/>
        <v>#N/A</v>
      </c>
      <c r="H61" s="46" t="e">
        <f t="shared" si="6"/>
        <v>#N/A</v>
      </c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0"/>
  <sheetViews>
    <sheetView workbookViewId="0">
      <selection activeCell="I31" sqref="I31"/>
    </sheetView>
  </sheetViews>
  <sheetFormatPr baseColWidth="10" defaultColWidth="12.453125" defaultRowHeight="14.5"/>
  <cols>
    <col min="1" max="1" width="49.1796875" customWidth="1"/>
    <col min="2" max="2" width="16.81640625" hidden="1" customWidth="1"/>
    <col min="10" max="10" width="31" customWidth="1"/>
    <col min="11" max="11" width="20.26953125" hidden="1" customWidth="1"/>
    <col min="18" max="18" width="12.453125" style="10"/>
    <col min="19" max="19" width="45.26953125" style="10" customWidth="1"/>
    <col min="20" max="20" width="16.1796875" style="10" hidden="1" customWidth="1"/>
    <col min="21" max="27" width="12.453125" style="10"/>
    <col min="28" max="28" width="25" customWidth="1"/>
    <col min="29" max="29" width="0" hidden="1" customWidth="1"/>
    <col min="37" max="37" width="33.81640625" customWidth="1"/>
    <col min="38" max="38" width="0" hidden="1" customWidth="1"/>
    <col min="46" max="46" width="20.7265625" customWidth="1"/>
    <col min="47" max="47" width="0" hidden="1" customWidth="1"/>
    <col min="55" max="55" width="24" customWidth="1"/>
    <col min="56" max="56" width="0" hidden="1" customWidth="1"/>
  </cols>
  <sheetData>
    <row r="1" spans="1:74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22"/>
      <c r="S1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spans="1:74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50"/>
      <c r="S2" s="9"/>
      <c r="T2" s="9"/>
      <c r="U2" s="82" t="s">
        <v>0</v>
      </c>
      <c r="V2" s="83"/>
      <c r="W2" s="83"/>
      <c r="X2" s="83"/>
      <c r="Y2" s="83"/>
      <c r="Z2" s="84"/>
      <c r="AA2" s="5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</row>
    <row r="3" spans="1:74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51"/>
      <c r="S3" s="32" t="s">
        <v>320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4" ht="17.149999999999999" customHeight="1">
      <c r="A4" s="20" t="s">
        <v>256</v>
      </c>
      <c r="B4" s="9" t="s">
        <v>146</v>
      </c>
      <c r="C4" s="23">
        <f>VLOOKUP($B4,reporting_base!$A$2:$AK$154,'Tab-reporting_baseline'!C$1,FALSE)</f>
        <v>11651.815259999999</v>
      </c>
      <c r="D4" s="23">
        <f>VLOOKUP($B4,reporting_base!$A$2:$AK$154,'Tab-reporting_baseline'!D$1,FALSE)</f>
        <v>13543.72594</v>
      </c>
      <c r="E4" s="23">
        <f>VLOOKUP($B4,reporting_base!$A$2:$AK$154,'Tab-reporting_baseline'!E$1,FALSE)</f>
        <v>17923.47423</v>
      </c>
      <c r="F4" s="23">
        <f>VLOOKUP($B4,reporting_base!$A$2:$AK$154,'Tab-reporting_baseline'!F$1,FALSE)</f>
        <v>21901.44342</v>
      </c>
      <c r="G4" s="23">
        <f>VLOOKUP($B4,reporting_base!$A$2:$AK$154,'Tab-reporting_baseline'!G$1,FALSE)</f>
        <v>29758.144509999998</v>
      </c>
      <c r="H4" s="23">
        <f>VLOOKUP($B4,reporting_base!$A$2:$AK$154,'Tab-reporting_baseline'!H$1,FALSE)</f>
        <v>37205.41403</v>
      </c>
      <c r="I4" s="10"/>
      <c r="J4" s="16" t="s">
        <v>301</v>
      </c>
      <c r="K4" s="9" t="s">
        <v>168</v>
      </c>
      <c r="L4" s="23">
        <f>VLOOKUP($K4,reporting_base!$A$2:$AK$154,'Tab-reporting_baseline'!L$1,FALSE)</f>
        <v>18609.931690000001</v>
      </c>
      <c r="M4" s="23">
        <f>VLOOKUP($K4,reporting_base!$A$2:$AK$154,'Tab-reporting_baseline'!M$1,FALSE)</f>
        <v>23068.20666</v>
      </c>
      <c r="N4" s="23">
        <f>VLOOKUP($K4,reporting_base!$A$2:$AK$154,'Tab-reporting_baseline'!N$1,FALSE)</f>
        <v>28491.707310000002</v>
      </c>
      <c r="O4" s="23">
        <f>VLOOKUP($K4,reporting_base!$A$2:$AK$154,'Tab-reporting_baseline'!O$1,FALSE)</f>
        <v>35917.326009999997</v>
      </c>
      <c r="P4" s="23">
        <f>VLOOKUP($K4,reporting_base!$A$2:$AK$154,'Tab-reporting_baseline'!P$1,FALSE)</f>
        <v>50894.218990000001</v>
      </c>
      <c r="Q4" s="23">
        <f>VLOOKUP($K4,reporting_base!$A$2:$AK$154,'Tab-reporting_baseline'!Q$1,FALSE)</f>
        <v>61296.295769999997</v>
      </c>
      <c r="R4" s="23"/>
      <c r="S4" s="16" t="s">
        <v>301</v>
      </c>
      <c r="T4" s="9" t="s">
        <v>168</v>
      </c>
      <c r="U4" s="24">
        <f>VLOOKUP($T4,reporting_base!$A$2:$AK$154,'Tab-reporting_baseline'!U$1,FALSE)</f>
        <v>18609.931690000001</v>
      </c>
      <c r="V4" s="24">
        <f>VLOOKUP($T4,reporting_base!$A$2:$AK$154,'Tab-reporting_baseline'!V$1,FALSE)</f>
        <v>23068.20666</v>
      </c>
      <c r="W4" s="24">
        <f>VLOOKUP($T4,reporting_base!$A$2:$AK$154,'Tab-reporting_baseline'!W$1,FALSE)</f>
        <v>28491.707310000002</v>
      </c>
      <c r="X4" s="24">
        <f>VLOOKUP($T4,reporting_base!$A$2:$AK$154,'Tab-reporting_baseline'!X$1,FALSE)</f>
        <v>35917.326009999997</v>
      </c>
      <c r="Y4" s="24">
        <f>VLOOKUP($T4,reporting_base!$A$2:$AK$154,'Tab-reporting_baseline'!Y$1,FALSE)</f>
        <v>50894.218990000001</v>
      </c>
      <c r="Z4" s="24">
        <f>VLOOKUP($T4,reporting_base!$A$2:$AK$154,'Tab-reporting_baseline'!Z$1,FALSE)</f>
        <v>61296.295769999997</v>
      </c>
      <c r="AA4" s="23"/>
      <c r="AB4" s="30" t="s">
        <v>141</v>
      </c>
      <c r="AC4" s="10" t="s">
        <v>62</v>
      </c>
      <c r="AD4" s="23">
        <f>VLOOKUP($AC4,reporting_base!$A$2:$AK$154,'Tab-reporting_baseline'!AD$1,FALSE)</f>
        <v>1593.2937340000001</v>
      </c>
      <c r="AE4" s="23">
        <f>VLOOKUP($AC4,reporting_base!$A$2:$AK$154,'Tab-reporting_baseline'!AE$1,FALSE)</f>
        <v>1733.7700809999999</v>
      </c>
      <c r="AF4" s="23">
        <f>VLOOKUP($AC4,reporting_base!$A$2:$AK$154,'Tab-reporting_baseline'!AF$1,FALSE)</f>
        <v>1807.6876339999999</v>
      </c>
      <c r="AG4" s="23">
        <f>VLOOKUP($AC4,reporting_base!$A$2:$AK$154,'Tab-reporting_baseline'!AG$1,FALSE)</f>
        <v>1846.769366</v>
      </c>
      <c r="AH4" s="23">
        <f>VLOOKUP($AC4,reporting_base!$A$2:$AK$154,'Tab-reporting_baseline'!AH$1,FALSE)</f>
        <v>1944.8505279999999</v>
      </c>
      <c r="AI4" s="23">
        <f>VLOOKUP($AC4,reporting_base!$A$2:$AK$154,'Tab-reporting_baseline'!AI$1,FALSE)</f>
        <v>2012.6483370000001</v>
      </c>
      <c r="AJ4" s="10"/>
      <c r="AK4" s="30" t="s">
        <v>141</v>
      </c>
      <c r="AL4" s="10" t="s">
        <v>57</v>
      </c>
      <c r="AM4" s="23">
        <f>VLOOKUP($AL4,reporting_base!$A$2:$AK$154,AM$1,FALSE)</f>
        <v>3353.1214869999999</v>
      </c>
      <c r="AN4" s="23">
        <f>VLOOKUP($AL4,reporting_base!$A$2:$AK$154,AN$1,FALSE)</f>
        <v>3909.8223010000002</v>
      </c>
      <c r="AO4" s="23">
        <f>VLOOKUP($AL4,reporting_base!$A$2:$AK$154,AO$1,FALSE)</f>
        <v>4644.8668260000004</v>
      </c>
      <c r="AP4" s="23">
        <f>VLOOKUP($AL4,reporting_base!$A$2:$AK$154,AP$1,FALSE)</f>
        <v>5908.4302449999996</v>
      </c>
      <c r="AQ4" s="23">
        <f>VLOOKUP($AL4,reporting_base!$A$2:$AK$154,AQ$1,FALSE)</f>
        <v>11274.851559999999</v>
      </c>
      <c r="AR4" s="23">
        <f>VLOOKUP($AL4,reporting_base!$A$2:$AK$154,AR$1,FALSE)</f>
        <v>20626.643220000002</v>
      </c>
      <c r="AS4" s="10"/>
      <c r="AT4" s="30" t="s">
        <v>141</v>
      </c>
      <c r="AU4" s="10" t="s">
        <v>218</v>
      </c>
      <c r="AV4" s="23">
        <f>VLOOKUP($AU4,reporting_base!$A$2:$AK$154,AV$1,FALSE)</f>
        <v>25790.12515</v>
      </c>
      <c r="AW4" s="23">
        <f>VLOOKUP($AU4,reporting_base!$A$2:$AK$154,AW$1,FALSE)</f>
        <v>30407.4715</v>
      </c>
      <c r="AX4" s="23">
        <f>VLOOKUP($AU4,reporting_base!$A$2:$AK$154,AX$1,FALSE)</f>
        <v>35830.222659999999</v>
      </c>
      <c r="AY4" s="23">
        <f>VLOOKUP($AU4,reporting_base!$A$2:$AK$154,AY$1,FALSE)</f>
        <v>44100.10512</v>
      </c>
      <c r="AZ4" s="23">
        <f>VLOOKUP($AU4,reporting_base!$A$2:$AK$154,AZ$1,FALSE)</f>
        <v>79419.303020000007</v>
      </c>
      <c r="BA4" s="23">
        <f>VLOOKUP($AU4,reporting_base!$A$2:$AK$154,BA$1,FALSE)</f>
        <v>135264.14290000001</v>
      </c>
      <c r="BB4" s="10"/>
      <c r="BC4" s="30" t="s">
        <v>141</v>
      </c>
      <c r="BD4" s="10" t="s">
        <v>224</v>
      </c>
      <c r="BE4" s="23">
        <f>VLOOKUP($BD4,reporting_base!$A$2:$AK$154,BE$1,FALSE)</f>
        <v>73412.889580000003</v>
      </c>
      <c r="BF4" s="23">
        <f>VLOOKUP($BD4,reporting_base!$A$2:$AK$154,BF$1,FALSE)</f>
        <v>87716.538610000003</v>
      </c>
      <c r="BG4" s="23">
        <f>VLOOKUP($BD4,reporting_base!$A$2:$AK$154,BG$1,FALSE)</f>
        <v>104574.8484</v>
      </c>
      <c r="BH4" s="23">
        <f>VLOOKUP($BD4,reporting_base!$A$2:$AK$154,BH$1,FALSE)</f>
        <v>131696.9981</v>
      </c>
      <c r="BI4" s="23">
        <f>VLOOKUP($BD4,reporting_base!$A$2:$AK$154,BI$1,FALSE)</f>
        <v>229786.26980000001</v>
      </c>
      <c r="BJ4" s="23">
        <f>VLOOKUP($BD4,reporting_base!$A$2:$AK$154,BJ$1,FALSE)</f>
        <v>378921.49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4">
      <c r="A5" s="29" t="s">
        <v>139</v>
      </c>
      <c r="B5" s="9" t="s">
        <v>92</v>
      </c>
      <c r="C5" s="23">
        <f>VLOOKUP($B5,reporting_base!$A$2:$AK$154,'Tab-reporting_baseline'!C$1,FALSE)</f>
        <v>2310</v>
      </c>
      <c r="D5" s="23">
        <f>VLOOKUP($B5,reporting_base!$A$2:$AK$154,'Tab-reporting_baseline'!D$1,FALSE)</f>
        <v>2316.3320699999999</v>
      </c>
      <c r="E5" s="23">
        <f>VLOOKUP($B5,reporting_base!$A$2:$AK$154,'Tab-reporting_baseline'!E$1,FALSE)</f>
        <v>2312.5908159999999</v>
      </c>
      <c r="F5" s="23">
        <f>VLOOKUP($B5,reporting_base!$A$2:$AK$154,'Tab-reporting_baseline'!F$1,FALSE)</f>
        <v>2314.114748</v>
      </c>
      <c r="G5" s="23">
        <f>VLOOKUP($B5,reporting_base!$A$2:$AK$154,'Tab-reporting_baseline'!G$1,FALSE)</f>
        <v>2330.6868840000002</v>
      </c>
      <c r="H5" s="23">
        <f>VLOOKUP($B5,reporting_base!$A$2:$AK$154,'Tab-reporting_baseline'!H$1,FALSE)</f>
        <v>2349.1078309999998</v>
      </c>
      <c r="I5" s="10"/>
      <c r="J5" s="30" t="s">
        <v>141</v>
      </c>
      <c r="K5" s="9" t="s">
        <v>169</v>
      </c>
      <c r="L5" s="23">
        <f>VLOOKUP($K5,reporting_base!$A$2:$AK$154,'Tab-reporting_baseline'!L$1,FALSE)</f>
        <v>7243.7639390000004</v>
      </c>
      <c r="M5" s="23">
        <f>VLOOKUP($K5,reporting_base!$A$2:$AK$154,'Tab-reporting_baseline'!M$1,FALSE)</f>
        <v>9098.2925080000005</v>
      </c>
      <c r="N5" s="23">
        <f>VLOOKUP($K5,reporting_base!$A$2:$AK$154,'Tab-reporting_baseline'!N$1,FALSE)</f>
        <v>9550.9582859999991</v>
      </c>
      <c r="O5" s="23">
        <f>VLOOKUP($K5,reporting_base!$A$2:$AK$154,'Tab-reporting_baseline'!O$1,FALSE)</f>
        <v>11689.75527</v>
      </c>
      <c r="P5" s="23">
        <f>VLOOKUP($K5,reporting_base!$A$2:$AK$154,'Tab-reporting_baseline'!P$1,FALSE)</f>
        <v>16822.997240000001</v>
      </c>
      <c r="Q5" s="23">
        <f>VLOOKUP($K5,reporting_base!$A$2:$AK$154,'Tab-reporting_baseline'!Q$1,FALSE)</f>
        <v>19302.24928</v>
      </c>
      <c r="R5" s="23"/>
      <c r="S5" s="29" t="s">
        <v>300</v>
      </c>
      <c r="T5" s="9" t="s">
        <v>303</v>
      </c>
      <c r="U5" s="23">
        <f>VLOOKUP($T5,reporting_base!$A$2:$AK$154,'Tab-reporting_baseline'!U$1,FALSE)</f>
        <v>3463.3062880000002</v>
      </c>
      <c r="V5" s="23">
        <f>VLOOKUP($T5,reporting_base!$A$2:$AK$154,'Tab-reporting_baseline'!V$1,FALSE)</f>
        <v>4501.9019749999998</v>
      </c>
      <c r="W5" s="23">
        <f>VLOOKUP($T5,reporting_base!$A$2:$AK$154,'Tab-reporting_baseline'!W$1,FALSE)</f>
        <v>4289.1527340000002</v>
      </c>
      <c r="X5" s="23">
        <f>VLOOKUP($T5,reporting_base!$A$2:$AK$154,'Tab-reporting_baseline'!X$1,FALSE)</f>
        <v>5349.4283820000001</v>
      </c>
      <c r="Y5" s="23">
        <f>VLOOKUP($T5,reporting_base!$A$2:$AK$154,'Tab-reporting_baseline'!Y$1,FALSE)</f>
        <v>7079.3643320000001</v>
      </c>
      <c r="Z5" s="23">
        <f>VLOOKUP($T5,reporting_base!$A$2:$AK$154,'Tab-reporting_baseline'!Z$1,FALSE)</f>
        <v>8008.526957</v>
      </c>
      <c r="AA5" s="23"/>
      <c r="AB5" s="30" t="s">
        <v>142</v>
      </c>
      <c r="AC5" s="10" t="s">
        <v>63</v>
      </c>
      <c r="AD5" s="23">
        <f>VLOOKUP($AC5,reporting_base!$A$2:$AK$154,'Tab-reporting_baseline'!AD$1,FALSE)</f>
        <v>124.3163492</v>
      </c>
      <c r="AE5" s="23">
        <f>VLOOKUP($AC5,reporting_base!$A$2:$AK$154,'Tab-reporting_baseline'!AE$1,FALSE)</f>
        <v>148.0010991</v>
      </c>
      <c r="AF5" s="23">
        <f>VLOOKUP($AC5,reporting_base!$A$2:$AK$154,'Tab-reporting_baseline'!AF$1,FALSE)</f>
        <v>166.0045461</v>
      </c>
      <c r="AG5" s="23">
        <f>VLOOKUP($AC5,reporting_base!$A$2:$AK$154,'Tab-reporting_baseline'!AG$1,FALSE)</f>
        <v>191.48663519999999</v>
      </c>
      <c r="AH5" s="23">
        <f>VLOOKUP($AC5,reporting_base!$A$2:$AK$154,'Tab-reporting_baseline'!AH$1,FALSE)</f>
        <v>181.9547681</v>
      </c>
      <c r="AI5" s="23">
        <f>VLOOKUP($AC5,reporting_base!$A$2:$AK$154,'Tab-reporting_baseline'!AI$1,FALSE)</f>
        <v>168.6476797</v>
      </c>
      <c r="AJ5" s="10"/>
      <c r="AK5" s="30" t="s">
        <v>142</v>
      </c>
      <c r="AL5" s="10" t="s">
        <v>58</v>
      </c>
      <c r="AM5" s="23">
        <f>VLOOKUP($AL5,reporting_base!$A$2:$AK$154,AM$1,FALSE)</f>
        <v>2603.9507410000001</v>
      </c>
      <c r="AN5" s="23">
        <f>VLOOKUP($AL5,reporting_base!$A$2:$AK$154,AN$1,FALSE)</f>
        <v>3382.5679620000001</v>
      </c>
      <c r="AO5" s="23">
        <f>VLOOKUP($AL5,reporting_base!$A$2:$AK$154,AO$1,FALSE)</f>
        <v>4433.1670370000002</v>
      </c>
      <c r="AP5" s="23">
        <f>VLOOKUP($AL5,reporting_base!$A$2:$AK$154,AP$1,FALSE)</f>
        <v>6594.3146079999997</v>
      </c>
      <c r="AQ5" s="23">
        <f>VLOOKUP($AL5,reporting_base!$A$2:$AK$154,AQ$1,FALSE)</f>
        <v>11896.97135</v>
      </c>
      <c r="AR5" s="23">
        <f>VLOOKUP($AL5,reporting_base!$A$2:$AK$154,AR$1,FALSE)</f>
        <v>19015.578079999999</v>
      </c>
      <c r="AS5" s="10"/>
      <c r="AT5" s="30" t="s">
        <v>142</v>
      </c>
      <c r="AU5" s="10" t="s">
        <v>219</v>
      </c>
      <c r="AV5" s="23">
        <f>VLOOKUP($AU5,reporting_base!$A$2:$AK$154,AV$1,FALSE)</f>
        <v>5303.6276660000003</v>
      </c>
      <c r="AW5" s="23">
        <f>VLOOKUP($AU5,reporting_base!$A$2:$AK$154,AW$1,FALSE)</f>
        <v>6896.3457980000003</v>
      </c>
      <c r="AX5" s="23">
        <f>VLOOKUP($AU5,reporting_base!$A$2:$AK$154,AX$1,FALSE)</f>
        <v>8730.8533260000004</v>
      </c>
      <c r="AY5" s="23">
        <f>VLOOKUP($AU5,reporting_base!$A$2:$AK$154,AY$1,FALSE)</f>
        <v>12163.3171</v>
      </c>
      <c r="AZ5" s="23">
        <f>VLOOKUP($AU5,reporting_base!$A$2:$AK$154,AZ$1,FALSE)</f>
        <v>19681.41678</v>
      </c>
      <c r="BA5" s="23">
        <f>VLOOKUP($AU5,reporting_base!$A$2:$AK$154,BA$1,FALSE)</f>
        <v>30393.472300000001</v>
      </c>
      <c r="BB5" s="10"/>
      <c r="BC5" s="30" t="s">
        <v>142</v>
      </c>
      <c r="BD5" s="10" t="s">
        <v>225</v>
      </c>
      <c r="BE5" s="23">
        <f>VLOOKUP($BD5,reporting_base!$A$2:$AK$154,BE$1,FALSE)</f>
        <v>8375.6891190000006</v>
      </c>
      <c r="BF5" s="23">
        <f>VLOOKUP($BD5,reporting_base!$A$2:$AK$154,BF$1,FALSE)</f>
        <v>10908.668019999999</v>
      </c>
      <c r="BG5" s="23">
        <f>VLOOKUP($BD5,reporting_base!$A$2:$AK$154,BG$1,FALSE)</f>
        <v>13630.944310000001</v>
      </c>
      <c r="BH5" s="23">
        <f>VLOOKUP($BD5,reporting_base!$A$2:$AK$154,BH$1,FALSE)</f>
        <v>18970.161</v>
      </c>
      <c r="BI5" s="23">
        <f>VLOOKUP($BD5,reporting_base!$A$2:$AK$154,BI$1,FALSE)</f>
        <v>30440.75719</v>
      </c>
      <c r="BJ5" s="23">
        <f>VLOOKUP($BD5,reporting_base!$A$2:$AK$154,BJ$1,FALSE)</f>
        <v>46417.767310000003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spans="1:74">
      <c r="A6" s="29" t="s">
        <v>300</v>
      </c>
      <c r="B6" s="9" t="s">
        <v>93</v>
      </c>
      <c r="C6" s="23">
        <f>VLOOKUP($B6,reporting_base!$A$2:$AK$154,'Tab-reporting_baseline'!C$1,FALSE)</f>
        <v>412.76329629999998</v>
      </c>
      <c r="D6" s="23">
        <f>VLOOKUP($B6,reporting_base!$A$2:$AK$154,'Tab-reporting_baseline'!D$1,FALSE)</f>
        <v>459.0903126</v>
      </c>
      <c r="E6" s="23">
        <f>VLOOKUP($B6,reporting_base!$A$2:$AK$154,'Tab-reporting_baseline'!E$1,FALSE)</f>
        <v>537.34097729999996</v>
      </c>
      <c r="F6" s="23">
        <f>VLOOKUP($B6,reporting_base!$A$2:$AK$154,'Tab-reporting_baseline'!F$1,FALSE)</f>
        <v>328.85080499999998</v>
      </c>
      <c r="G6" s="23">
        <f>VLOOKUP($B6,reporting_base!$A$2:$AK$154,'Tab-reporting_baseline'!G$1,FALSE)</f>
        <v>207.22888499999999</v>
      </c>
      <c r="H6" s="23">
        <f>VLOOKUP($B6,reporting_base!$A$2:$AK$154,'Tab-reporting_baseline'!H$1,FALSE)</f>
        <v>216.92348519999999</v>
      </c>
      <c r="I6" s="10"/>
      <c r="J6" s="30" t="s">
        <v>142</v>
      </c>
      <c r="K6" s="9" t="s">
        <v>170</v>
      </c>
      <c r="L6" s="23">
        <f>VLOOKUP($K6,reporting_base!$A$2:$AK$154,'Tab-reporting_baseline'!L$1,FALSE)</f>
        <v>1139.855096</v>
      </c>
      <c r="M6" s="23">
        <f>VLOOKUP($K6,reporting_base!$A$2:$AK$154,'Tab-reporting_baseline'!M$1,FALSE)</f>
        <v>1519.716995</v>
      </c>
      <c r="N6" s="23">
        <f>VLOOKUP($K6,reporting_base!$A$2:$AK$154,'Tab-reporting_baseline'!N$1,FALSE)</f>
        <v>1478.549385</v>
      </c>
      <c r="O6" s="23">
        <f>VLOOKUP($K6,reporting_base!$A$2:$AK$154,'Tab-reporting_baseline'!O$1,FALSE)</f>
        <v>1932.181204</v>
      </c>
      <c r="P6" s="23">
        <f>VLOOKUP($K6,reporting_base!$A$2:$AK$154,'Tab-reporting_baseline'!P$1,FALSE)</f>
        <v>2674.8844100000001</v>
      </c>
      <c r="Q6" s="23">
        <f>VLOOKUP($K6,reporting_base!$A$2:$AK$154,'Tab-reporting_baseline'!Q$1,FALSE)</f>
        <v>3179.0212540000002</v>
      </c>
      <c r="R6" s="23"/>
      <c r="S6" s="29" t="s">
        <v>148</v>
      </c>
      <c r="T6" s="9" t="s">
        <v>304</v>
      </c>
      <c r="U6" s="23">
        <f>VLOOKUP($T6,reporting_base!$A$2:$AK$154,'Tab-reporting_baseline'!U$1,FALSE)</f>
        <v>4697.632055</v>
      </c>
      <c r="V6" s="23">
        <f>VLOOKUP($T6,reporting_base!$A$2:$AK$154,'Tab-reporting_baseline'!V$1,FALSE)</f>
        <v>5747.3488909999996</v>
      </c>
      <c r="W6" s="23">
        <f>VLOOKUP($T6,reporting_base!$A$2:$AK$154,'Tab-reporting_baseline'!W$1,FALSE)</f>
        <v>6098.8489529999997</v>
      </c>
      <c r="X6" s="23">
        <f>VLOOKUP($T6,reporting_base!$A$2:$AK$154,'Tab-reporting_baseline'!X$1,FALSE)</f>
        <v>7442.1929650000002</v>
      </c>
      <c r="Y6" s="23">
        <f>VLOOKUP($T6,reporting_base!$A$2:$AK$154,'Tab-reporting_baseline'!Y$1,FALSE)</f>
        <v>10841.12241</v>
      </c>
      <c r="Z6" s="23">
        <f>VLOOKUP($T6,reporting_base!$A$2:$AK$154,'Tab-reporting_baseline'!Z$1,FALSE)</f>
        <v>10903.486730000001</v>
      </c>
      <c r="AA6" s="23"/>
      <c r="AB6" s="30" t="s">
        <v>143</v>
      </c>
      <c r="AC6" s="10" t="s">
        <v>64</v>
      </c>
      <c r="AD6" s="23">
        <f>VLOOKUP($AC6,reporting_base!$A$2:$AK$154,'Tab-reporting_baseline'!AD$1,FALSE)</f>
        <v>1643.358651</v>
      </c>
      <c r="AE6" s="23">
        <f>VLOOKUP($AC6,reporting_base!$A$2:$AK$154,'Tab-reporting_baseline'!AE$1,FALSE)</f>
        <v>1792.2890030000001</v>
      </c>
      <c r="AF6" s="23">
        <f>VLOOKUP($AC6,reporting_base!$A$2:$AK$154,'Tab-reporting_baseline'!AF$1,FALSE)</f>
        <v>1854.829686</v>
      </c>
      <c r="AG6" s="23">
        <f>VLOOKUP($AC6,reporting_base!$A$2:$AK$154,'Tab-reporting_baseline'!AG$1,FALSE)</f>
        <v>1899.6101169999999</v>
      </c>
      <c r="AH6" s="23">
        <f>VLOOKUP($AC6,reporting_base!$A$2:$AK$154,'Tab-reporting_baseline'!AH$1,FALSE)</f>
        <v>1971.5200890000001</v>
      </c>
      <c r="AI6" s="23">
        <f>VLOOKUP($AC6,reporting_base!$A$2:$AK$154,'Tab-reporting_baseline'!AI$1,FALSE)</f>
        <v>1991.8603840000001</v>
      </c>
      <c r="AJ6" s="10"/>
      <c r="AK6" s="30" t="s">
        <v>143</v>
      </c>
      <c r="AL6" s="10" t="s">
        <v>59</v>
      </c>
      <c r="AM6" s="23">
        <f>VLOOKUP($AL6,reporting_base!$A$2:$AK$154,AM$1,FALSE)</f>
        <v>8879.3744210000004</v>
      </c>
      <c r="AN6" s="23">
        <f>VLOOKUP($AL6,reporting_base!$A$2:$AK$154,AN$1,FALSE)</f>
        <v>10443.37412</v>
      </c>
      <c r="AO6" s="23">
        <f>VLOOKUP($AL6,reporting_base!$A$2:$AK$154,AO$1,FALSE)</f>
        <v>12369.761909999999</v>
      </c>
      <c r="AP6" s="23">
        <f>VLOOKUP($AL6,reporting_base!$A$2:$AK$154,AP$1,FALSE)</f>
        <v>15775.804109999999</v>
      </c>
      <c r="AQ6" s="23">
        <f>VLOOKUP($AL6,reporting_base!$A$2:$AK$154,AQ$1,FALSE)</f>
        <v>30493.568309999999</v>
      </c>
      <c r="AR6" s="23">
        <f>VLOOKUP($AL6,reporting_base!$A$2:$AK$154,AR$1,FALSE)</f>
        <v>55851.8845</v>
      </c>
      <c r="AS6" s="10"/>
      <c r="AT6" s="30" t="s">
        <v>143</v>
      </c>
      <c r="AU6" s="10" t="s">
        <v>220</v>
      </c>
      <c r="AV6" s="23">
        <f>VLOOKUP($AU6,reporting_base!$A$2:$AK$154,AV$1,FALSE)</f>
        <v>45086.461799999997</v>
      </c>
      <c r="AW6" s="23">
        <f>VLOOKUP($AU6,reporting_base!$A$2:$AK$154,AW$1,FALSE)</f>
        <v>53289.354720000003</v>
      </c>
      <c r="AX6" s="23">
        <f>VLOOKUP($AU6,reporting_base!$A$2:$AK$154,AX$1,FALSE)</f>
        <v>62302.890639999998</v>
      </c>
      <c r="AY6" s="23">
        <f>VLOOKUP($AU6,reporting_base!$A$2:$AK$154,AY$1,FALSE)</f>
        <v>76992.215299999996</v>
      </c>
      <c r="AZ6" s="23">
        <f>VLOOKUP($AU6,reporting_base!$A$2:$AK$154,AZ$1,FALSE)</f>
        <v>135310.65229999999</v>
      </c>
      <c r="BA6" s="23">
        <f>VLOOKUP($AU6,reporting_base!$A$2:$AK$154,BA$1,FALSE)</f>
        <v>223644.96400000001</v>
      </c>
      <c r="BB6" s="10"/>
      <c r="BC6" s="30" t="s">
        <v>143</v>
      </c>
      <c r="BD6" s="10" t="s">
        <v>226</v>
      </c>
      <c r="BE6" s="23">
        <f>VLOOKUP($BD6,reporting_base!$A$2:$AK$154,BE$1,FALSE)</f>
        <v>60088.076150000001</v>
      </c>
      <c r="BF6" s="23">
        <f>VLOOKUP($BD6,reporting_base!$A$2:$AK$154,BF$1,FALSE)</f>
        <v>70806.1492</v>
      </c>
      <c r="BG6" s="23">
        <f>VLOOKUP($BD6,reporting_base!$A$2:$AK$154,BG$1,FALSE)</f>
        <v>82837.608349999995</v>
      </c>
      <c r="BH6" s="23">
        <f>VLOOKUP($BD6,reporting_base!$A$2:$AK$154,BH$1,FALSE)</f>
        <v>102086.3952</v>
      </c>
      <c r="BI6" s="23">
        <f>VLOOKUP($BD6,reporting_base!$A$2:$AK$154,BI$1,FALSE)</f>
        <v>178668.3443</v>
      </c>
      <c r="BJ6" s="23">
        <f>VLOOKUP($BD6,reporting_base!$A$2:$AK$154,BJ$1,FALSE)</f>
        <v>294203.14889999997</v>
      </c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</row>
    <row r="7" spans="1:74">
      <c r="A7" s="29" t="s">
        <v>148</v>
      </c>
      <c r="B7" s="9" t="s">
        <v>94</v>
      </c>
      <c r="C7" s="23">
        <f>VLOOKUP($B7,reporting_base!$A$2:$AK$154,'Tab-reporting_baseline'!C$1,FALSE)</f>
        <v>767.0073496</v>
      </c>
      <c r="D7" s="23">
        <f>VLOOKUP($B7,reporting_base!$A$2:$AK$154,'Tab-reporting_baseline'!D$1,FALSE)</f>
        <v>786.82558589999996</v>
      </c>
      <c r="E7" s="23">
        <f>VLOOKUP($B7,reporting_base!$A$2:$AK$154,'Tab-reporting_baseline'!E$1,FALSE)</f>
        <v>758.99565719999998</v>
      </c>
      <c r="F7" s="23">
        <f>VLOOKUP($B7,reporting_base!$A$2:$AK$154,'Tab-reporting_baseline'!F$1,FALSE)</f>
        <v>841.92667470000004</v>
      </c>
      <c r="G7" s="23">
        <f>VLOOKUP($B7,reporting_base!$A$2:$AK$154,'Tab-reporting_baseline'!G$1,FALSE)</f>
        <v>772.38286740000001</v>
      </c>
      <c r="H7" s="23">
        <f>VLOOKUP($B7,reporting_base!$A$2:$AK$154,'Tab-reporting_baseline'!H$1,FALSE)</f>
        <v>725.97689730000002</v>
      </c>
      <c r="I7" s="10"/>
      <c r="J7" s="30" t="s">
        <v>143</v>
      </c>
      <c r="K7" s="9" t="s">
        <v>171</v>
      </c>
      <c r="L7" s="23">
        <f>VLOOKUP($K7,reporting_base!$A$2:$AK$154,'Tab-reporting_baseline'!L$1,FALSE)</f>
        <v>1409.7320689999999</v>
      </c>
      <c r="M7" s="23">
        <f>VLOOKUP($K7,reporting_base!$A$2:$AK$154,'Tab-reporting_baseline'!M$1,FALSE)</f>
        <v>1722.5282970000001</v>
      </c>
      <c r="N7" s="23">
        <f>VLOOKUP($K7,reporting_base!$A$2:$AK$154,'Tab-reporting_baseline'!N$1,FALSE)</f>
        <v>1625.2373319999999</v>
      </c>
      <c r="O7" s="23">
        <f>VLOOKUP($K7,reporting_base!$A$2:$AK$154,'Tab-reporting_baseline'!O$1,FALSE)</f>
        <v>1825.642707</v>
      </c>
      <c r="P7" s="23">
        <f>VLOOKUP($K7,reporting_base!$A$2:$AK$154,'Tab-reporting_baseline'!P$1,FALSE)</f>
        <v>2499.4795429999999</v>
      </c>
      <c r="Q7" s="23">
        <f>VLOOKUP($K7,reporting_base!$A$2:$AK$154,'Tab-reporting_baseline'!Q$1,FALSE)</f>
        <v>2909.7371029999999</v>
      </c>
      <c r="R7" s="23"/>
      <c r="S7" s="29" t="s">
        <v>159</v>
      </c>
      <c r="T7" s="9" t="s">
        <v>305</v>
      </c>
      <c r="U7" s="23">
        <f>VLOOKUP($T7,reporting_base!$A$2:$AK$154,'Tab-reporting_baseline'!U$1,FALSE)</f>
        <v>10448.993340000001</v>
      </c>
      <c r="V7" s="23">
        <f>VLOOKUP($T7,reporting_base!$A$2:$AK$154,'Tab-reporting_baseline'!V$1,FALSE)</f>
        <v>12818.9558</v>
      </c>
      <c r="W7" s="23">
        <f>VLOOKUP($T7,reporting_base!$A$2:$AK$154,'Tab-reporting_baseline'!W$1,FALSE)</f>
        <v>18103.705620000001</v>
      </c>
      <c r="X7" s="23">
        <f>VLOOKUP($T7,reporting_base!$A$2:$AK$154,'Tab-reporting_baseline'!X$1,FALSE)</f>
        <v>23125.704659999999</v>
      </c>
      <c r="Y7" s="23">
        <f>VLOOKUP($T7,reporting_base!$A$2:$AK$154,'Tab-reporting_baseline'!Y$1,FALSE)</f>
        <v>32973.732250000001</v>
      </c>
      <c r="Z7" s="23">
        <f>VLOOKUP($T7,reporting_base!$A$2:$AK$154,'Tab-reporting_baseline'!Z$1,FALSE)</f>
        <v>42384.282090000001</v>
      </c>
      <c r="AA7" s="23"/>
      <c r="AB7" s="30" t="s">
        <v>185</v>
      </c>
      <c r="AC7" s="10" t="s">
        <v>65</v>
      </c>
      <c r="AD7" s="23">
        <f>VLOOKUP($AC7,reporting_base!$A$2:$AK$154,'Tab-reporting_baseline'!AD$1,FALSE)</f>
        <v>25.254320929999999</v>
      </c>
      <c r="AE7" s="23">
        <f>VLOOKUP($AC7,reporting_base!$A$2:$AK$154,'Tab-reporting_baseline'!AE$1,FALSE)</f>
        <v>25.831555609999999</v>
      </c>
      <c r="AF7" s="23">
        <f>VLOOKUP($AC7,reporting_base!$A$2:$AK$154,'Tab-reporting_baseline'!AF$1,FALSE)</f>
        <v>28.56273603</v>
      </c>
      <c r="AG7" s="23">
        <f>VLOOKUP($AC7,reporting_base!$A$2:$AK$154,'Tab-reporting_baseline'!AG$1,FALSE)</f>
        <v>28.231189839999999</v>
      </c>
      <c r="AH7" s="23">
        <f>VLOOKUP($AC7,reporting_base!$A$2:$AK$154,'Tab-reporting_baseline'!AH$1,FALSE)</f>
        <v>21.513481930000001</v>
      </c>
      <c r="AI7" s="23">
        <f>VLOOKUP($AC7,reporting_base!$A$2:$AK$154,'Tab-reporting_baseline'!AI$1,FALSE)</f>
        <v>15.795886019999999</v>
      </c>
      <c r="AJ7" s="10"/>
      <c r="AK7" s="30" t="s">
        <v>185</v>
      </c>
      <c r="AL7" s="10" t="s">
        <v>60</v>
      </c>
      <c r="AM7" s="23">
        <f>VLOOKUP($AL7,reporting_base!$A$2:$AK$154,AM$1,FALSE)</f>
        <v>1590.655315</v>
      </c>
      <c r="AN7" s="23">
        <f>VLOOKUP($AL7,reporting_base!$A$2:$AK$154,AN$1,FALSE)</f>
        <v>1791.5422530000001</v>
      </c>
      <c r="AO7" s="23">
        <f>VLOOKUP($AL7,reporting_base!$A$2:$AK$154,AO$1,FALSE)</f>
        <v>2393.231166</v>
      </c>
      <c r="AP7" s="23">
        <f>VLOOKUP($AL7,reporting_base!$A$2:$AK$154,AP$1,FALSE)</f>
        <v>3092.0062459999999</v>
      </c>
      <c r="AQ7" s="23">
        <f>VLOOKUP($AL7,reporting_base!$A$2:$AK$154,AQ$1,FALSE)</f>
        <v>4296.40103</v>
      </c>
      <c r="AR7" s="23">
        <f>VLOOKUP($AL7,reporting_base!$A$2:$AK$154,AR$1,FALSE)</f>
        <v>5219.74262</v>
      </c>
      <c r="AS7" s="10"/>
      <c r="AT7" s="30" t="s">
        <v>185</v>
      </c>
      <c r="AU7" s="10" t="s">
        <v>221</v>
      </c>
      <c r="AV7" s="23">
        <f>VLOOKUP($AU7,reporting_base!$A$2:$AK$154,AV$1,FALSE)</f>
        <v>2194.228188</v>
      </c>
      <c r="AW7" s="23">
        <f>VLOOKUP($AU7,reporting_base!$A$2:$AK$154,AW$1,FALSE)</f>
        <v>2469.1122529999998</v>
      </c>
      <c r="AX7" s="23">
        <f>VLOOKUP($AU7,reporting_base!$A$2:$AK$154,AX$1,FALSE)</f>
        <v>3221.1877319999999</v>
      </c>
      <c r="AY7" s="23">
        <f>VLOOKUP($AU7,reporting_base!$A$2:$AK$154,AY$1,FALSE)</f>
        <v>3862.0728079999999</v>
      </c>
      <c r="AZ7" s="23">
        <f>VLOOKUP($AU7,reporting_base!$A$2:$AK$154,AZ$1,FALSE)</f>
        <v>4773.4823249999999</v>
      </c>
      <c r="BA7" s="23">
        <f>VLOOKUP($AU7,reporting_base!$A$2:$AK$154,BA$1,FALSE)</f>
        <v>5684.8920639999997</v>
      </c>
      <c r="BB7" s="10"/>
      <c r="BC7" s="30" t="s">
        <v>185</v>
      </c>
      <c r="BD7" s="10" t="s">
        <v>227</v>
      </c>
      <c r="BE7" s="23">
        <f>VLOOKUP($BD7,reporting_base!$A$2:$AK$154,BE$1,FALSE)</f>
        <v>6037.7348739999998</v>
      </c>
      <c r="BF7" s="23">
        <f>VLOOKUP($BD7,reporting_base!$A$2:$AK$154,BF$1,FALSE)</f>
        <v>6796.6079019999997</v>
      </c>
      <c r="BG7" s="23">
        <f>VLOOKUP($BD7,reporting_base!$A$2:$AK$154,BG$1,FALSE)</f>
        <v>8906.7069909999991</v>
      </c>
      <c r="BH7" s="23">
        <f>VLOOKUP($BD7,reporting_base!$A$2:$AK$154,BH$1,FALSE)</f>
        <v>10716.44579</v>
      </c>
      <c r="BI7" s="23">
        <f>VLOOKUP($BD7,reporting_base!$A$2:$AK$154,BI$1,FALSE)</f>
        <v>14209.962820000001</v>
      </c>
      <c r="BJ7" s="23">
        <f>VLOOKUP($BD7,reporting_base!$A$2:$AK$154,BJ$1,FALSE)</f>
        <v>17097.86218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</row>
    <row r="8" spans="1:74">
      <c r="A8" s="29" t="s">
        <v>159</v>
      </c>
      <c r="B8" s="9" t="s">
        <v>95</v>
      </c>
      <c r="C8" s="23">
        <f>VLOOKUP($B8,reporting_base!$A$2:$AK$154,'Tab-reporting_baseline'!C$1,FALSE)</f>
        <v>6789.3232939999998</v>
      </c>
      <c r="D8" s="23">
        <f>VLOOKUP($B8,reporting_base!$A$2:$AK$154,'Tab-reporting_baseline'!D$1,FALSE)</f>
        <v>8278.5446690000008</v>
      </c>
      <c r="E8" s="23">
        <f>VLOOKUP($B8,reporting_base!$A$2:$AK$154,'Tab-reporting_baseline'!E$1,FALSE)</f>
        <v>11747.61052</v>
      </c>
      <c r="F8" s="23">
        <f>VLOOKUP($B8,reporting_base!$A$2:$AK$154,'Tab-reporting_baseline'!F$1,FALSE)</f>
        <v>14976.547629999999</v>
      </c>
      <c r="G8" s="23">
        <f>VLOOKUP($B8,reporting_base!$A$2:$AK$154,'Tab-reporting_baseline'!G$1,FALSE)</f>
        <v>21591.999070000002</v>
      </c>
      <c r="H8" s="23">
        <f>VLOOKUP($B8,reporting_base!$A$2:$AK$154,'Tab-reporting_baseline'!H$1,FALSE)</f>
        <v>27538.100119999999</v>
      </c>
      <c r="I8" s="10"/>
      <c r="J8" s="30" t="s">
        <v>185</v>
      </c>
      <c r="K8" s="9" t="s">
        <v>172</v>
      </c>
      <c r="L8" s="23">
        <f>VLOOKUP($K8,reporting_base!$A$2:$AK$154,'Tab-reporting_baseline'!L$1,FALSE)</f>
        <v>52.023562439999999</v>
      </c>
      <c r="M8" s="23">
        <f>VLOOKUP($K8,reporting_base!$A$2:$AK$154,'Tab-reporting_baseline'!M$1,FALSE)</f>
        <v>57.483308749999999</v>
      </c>
      <c r="N8" s="23">
        <f>VLOOKUP($K8,reporting_base!$A$2:$AK$154,'Tab-reporting_baseline'!N$1,FALSE)</f>
        <v>51.211628949999998</v>
      </c>
      <c r="O8" s="23">
        <f>VLOOKUP($K8,reporting_base!$A$2:$AK$154,'Tab-reporting_baseline'!O$1,FALSE)</f>
        <v>54.692323100000003</v>
      </c>
      <c r="P8" s="23">
        <f>VLOOKUP($K8,reporting_base!$A$2:$AK$154,'Tab-reporting_baseline'!P$1,FALSE)</f>
        <v>88.820239749999999</v>
      </c>
      <c r="Q8" s="23">
        <f>VLOOKUP($K8,reporting_base!$A$2:$AK$154,'Tab-reporting_baseline'!Q$1,FALSE)</f>
        <v>115.37235459999999</v>
      </c>
      <c r="R8" s="23"/>
      <c r="S8" s="30" t="s">
        <v>302</v>
      </c>
      <c r="T8" s="9" t="s">
        <v>174</v>
      </c>
      <c r="U8" s="24">
        <f>VLOOKUP($T8,reporting_base!$A$2:$AK$154,'Tab-reporting_baseline'!U$1,FALSE)</f>
        <v>5285.7500440000003</v>
      </c>
      <c r="V8" s="24">
        <f>VLOOKUP($T8,reporting_base!$A$2:$AK$154,'Tab-reporting_baseline'!V$1,FALSE)</f>
        <v>6038.6313360000004</v>
      </c>
      <c r="W8" s="24">
        <f>VLOOKUP($T8,reporting_base!$A$2:$AK$154,'Tab-reporting_baseline'!W$1,FALSE)</f>
        <v>4638.9370019999997</v>
      </c>
      <c r="X8" s="24">
        <f>VLOOKUP($T8,reporting_base!$A$2:$AK$154,'Tab-reporting_baseline'!X$1,FALSE)</f>
        <v>8355.9787589999996</v>
      </c>
      <c r="Y8" s="24">
        <f>VLOOKUP($T8,reporting_base!$A$2:$AK$154,'Tab-reporting_baseline'!Y$1,FALSE)</f>
        <v>11704.38852</v>
      </c>
      <c r="Z8" s="24">
        <f>VLOOKUP($T8,reporting_base!$A$2:$AK$154,'Tab-reporting_baseline'!Z$1,FALSE)</f>
        <v>12850.88458</v>
      </c>
      <c r="AA8" s="23"/>
      <c r="AB8" s="30" t="s">
        <v>140</v>
      </c>
      <c r="AC8" s="10" t="s">
        <v>66</v>
      </c>
      <c r="AD8" s="23">
        <f>VLOOKUP($AC8,reporting_base!$A$2:$AK$154,'Tab-reporting_baseline'!AD$1,FALSE)</f>
        <v>6.5964696939999996</v>
      </c>
      <c r="AE8" s="23">
        <f>VLOOKUP($AC8,reporting_base!$A$2:$AK$154,'Tab-reporting_baseline'!AE$1,FALSE)</f>
        <v>7.8761385070000003</v>
      </c>
      <c r="AF8" s="23">
        <f>VLOOKUP($AC8,reporting_base!$A$2:$AK$154,'Tab-reporting_baseline'!AF$1,FALSE)</f>
        <v>10.991243000000001</v>
      </c>
      <c r="AG8" s="23">
        <f>VLOOKUP($AC8,reporting_base!$A$2:$AK$154,'Tab-reporting_baseline'!AG$1,FALSE)</f>
        <v>14.008421759999999</v>
      </c>
      <c r="AH8" s="23">
        <f>VLOOKUP($AC8,reporting_base!$A$2:$AK$154,'Tab-reporting_baseline'!AH$1,FALSE)</f>
        <v>12.60178842</v>
      </c>
      <c r="AI8" s="23">
        <f>VLOOKUP($AC8,reporting_base!$A$2:$AK$154,'Tab-reporting_baseline'!AI$1,FALSE)</f>
        <v>11.944771859999999</v>
      </c>
      <c r="AJ8" s="10"/>
      <c r="AK8" s="30" t="s">
        <v>140</v>
      </c>
      <c r="AL8" s="10" t="s">
        <v>61</v>
      </c>
      <c r="AM8" s="23">
        <f>VLOOKUP($AL8,reporting_base!$A$2:$AK$154,AM$1,FALSE)</f>
        <v>381.5980361</v>
      </c>
      <c r="AN8" s="23">
        <f>VLOOKUP($AL8,reporting_base!$A$2:$AK$154,AN$1,FALSE)</f>
        <v>485.76897050000002</v>
      </c>
      <c r="AO8" s="23">
        <f>VLOOKUP($AL8,reporting_base!$A$2:$AK$154,AO$1,FALSE)</f>
        <v>774.34289720000004</v>
      </c>
      <c r="AP8" s="23">
        <f>VLOOKUP($AL8,reporting_base!$A$2:$AK$154,AP$1,FALSE)</f>
        <v>1226.4572109999999</v>
      </c>
      <c r="AQ8" s="23">
        <f>VLOOKUP($AL8,reporting_base!$A$2:$AK$154,AQ$1,FALSE)</f>
        <v>2049.0675689999998</v>
      </c>
      <c r="AR8" s="23">
        <f>VLOOKUP($AL8,reporting_base!$A$2:$AK$154,AR$1,FALSE)</f>
        <v>3101.9535620000001</v>
      </c>
      <c r="AS8" s="10"/>
      <c r="AT8" s="30" t="s">
        <v>140</v>
      </c>
      <c r="AU8" s="10" t="s">
        <v>222</v>
      </c>
      <c r="AV8" s="23">
        <f>VLOOKUP($AU8,reporting_base!$A$2:$AK$154,AV$1,FALSE)</f>
        <v>71.857209209999994</v>
      </c>
      <c r="AW8" s="23">
        <f>VLOOKUP($AU8,reporting_base!$A$2:$AK$154,AW$1,FALSE)</f>
        <v>157.3250377</v>
      </c>
      <c r="AX8" s="23">
        <f>VLOOKUP($AU8,reporting_base!$A$2:$AK$154,AX$1,FALSE)</f>
        <v>310.82155499999999</v>
      </c>
      <c r="AY8" s="23">
        <f>VLOOKUP($AU8,reporting_base!$A$2:$AK$154,AY$1,FALSE)</f>
        <v>586.52500759999998</v>
      </c>
      <c r="AZ8" s="23">
        <f>VLOOKUP($AU8,reporting_base!$A$2:$AK$154,AZ$1,FALSE)</f>
        <v>840.38573899999994</v>
      </c>
      <c r="BA8" s="23">
        <f>VLOOKUP($AU8,reporting_base!$A$2:$AK$154,BA$1,FALSE)</f>
        <v>1630.2480989999999</v>
      </c>
      <c r="BB8" s="10"/>
      <c r="BC8" s="30" t="s">
        <v>140</v>
      </c>
      <c r="BD8" s="10" t="s">
        <v>228</v>
      </c>
      <c r="BE8" s="23">
        <f>VLOOKUP($BD8,reporting_base!$A$2:$AK$154,BE$1,FALSE)</f>
        <v>2588.3749939999998</v>
      </c>
      <c r="BF8" s="23">
        <f>VLOOKUP($BD8,reporting_base!$A$2:$AK$154,BF$1,FALSE)</f>
        <v>3226.1302409999998</v>
      </c>
      <c r="BG8" s="23">
        <f>VLOOKUP($BD8,reporting_base!$A$2:$AK$154,BG$1,FALSE)</f>
        <v>4858.7301379999999</v>
      </c>
      <c r="BH8" s="23">
        <f>VLOOKUP($BD8,reporting_base!$A$2:$AK$154,BH$1,FALSE)</f>
        <v>6479.4868139999999</v>
      </c>
      <c r="BI8" s="23">
        <f>VLOOKUP($BD8,reporting_base!$A$2:$AK$154,BI$1,FALSE)</f>
        <v>9145.1353760000002</v>
      </c>
      <c r="BJ8" s="23">
        <f>VLOOKUP($BD8,reporting_base!$A$2:$AK$154,BJ$1,FALSE)</f>
        <v>12007.69133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</row>
    <row r="9" spans="1:74">
      <c r="A9" s="29" t="s">
        <v>140</v>
      </c>
      <c r="B9" s="9" t="s">
        <v>96</v>
      </c>
      <c r="C9" s="23">
        <f>VLOOKUP($B9,reporting_base!$A$2:$AK$154,'Tab-reporting_baseline'!C$1,FALSE)</f>
        <v>1372.7213240000001</v>
      </c>
      <c r="D9" s="23">
        <f>VLOOKUP($B9,reporting_base!$A$2:$AK$154,'Tab-reporting_baseline'!D$1,FALSE)</f>
        <v>1702.9332979999999</v>
      </c>
      <c r="E9" s="23">
        <f>VLOOKUP($B9,reporting_base!$A$2:$AK$154,'Tab-reporting_baseline'!E$1,FALSE)</f>
        <v>2566.936256</v>
      </c>
      <c r="F9" s="23">
        <f>VLOOKUP($B9,reporting_base!$A$2:$AK$154,'Tab-reporting_baseline'!F$1,FALSE)</f>
        <v>3440.003557</v>
      </c>
      <c r="G9" s="23">
        <f>VLOOKUP($B9,reporting_base!$A$2:$AK$154,'Tab-reporting_baseline'!G$1,FALSE)</f>
        <v>4855.8468039999998</v>
      </c>
      <c r="H9" s="23">
        <f>VLOOKUP($B9,reporting_base!$A$2:$AK$154,'Tab-reporting_baseline'!H$1,FALSE)</f>
        <v>6375.3056999999999</v>
      </c>
      <c r="I9" s="10"/>
      <c r="J9" s="30" t="s">
        <v>140</v>
      </c>
      <c r="K9" s="9" t="s">
        <v>173</v>
      </c>
      <c r="L9" s="23">
        <f>VLOOKUP($K9,reporting_base!$A$2:$AK$154,'Tab-reporting_baseline'!L$1,FALSE)</f>
        <v>8764.5570189999999</v>
      </c>
      <c r="M9" s="23">
        <f>VLOOKUP($K9,reporting_base!$A$2:$AK$154,'Tab-reporting_baseline'!M$1,FALSE)</f>
        <v>10670.18556</v>
      </c>
      <c r="N9" s="23">
        <f>VLOOKUP($K9,reporting_base!$A$2:$AK$154,'Tab-reporting_baseline'!N$1,FALSE)</f>
        <v>15785.750679999999</v>
      </c>
      <c r="O9" s="23">
        <f>VLOOKUP($K9,reporting_base!$A$2:$AK$154,'Tab-reporting_baseline'!O$1,FALSE)</f>
        <v>20415.054499999998</v>
      </c>
      <c r="P9" s="23">
        <f>VLOOKUP($K9,reporting_base!$A$2:$AK$154,'Tab-reporting_baseline'!P$1,FALSE)</f>
        <v>28808.037550000001</v>
      </c>
      <c r="Q9" s="23">
        <f>VLOOKUP($K9,reporting_base!$A$2:$AK$154,'Tab-reporting_baseline'!Q$1,FALSE)</f>
        <v>35789.91577</v>
      </c>
      <c r="R9" s="23"/>
      <c r="S9" s="29" t="s">
        <v>300</v>
      </c>
      <c r="T9" s="9" t="s">
        <v>306</v>
      </c>
      <c r="U9" s="23">
        <f>VLOOKUP($T9,reporting_base!$A$2:$AK$154,'Tab-reporting_baseline'!U$1,FALSE)</f>
        <v>3196.7461840000001</v>
      </c>
      <c r="V9" s="23">
        <f>VLOOKUP($T9,reporting_base!$A$2:$AK$154,'Tab-reporting_baseline'!V$1,FALSE)</f>
        <v>3084.0675209999999</v>
      </c>
      <c r="W9" s="23">
        <f>VLOOKUP($T9,reporting_base!$A$2:$AK$154,'Tab-reporting_baseline'!W$1,FALSE)</f>
        <v>2109.1571899999999</v>
      </c>
      <c r="X9" s="23">
        <f>VLOOKUP($T9,reporting_base!$A$2:$AK$154,'Tab-reporting_baseline'!X$1,FALSE)</f>
        <v>4907.2231140000004</v>
      </c>
      <c r="Y9" s="23">
        <f>VLOOKUP($T9,reporting_base!$A$2:$AK$154,'Tab-reporting_baseline'!Y$1,FALSE)</f>
        <v>6983.6525080000001</v>
      </c>
      <c r="Z9" s="23">
        <f>VLOOKUP($T9,reporting_base!$A$2:$AK$154,'Tab-reporting_baseline'!Z$1,FALSE)</f>
        <v>7245.6280459999998</v>
      </c>
      <c r="AA9" s="23"/>
      <c r="AB9" s="33" t="s">
        <v>180</v>
      </c>
      <c r="AC9" s="26" t="s">
        <v>55</v>
      </c>
      <c r="AD9" s="25">
        <f>VLOOKUP($AC9,reporting_base!$A$2:$AK$154,'Tab-reporting_baseline'!AD$1,FALSE)</f>
        <v>3392.8195249999999</v>
      </c>
      <c r="AE9" s="25">
        <f>VLOOKUP($AC9,reporting_base!$A$2:$AK$154,'Tab-reporting_baseline'!AE$1,FALSE)</f>
        <v>3707.7678770000002</v>
      </c>
      <c r="AF9" s="25">
        <f>VLOOKUP($AC9,reporting_base!$A$2:$AK$154,'Tab-reporting_baseline'!AF$1,FALSE)</f>
        <v>3868.0758449999998</v>
      </c>
      <c r="AG9" s="25">
        <f>VLOOKUP($AC9,reporting_base!$A$2:$AK$154,'Tab-reporting_baseline'!AG$1,FALSE)</f>
        <v>3980.1057310000001</v>
      </c>
      <c r="AH9" s="25">
        <f>VLOOKUP($AC9,reporting_base!$A$2:$AK$154,'Tab-reporting_baseline'!AH$1,FALSE)</f>
        <v>4132.4406559999998</v>
      </c>
      <c r="AI9" s="25">
        <f>VLOOKUP($AC9,reporting_base!$A$2:$AK$154,'Tab-reporting_baseline'!AI$1,FALSE)</f>
        <v>4200.8970589999999</v>
      </c>
      <c r="AJ9" s="10"/>
      <c r="AK9" s="33" t="s">
        <v>180</v>
      </c>
      <c r="AL9" s="26" t="s">
        <v>56</v>
      </c>
      <c r="AM9" s="25">
        <f>VLOOKUP($AL9,reporting_base!$A$2:$AK$154,AM$1,FALSE)</f>
        <v>16808.7</v>
      </c>
      <c r="AN9" s="25">
        <f>VLOOKUP($AL9,reporting_base!$A$2:$AK$154,AN$1,FALSE)</f>
        <v>20013.0756</v>
      </c>
      <c r="AO9" s="25">
        <f>VLOOKUP($AL9,reporting_base!$A$2:$AK$154,AO$1,FALSE)</f>
        <v>24615.36983</v>
      </c>
      <c r="AP9" s="25">
        <f>VLOOKUP($AL9,reporting_base!$A$2:$AK$154,AP$1,FALSE)</f>
        <v>32597.012419999999</v>
      </c>
      <c r="AQ9" s="25">
        <f>VLOOKUP($AL9,reporting_base!$A$2:$AK$154,AQ$1,FALSE)</f>
        <v>60010.859819999998</v>
      </c>
      <c r="AR9" s="25">
        <f>VLOOKUP($AL9,reporting_base!$A$2:$AK$154,AR$1,FALSE)</f>
        <v>103815.802</v>
      </c>
      <c r="AS9" s="10"/>
      <c r="AT9" s="33" t="s">
        <v>180</v>
      </c>
      <c r="AU9" s="26" t="s">
        <v>223</v>
      </c>
      <c r="AV9" s="25">
        <f>VLOOKUP($AU9,reporting_base!$A$2:$AK$154,AV$1,FALSE)</f>
        <v>78446.300010000006</v>
      </c>
      <c r="AW9" s="25">
        <f>VLOOKUP($AU9,reporting_base!$A$2:$AK$154,AW$1,FALSE)</f>
        <v>93219.60931</v>
      </c>
      <c r="AX9" s="25">
        <f>VLOOKUP($AU9,reporting_base!$A$2:$AK$154,AX$1,FALSE)</f>
        <v>110395.9759</v>
      </c>
      <c r="AY9" s="25">
        <f>VLOOKUP($AU9,reporting_base!$A$2:$AK$154,AY$1,FALSE)</f>
        <v>137704.2353</v>
      </c>
      <c r="AZ9" s="25">
        <f>VLOOKUP($AU9,reporting_base!$A$2:$AK$154,AZ$1,FALSE)</f>
        <v>240025.2402</v>
      </c>
      <c r="BA9" s="25">
        <f>VLOOKUP($AU9,reporting_base!$A$2:$AK$154,BA$1,FALSE)</f>
        <v>396617.7194</v>
      </c>
      <c r="BB9" s="10"/>
      <c r="BC9" s="33" t="s">
        <v>180</v>
      </c>
      <c r="BD9" s="26" t="s">
        <v>229</v>
      </c>
      <c r="BE9" s="25">
        <f>VLOOKUP($BD9,reporting_base!$A$2:$AK$154,BE$1,FALSE)</f>
        <v>150502.7647</v>
      </c>
      <c r="BF9" s="25">
        <f>VLOOKUP($BD9,reporting_base!$A$2:$AK$154,BF$1,FALSE)</f>
        <v>179454.09400000001</v>
      </c>
      <c r="BG9" s="25">
        <f>VLOOKUP($BD9,reporting_base!$A$2:$AK$154,BG$1,FALSE)</f>
        <v>214808.8382</v>
      </c>
      <c r="BH9" s="25">
        <f>VLOOKUP($BD9,reporting_base!$A$2:$AK$154,BH$1,FALSE)</f>
        <v>269949.48700000002</v>
      </c>
      <c r="BI9" s="25">
        <f>VLOOKUP($BD9,reporting_base!$A$2:$AK$154,BI$1,FALSE)</f>
        <v>462250.46950000001</v>
      </c>
      <c r="BJ9" s="25">
        <f>VLOOKUP($BD9,reporting_base!$A$2:$AK$154,BJ$1,FALSE)</f>
        <v>748647.95970000001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6" t="s">
        <v>257</v>
      </c>
      <c r="B10" s="9" t="s">
        <v>149</v>
      </c>
      <c r="C10" s="23">
        <f>VLOOKUP($B10,reporting_base!$A$2:$AK$154,'Tab-reporting_baseline'!C$1,FALSE)</f>
        <v>7532</v>
      </c>
      <c r="D10" s="23">
        <f>VLOOKUP($B10,reporting_base!$A$2:$AK$154,'Tab-reporting_baseline'!D$1,FALSE)</f>
        <v>8916.2426770000002</v>
      </c>
      <c r="E10" s="23">
        <f>VLOOKUP($B10,reporting_base!$A$2:$AK$154,'Tab-reporting_baseline'!E$1,FALSE)</f>
        <v>9788.1336389999997</v>
      </c>
      <c r="F10" s="23">
        <f>VLOOKUP($B10,reporting_base!$A$2:$AK$154,'Tab-reporting_baseline'!F$1,FALSE)</f>
        <v>13171.81259</v>
      </c>
      <c r="G10" s="23">
        <f>VLOOKUP($B10,reporting_base!$A$2:$AK$154,'Tab-reporting_baseline'!G$1,FALSE)</f>
        <v>18792.82879</v>
      </c>
      <c r="H10" s="23">
        <f>VLOOKUP($B10,reporting_base!$A$2:$AK$154,'Tab-reporting_baseline'!H$1,FALSE)</f>
        <v>21403.84172</v>
      </c>
      <c r="I10" s="10"/>
      <c r="J10" s="31" t="s">
        <v>144</v>
      </c>
      <c r="K10" s="9" t="s">
        <v>174</v>
      </c>
      <c r="L10" s="23">
        <f>VLOOKUP($K10,reporting_base!$A$2:$AK$154,'Tab-reporting_baseline'!L$1,FALSE)</f>
        <v>5285.7500440000003</v>
      </c>
      <c r="M10" s="23">
        <f>VLOOKUP($K10,reporting_base!$A$2:$AK$154,'Tab-reporting_baseline'!M$1,FALSE)</f>
        <v>6038.6313360000004</v>
      </c>
      <c r="N10" s="23">
        <f>VLOOKUP($K10,reporting_base!$A$2:$AK$154,'Tab-reporting_baseline'!N$1,FALSE)</f>
        <v>4638.9370019999997</v>
      </c>
      <c r="O10" s="23">
        <f>VLOOKUP($K10,reporting_base!$A$2:$AK$154,'Tab-reporting_baseline'!O$1,FALSE)</f>
        <v>8355.9787589999996</v>
      </c>
      <c r="P10" s="23">
        <f>VLOOKUP($K10,reporting_base!$A$2:$AK$154,'Tab-reporting_baseline'!P$1,FALSE)</f>
        <v>11704.38852</v>
      </c>
      <c r="Q10" s="23">
        <f>VLOOKUP($K10,reporting_base!$A$2:$AK$154,'Tab-reporting_baseline'!Q$1,FALSE)</f>
        <v>12850.88458</v>
      </c>
      <c r="R10" s="23"/>
      <c r="S10" s="29" t="s">
        <v>148</v>
      </c>
      <c r="T10" s="9" t="s">
        <v>308</v>
      </c>
      <c r="U10" s="23">
        <f>VLOOKUP($T10,reporting_base!$A$2:$AK$154,'Tab-reporting_baseline'!U$1,FALSE)</f>
        <v>1581.6641830000001</v>
      </c>
      <c r="V10" s="23">
        <f>VLOOKUP($T10,reporting_base!$A$2:$AK$154,'Tab-reporting_baseline'!V$1,FALSE)</f>
        <v>2331.1955929999999</v>
      </c>
      <c r="W10" s="23">
        <f>VLOOKUP($T10,reporting_base!$A$2:$AK$154,'Tab-reporting_baseline'!W$1,FALSE)</f>
        <v>1803.1879650000001</v>
      </c>
      <c r="X10" s="23">
        <f>VLOOKUP($T10,reporting_base!$A$2:$AK$154,'Tab-reporting_baseline'!X$1,FALSE)</f>
        <v>2536.265292</v>
      </c>
      <c r="Y10" s="23">
        <f>VLOOKUP($T10,reporting_base!$A$2:$AK$154,'Tab-reporting_baseline'!Y$1,FALSE)</f>
        <v>3331.9449979999999</v>
      </c>
      <c r="Z10" s="23">
        <f>VLOOKUP($T10,reporting_base!$A$2:$AK$154,'Tab-reporting_baseline'!Z$1,FALSE)</f>
        <v>3627.3231529999998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spans="1:74" ht="17">
      <c r="A11" s="21" t="s">
        <v>284</v>
      </c>
      <c r="B11" s="21"/>
      <c r="C11" s="25">
        <f>C4+C10</f>
        <v>19183.815259999999</v>
      </c>
      <c r="D11" s="25">
        <f t="shared" ref="D11:H11" si="0">D4+D10</f>
        <v>22459.968616999999</v>
      </c>
      <c r="E11" s="25">
        <f t="shared" si="0"/>
        <v>27711.607868999999</v>
      </c>
      <c r="F11" s="25">
        <f t="shared" si="0"/>
        <v>35073.256009999997</v>
      </c>
      <c r="G11" s="25">
        <f t="shared" si="0"/>
        <v>48550.973299999998</v>
      </c>
      <c r="H11" s="25">
        <f t="shared" si="0"/>
        <v>58609.255749999997</v>
      </c>
      <c r="I11" s="10"/>
      <c r="J11" s="21" t="s">
        <v>182</v>
      </c>
      <c r="K11" s="26" t="s">
        <v>175</v>
      </c>
      <c r="L11" s="25">
        <f>L4+L10</f>
        <v>23895.681734000002</v>
      </c>
      <c r="M11" s="25">
        <f t="shared" ref="M11:Q11" si="1">M4+M10</f>
        <v>29106.837996000002</v>
      </c>
      <c r="N11" s="25">
        <f t="shared" si="1"/>
        <v>33130.644312000004</v>
      </c>
      <c r="O11" s="25">
        <f t="shared" si="1"/>
        <v>44273.304768999995</v>
      </c>
      <c r="P11" s="25">
        <f t="shared" si="1"/>
        <v>62598.607510000002</v>
      </c>
      <c r="Q11" s="25">
        <f t="shared" si="1"/>
        <v>74147.180349999995</v>
      </c>
      <c r="R11" s="24"/>
      <c r="S11" s="52" t="s">
        <v>159</v>
      </c>
      <c r="T11" s="26" t="s">
        <v>309</v>
      </c>
      <c r="U11" s="53">
        <f>VLOOKUP($T11,reporting_base!$A$2:$AK$154,'Tab-reporting_baseline'!U$1,FALSE)</f>
        <v>507.33967680000001</v>
      </c>
      <c r="V11" s="53">
        <f>VLOOKUP($T11,reporting_base!$A$2:$AK$154,'Tab-reporting_baseline'!V$1,FALSE)</f>
        <v>623.36822159999997</v>
      </c>
      <c r="W11" s="53">
        <f>VLOOKUP($T11,reporting_base!$A$2:$AK$154,'Tab-reporting_baseline'!W$1,FALSE)</f>
        <v>726.59184679999998</v>
      </c>
      <c r="X11" s="53">
        <f>VLOOKUP($T11,reporting_base!$A$2:$AK$154,'Tab-reporting_baseline'!X$1,FALSE)</f>
        <v>912.49035240000001</v>
      </c>
      <c r="Y11" s="53">
        <f>VLOOKUP($T11,reporting_base!$A$2:$AK$154,'Tab-reporting_baseline'!Y$1,FALSE)</f>
        <v>1388.791017</v>
      </c>
      <c r="Z11" s="53">
        <f>VLOOKUP($T11,reporting_base!$A$2:$AK$154,'Tab-reporting_baseline'!Z$1,FALSE)</f>
        <v>1977.933385</v>
      </c>
      <c r="AA11" s="24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</row>
    <row r="12" spans="1:74" ht="17">
      <c r="A12" s="16" t="s">
        <v>258</v>
      </c>
      <c r="B12" s="9" t="s">
        <v>150</v>
      </c>
      <c r="C12" s="23">
        <f>VLOOKUP($B12,reporting_base!$A$2:$AK$154,'Tab-reporting_baseline'!C$1,FALSE)</f>
        <v>14205.15351</v>
      </c>
      <c r="D12" s="23">
        <f>VLOOKUP($B12,reporting_base!$A$2:$AK$154,'Tab-reporting_baseline'!D$1,FALSE)</f>
        <v>17058.85312</v>
      </c>
      <c r="E12" s="23">
        <f>VLOOKUP($B12,reporting_base!$A$2:$AK$154,'Tab-reporting_baseline'!E$1,FALSE)</f>
        <v>22508.108939999998</v>
      </c>
      <c r="F12" s="23">
        <f>VLOOKUP($B12,reporting_base!$A$2:$AK$154,'Tab-reporting_baseline'!F$1,FALSE)</f>
        <v>28340.34923</v>
      </c>
      <c r="G12" s="23">
        <f>VLOOKUP($B12,reporting_base!$A$2:$AK$154,'Tab-reporting_baseline'!G$1,FALSE)</f>
        <v>40172.562839999999</v>
      </c>
      <c r="H12" s="23">
        <f>VLOOKUP($B12,reporting_base!$A$2:$AK$154,'Tab-reporting_baseline'!H$1,FALSE)</f>
        <v>49247.672659999997</v>
      </c>
      <c r="I12" s="10"/>
      <c r="J12" s="10"/>
      <c r="K12" s="10"/>
      <c r="L12" s="10"/>
      <c r="M12" s="10"/>
      <c r="N12" s="10"/>
      <c r="O12" s="10"/>
      <c r="P12" s="10"/>
      <c r="Q12" s="10"/>
      <c r="S12" s="54" t="s">
        <v>310</v>
      </c>
      <c r="U12" s="24">
        <f>U4+U8</f>
        <v>23895.681734000002</v>
      </c>
      <c r="V12" s="24">
        <f t="shared" ref="V12:Z12" si="2">V4+V8</f>
        <v>29106.837996000002</v>
      </c>
      <c r="W12" s="24">
        <f t="shared" si="2"/>
        <v>33130.644312000004</v>
      </c>
      <c r="X12" s="24">
        <f t="shared" si="2"/>
        <v>44273.304768999995</v>
      </c>
      <c r="Y12" s="24">
        <f t="shared" si="2"/>
        <v>62598.607510000002</v>
      </c>
      <c r="Z12" s="24">
        <f t="shared" si="2"/>
        <v>74147.180349999995</v>
      </c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</row>
    <row r="13" spans="1:74">
      <c r="A13" s="30" t="s">
        <v>141</v>
      </c>
      <c r="B13" s="9" t="s">
        <v>67</v>
      </c>
      <c r="C13" s="23">
        <f>VLOOKUP($B13,reporting_base!$A$2:$AK$154,'Tab-reporting_baseline'!C$1,FALSE)</f>
        <v>3167.9766119999999</v>
      </c>
      <c r="D13" s="23">
        <f>VLOOKUP($B13,reporting_base!$A$2:$AK$154,'Tab-reporting_baseline'!D$1,FALSE)</f>
        <v>3951.3445620000002</v>
      </c>
      <c r="E13" s="23">
        <f>VLOOKUP($B13,reporting_base!$A$2:$AK$154,'Tab-reporting_baseline'!E$1,FALSE)</f>
        <v>4473.6234320000003</v>
      </c>
      <c r="F13" s="23">
        <f>VLOOKUP($B13,reporting_base!$A$2:$AK$154,'Tab-reporting_baseline'!F$1,FALSE)</f>
        <v>5640.8252030000003</v>
      </c>
      <c r="G13" s="23">
        <f>VLOOKUP($B13,reporting_base!$A$2:$AK$154,'Tab-reporting_baseline'!G$1,FALSE)</f>
        <v>8118.2660269999997</v>
      </c>
      <c r="H13" s="23">
        <f>VLOOKUP($B13,reporting_base!$A$2:$AK$154,'Tab-reporting_baseline'!H$1,FALSE)</f>
        <v>9750.7976440000002</v>
      </c>
      <c r="I13" s="10"/>
      <c r="J13" s="10"/>
      <c r="K13" s="10"/>
      <c r="L13" s="10"/>
      <c r="M13" s="10"/>
      <c r="N13" s="10"/>
      <c r="O13" s="10"/>
      <c r="P13" s="10"/>
      <c r="Q13" s="10"/>
      <c r="S13" s="29" t="s">
        <v>300</v>
      </c>
      <c r="U13" s="23">
        <f>U5+U9</f>
        <v>6660.0524720000003</v>
      </c>
      <c r="V13" s="23">
        <f t="shared" ref="V13:Z13" si="3">V5+V9</f>
        <v>7585.9694959999997</v>
      </c>
      <c r="W13" s="23">
        <f t="shared" si="3"/>
        <v>6398.3099240000001</v>
      </c>
      <c r="X13" s="23">
        <f t="shared" si="3"/>
        <v>10256.651496</v>
      </c>
      <c r="Y13" s="23">
        <f t="shared" si="3"/>
        <v>14063.01684</v>
      </c>
      <c r="Z13" s="23">
        <f t="shared" si="3"/>
        <v>15254.155003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</row>
    <row r="14" spans="1:74">
      <c r="A14" s="30" t="s">
        <v>142</v>
      </c>
      <c r="B14" s="9" t="s">
        <v>68</v>
      </c>
      <c r="C14" s="23">
        <f>VLOOKUP($B14,reporting_base!$A$2:$AK$154,'Tab-reporting_baseline'!C$1,FALSE)</f>
        <v>421.00640509999999</v>
      </c>
      <c r="D14" s="23">
        <f>VLOOKUP($B14,reporting_base!$A$2:$AK$154,'Tab-reporting_baseline'!D$1,FALSE)</f>
        <v>561.80477970000004</v>
      </c>
      <c r="E14" s="23">
        <f>VLOOKUP($B14,reporting_base!$A$2:$AK$154,'Tab-reporting_baseline'!E$1,FALSE)</f>
        <v>575.9562105</v>
      </c>
      <c r="F14" s="23">
        <f>VLOOKUP($B14,reporting_base!$A$2:$AK$154,'Tab-reporting_baseline'!F$1,FALSE)</f>
        <v>775.91285119999998</v>
      </c>
      <c r="G14" s="23">
        <f>VLOOKUP($B14,reporting_base!$A$2:$AK$154,'Tab-reporting_baseline'!G$1,FALSE)</f>
        <v>1091.424512</v>
      </c>
      <c r="H14" s="23">
        <f>VLOOKUP($B14,reporting_base!$A$2:$AK$154,'Tab-reporting_baseline'!H$1,FALSE)</f>
        <v>1333.0170250000001</v>
      </c>
      <c r="I14" s="10"/>
      <c r="J14" s="10"/>
      <c r="K14" s="10"/>
      <c r="L14" s="10"/>
      <c r="M14" s="10"/>
      <c r="N14" s="10"/>
      <c r="O14" s="10"/>
      <c r="P14" s="10"/>
      <c r="Q14" s="10"/>
      <c r="S14" s="29" t="s">
        <v>148</v>
      </c>
      <c r="T14" s="9"/>
      <c r="U14" s="23">
        <f>U6+U10</f>
        <v>6279.2962379999999</v>
      </c>
      <c r="V14" s="23">
        <f t="shared" ref="V14:Z14" si="4">V6+V10</f>
        <v>8078.544484</v>
      </c>
      <c r="W14" s="23">
        <f t="shared" si="4"/>
        <v>7902.0369179999998</v>
      </c>
      <c r="X14" s="23">
        <f t="shared" si="4"/>
        <v>9978.4582570000002</v>
      </c>
      <c r="Y14" s="23">
        <f t="shared" si="4"/>
        <v>14173.067407999999</v>
      </c>
      <c r="Z14" s="23">
        <f t="shared" si="4"/>
        <v>14530.809883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</row>
    <row r="15" spans="1:74">
      <c r="A15" s="30" t="s">
        <v>143</v>
      </c>
      <c r="B15" s="9" t="s">
        <v>69</v>
      </c>
      <c r="C15" s="23">
        <f>VLOOKUP($B15,reporting_base!$A$2:$AK$154,'Tab-reporting_baseline'!C$1,FALSE)</f>
        <v>865.04260650000003</v>
      </c>
      <c r="D15" s="23">
        <f>VLOOKUP($B15,reporting_base!$A$2:$AK$154,'Tab-reporting_baseline'!D$1,FALSE)</f>
        <v>1049.217719</v>
      </c>
      <c r="E15" s="23">
        <f>VLOOKUP($B15,reporting_base!$A$2:$AK$154,'Tab-reporting_baseline'!E$1,FALSE)</f>
        <v>1230.3462629999999</v>
      </c>
      <c r="F15" s="23">
        <f>VLOOKUP($B15,reporting_base!$A$2:$AK$154,'Tab-reporting_baseline'!F$1,FALSE)</f>
        <v>1524.779536</v>
      </c>
      <c r="G15" s="23">
        <f>VLOOKUP($B15,reporting_base!$A$2:$AK$154,'Tab-reporting_baseline'!G$1,FALSE)</f>
        <v>2116.4868179999999</v>
      </c>
      <c r="H15" s="23">
        <f>VLOOKUP($B15,reporting_base!$A$2:$AK$154,'Tab-reporting_baseline'!H$1,FALSE)</f>
        <v>2607.8383100000001</v>
      </c>
      <c r="I15" s="10"/>
      <c r="J15" s="10"/>
      <c r="K15" s="10"/>
      <c r="L15" s="10"/>
      <c r="M15" s="10"/>
      <c r="N15" s="10"/>
      <c r="O15" s="10"/>
      <c r="P15" s="10"/>
      <c r="Q15" s="10"/>
      <c r="S15" s="52" t="s">
        <v>159</v>
      </c>
      <c r="T15" s="26"/>
      <c r="U15" s="53">
        <f>U7+U11</f>
        <v>10956.333016800001</v>
      </c>
      <c r="V15" s="53">
        <f t="shared" ref="V15:Z15" si="5">V7+V11</f>
        <v>13442.324021599999</v>
      </c>
      <c r="W15" s="53">
        <f t="shared" si="5"/>
        <v>18830.297466800002</v>
      </c>
      <c r="X15" s="53">
        <f t="shared" si="5"/>
        <v>24038.1950124</v>
      </c>
      <c r="Y15" s="53">
        <f t="shared" si="5"/>
        <v>34362.523267000004</v>
      </c>
      <c r="Z15" s="53">
        <f t="shared" si="5"/>
        <v>44362.215474999997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</row>
    <row r="16" spans="1:74">
      <c r="A16" s="30" t="s">
        <v>185</v>
      </c>
      <c r="B16" s="9" t="s">
        <v>70</v>
      </c>
      <c r="C16" s="23">
        <f>VLOOKUP($B16,reporting_base!$A$2:$AK$154,'Tab-reporting_baseline'!C$1,FALSE)</f>
        <v>6076.7669230000001</v>
      </c>
      <c r="D16" s="23">
        <f>VLOOKUP($B16,reporting_base!$A$2:$AK$154,'Tab-reporting_baseline'!D$1,FALSE)</f>
        <v>7023.7623640000002</v>
      </c>
      <c r="E16" s="23">
        <f>VLOOKUP($B16,reporting_base!$A$2:$AK$154,'Tab-reporting_baseline'!E$1,FALSE)</f>
        <v>9605.9608740000003</v>
      </c>
      <c r="F16" s="23">
        <f>VLOOKUP($B16,reporting_base!$A$2:$AK$154,'Tab-reporting_baseline'!F$1,FALSE)</f>
        <v>11837.144780000001</v>
      </c>
      <c r="G16" s="23">
        <f>VLOOKUP($B16,reporting_base!$A$2:$AK$154,'Tab-reporting_baseline'!G$1,FALSE)</f>
        <v>16779.091219999998</v>
      </c>
      <c r="H16" s="23">
        <f>VLOOKUP($B16,reporting_base!$A$2:$AK$154,'Tab-reporting_baseline'!H$1,FALSE)</f>
        <v>20541.57445</v>
      </c>
      <c r="I16" s="10"/>
      <c r="J16" s="10"/>
      <c r="K16" s="10"/>
      <c r="L16" s="10"/>
      <c r="M16" s="10"/>
      <c r="N16" s="10"/>
      <c r="O16" s="10"/>
      <c r="P16" s="10"/>
      <c r="Q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</row>
    <row r="17" spans="1:74">
      <c r="A17" s="30" t="s">
        <v>140</v>
      </c>
      <c r="B17" s="9" t="s">
        <v>71</v>
      </c>
      <c r="C17" s="23">
        <f>VLOOKUP($B17,reporting_base!$A$2:$AK$154,'Tab-reporting_baseline'!C$1,FALSE)</f>
        <v>3674.360968</v>
      </c>
      <c r="D17" s="23">
        <f>VLOOKUP($B17,reporting_base!$A$2:$AK$154,'Tab-reporting_baseline'!D$1,FALSE)</f>
        <v>4472.7236929999999</v>
      </c>
      <c r="E17" s="23">
        <f>VLOOKUP($B17,reporting_base!$A$2:$AK$154,'Tab-reporting_baseline'!E$1,FALSE)</f>
        <v>6622.2221639999998</v>
      </c>
      <c r="F17" s="23">
        <f>VLOOKUP($B17,reporting_base!$A$2:$AK$154,'Tab-reporting_baseline'!F$1,FALSE)</f>
        <v>8561.6868680000007</v>
      </c>
      <c r="G17" s="23">
        <f>VLOOKUP($B17,reporting_base!$A$2:$AK$154,'Tab-reporting_baseline'!G$1,FALSE)</f>
        <v>12067.294260000001</v>
      </c>
      <c r="H17" s="23">
        <f>VLOOKUP($B17,reporting_base!$A$2:$AK$154,'Tab-reporting_baseline'!H$1,FALSE)</f>
        <v>15014.445229999999</v>
      </c>
      <c r="I17" s="10"/>
      <c r="J17" s="10"/>
      <c r="K17" s="10"/>
      <c r="L17" s="10"/>
      <c r="M17" s="10"/>
      <c r="N17" s="10"/>
      <c r="O17" s="10"/>
      <c r="P17" s="10"/>
      <c r="Q17" s="10"/>
      <c r="S17" s="10" t="s">
        <v>400</v>
      </c>
      <c r="U17" s="68">
        <f>U13+U14</f>
        <v>12939.34871</v>
      </c>
      <c r="V17" s="68">
        <f t="shared" ref="V17:Z17" si="6">V13+V14</f>
        <v>15664.51398</v>
      </c>
      <c r="W17" s="68">
        <f t="shared" si="6"/>
        <v>14300.346841999999</v>
      </c>
      <c r="X17" s="68">
        <f t="shared" si="6"/>
        <v>20235.109753000001</v>
      </c>
      <c r="Y17" s="68">
        <f t="shared" si="6"/>
        <v>28236.084247999999</v>
      </c>
      <c r="Z17" s="68">
        <f t="shared" si="6"/>
        <v>29784.964886000002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>
      <c r="A18" s="31" t="s">
        <v>144</v>
      </c>
      <c r="B18" s="9" t="s">
        <v>151</v>
      </c>
      <c r="C18" s="23">
        <f>VLOOKUP($B18,reporting_base!$A$2:$AK$154,'Tab-reporting_baseline'!C$1,FALSE)</f>
        <v>2263.6441289999998</v>
      </c>
      <c r="D18" s="23">
        <f>VLOOKUP($B18,reporting_base!$A$2:$AK$154,'Tab-reporting_baseline'!D$1,FALSE)</f>
        <v>2677.5827519999998</v>
      </c>
      <c r="E18" s="23">
        <f>VLOOKUP($B18,reporting_base!$A$2:$AK$154,'Tab-reporting_baseline'!E$1,FALSE)</f>
        <v>2464.1750980000002</v>
      </c>
      <c r="F18" s="23">
        <f>VLOOKUP($B18,reporting_base!$A$2:$AK$154,'Tab-reporting_baseline'!F$1,FALSE)</f>
        <v>3972.5498130000001</v>
      </c>
      <c r="G18" s="23">
        <f>VLOOKUP($B18,reporting_base!$A$2:$AK$154,'Tab-reporting_baseline'!G$1,FALSE)</f>
        <v>5555.4949450000004</v>
      </c>
      <c r="H18" s="23">
        <f>VLOOKUP($B18,reporting_base!$A$2:$AK$154,'Tab-reporting_baseline'!H$1,FALSE)</f>
        <v>6462.0584159999999</v>
      </c>
      <c r="I18" s="10"/>
      <c r="J18" s="10"/>
      <c r="K18" s="10"/>
      <c r="L18" s="10"/>
      <c r="M18" s="10"/>
      <c r="N18" s="10"/>
      <c r="O18" s="10"/>
      <c r="P18" s="10"/>
      <c r="Q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>
      <c r="A19" s="31" t="s">
        <v>145</v>
      </c>
      <c r="B19" s="9" t="s">
        <v>152</v>
      </c>
      <c r="C19" s="23">
        <f>VLOOKUP($B19,reporting_base!$A$2:$AK$154,'Tab-reporting_baseline'!C$1,FALSE)</f>
        <v>2698.017621</v>
      </c>
      <c r="D19" s="23">
        <f>VLOOKUP($B19,reporting_base!$A$2:$AK$154,'Tab-reporting_baseline'!D$1,FALSE)</f>
        <v>2704.4913539999998</v>
      </c>
      <c r="E19" s="23">
        <f>VLOOKUP($B19,reporting_base!$A$2:$AK$154,'Tab-reporting_baseline'!E$1,FALSE)</f>
        <v>2718.787073</v>
      </c>
      <c r="F19" s="23">
        <f>VLOOKUP($B19,reporting_base!$A$2:$AK$154,'Tab-reporting_baseline'!F$1,FALSE)</f>
        <v>2737.7848009999998</v>
      </c>
      <c r="G19" s="23">
        <f>VLOOKUP($B19,reporting_base!$A$2:$AK$154,'Tab-reporting_baseline'!G$1,FALSE)</f>
        <v>2795.647344</v>
      </c>
      <c r="H19" s="23">
        <f>VLOOKUP($B19,reporting_base!$A$2:$AK$154,'Tab-reporting_baseline'!H$1,FALSE)</f>
        <v>2866.5835160000001</v>
      </c>
      <c r="I19" s="10"/>
      <c r="J19" s="10"/>
      <c r="K19" s="10"/>
      <c r="L19" s="10"/>
      <c r="M19" s="10"/>
      <c r="N19" s="10"/>
      <c r="O19" s="10"/>
      <c r="P19" s="10"/>
      <c r="Q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>
      <c r="A20" s="31" t="s">
        <v>153</v>
      </c>
      <c r="B20" s="9"/>
      <c r="C20" s="23">
        <f>C11-SUM(C12,C18,C19)</f>
        <v>17</v>
      </c>
      <c r="D20" s="23">
        <f t="shared" ref="D20:H20" si="7">D11-SUM(D12,D18,D19)</f>
        <v>19.041390999998839</v>
      </c>
      <c r="E20" s="23">
        <f t="shared" si="7"/>
        <v>20.53675800000201</v>
      </c>
      <c r="F20" s="23">
        <f t="shared" si="7"/>
        <v>22.572165999998106</v>
      </c>
      <c r="G20" s="23">
        <f t="shared" si="7"/>
        <v>27.268171000003349</v>
      </c>
      <c r="H20" s="23">
        <f t="shared" si="7"/>
        <v>32.941158000001451</v>
      </c>
      <c r="I20" s="10"/>
      <c r="J20" s="10"/>
      <c r="K20" s="10"/>
      <c r="L20" s="10"/>
      <c r="M20" s="10"/>
      <c r="N20" s="10"/>
      <c r="O20" s="10"/>
      <c r="P20" s="10"/>
      <c r="Q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>
      <c r="A21" s="21" t="s">
        <v>259</v>
      </c>
      <c r="B21" s="26"/>
      <c r="C21" s="25">
        <f>C12+C18+C19+C20</f>
        <v>19183.815259999999</v>
      </c>
      <c r="D21" s="25">
        <f t="shared" ref="D21:H21" si="8">D12+D18+D19+D20</f>
        <v>22459.968616999999</v>
      </c>
      <c r="E21" s="25">
        <f t="shared" si="8"/>
        <v>27711.607868999999</v>
      </c>
      <c r="F21" s="25">
        <f t="shared" si="8"/>
        <v>35073.256009999997</v>
      </c>
      <c r="G21" s="25">
        <f t="shared" si="8"/>
        <v>48550.973299999998</v>
      </c>
      <c r="H21" s="25">
        <f t="shared" si="8"/>
        <v>58609.255749999997</v>
      </c>
      <c r="I21" s="10"/>
      <c r="J21" s="10"/>
      <c r="K21" s="10"/>
      <c r="L21" s="10"/>
      <c r="M21" s="10"/>
      <c r="N21" s="10"/>
      <c r="O21" s="10"/>
      <c r="P21" s="10"/>
      <c r="Q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>
      <c r="A22" s="16" t="s">
        <v>299</v>
      </c>
      <c r="B22" s="9"/>
      <c r="C22" s="25">
        <f>SUM(C13:C15,C18)</f>
        <v>6717.6697525999989</v>
      </c>
      <c r="D22" s="25">
        <f t="shared" ref="D22:H22" si="9">SUM(D13:D15,D18)</f>
        <v>8239.9498127000006</v>
      </c>
      <c r="E22" s="25">
        <f t="shared" si="9"/>
        <v>8744.1010034999999</v>
      </c>
      <c r="F22" s="25">
        <f t="shared" si="9"/>
        <v>11914.067403200001</v>
      </c>
      <c r="G22" s="25">
        <f t="shared" si="9"/>
        <v>16881.672301999999</v>
      </c>
      <c r="H22" s="25">
        <f t="shared" si="9"/>
        <v>20153.711394999998</v>
      </c>
      <c r="I22" s="10"/>
      <c r="J22" s="1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ht="15.5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49"/>
      <c r="S23"/>
      <c r="T23" s="7"/>
      <c r="U23" s="22"/>
      <c r="V23" s="22"/>
      <c r="W23" s="22"/>
      <c r="X23" s="22"/>
      <c r="Y23" s="22"/>
      <c r="Z23" s="22"/>
      <c r="AA23" s="4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50"/>
      <c r="S24" s="9"/>
      <c r="T24" s="9"/>
      <c r="U24" s="82" t="s">
        <v>0</v>
      </c>
      <c r="V24" s="83"/>
      <c r="W24" s="83"/>
      <c r="X24" s="83"/>
      <c r="Y24" s="83"/>
      <c r="Z24" s="84"/>
      <c r="AA24" s="5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ht="20.149999999999999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51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</row>
    <row r="26" spans="1:74" ht="15" customHeight="1">
      <c r="A26" s="20" t="s">
        <v>265</v>
      </c>
      <c r="B26" s="9" t="s">
        <v>92</v>
      </c>
      <c r="C26" s="23">
        <f>VLOOKUP($B26,reporting_base!$A$2:$AK$154,'Tab-reporting_baseline'!C$1,FALSE)</f>
        <v>2310</v>
      </c>
      <c r="D26" s="23">
        <f>VLOOKUP($B26,reporting_base!$A$2:$AK$154,'Tab-reporting_baseline'!D$1,FALSE)</f>
        <v>2316.3320699999999</v>
      </c>
      <c r="E26" s="23">
        <f>VLOOKUP($B26,reporting_base!$A$2:$AK$154,'Tab-reporting_baseline'!E$1,FALSE)</f>
        <v>2312.5908159999999</v>
      </c>
      <c r="F26" s="23">
        <f>VLOOKUP($B26,reporting_base!$A$2:$AK$154,'Tab-reporting_baseline'!F$1,FALSE)</f>
        <v>2314.114748</v>
      </c>
      <c r="G26" s="23">
        <f>VLOOKUP($B26,reporting_base!$A$2:$AK$154,'Tab-reporting_baseline'!G$1,FALSE)</f>
        <v>2330.6868840000002</v>
      </c>
      <c r="H26" s="23">
        <f>VLOOKUP($B26,reporting_base!$A$2:$AK$154,'Tab-reporting_baseline'!H$1,FALSE)</f>
        <v>2349.1078309999998</v>
      </c>
      <c r="I26" s="23"/>
      <c r="J26" s="16" t="s">
        <v>176</v>
      </c>
      <c r="K26" s="9"/>
      <c r="L26" s="23">
        <f t="shared" ref="L26:Q33" si="10">L4</f>
        <v>18609.931690000001</v>
      </c>
      <c r="M26" s="23">
        <f t="shared" si="10"/>
        <v>23068.20666</v>
      </c>
      <c r="N26" s="23">
        <f t="shared" si="10"/>
        <v>28491.707310000002</v>
      </c>
      <c r="O26" s="23">
        <f t="shared" si="10"/>
        <v>35917.326009999997</v>
      </c>
      <c r="P26" s="23">
        <f t="shared" si="10"/>
        <v>50894.218990000001</v>
      </c>
      <c r="Q26" s="23">
        <f t="shared" si="10"/>
        <v>61296.295769999997</v>
      </c>
      <c r="R26" s="23"/>
      <c r="S26" s="16" t="s">
        <v>312</v>
      </c>
      <c r="T26" s="9" t="s">
        <v>168</v>
      </c>
      <c r="U26" s="24">
        <f>U4</f>
        <v>18609.931690000001</v>
      </c>
      <c r="V26" s="24">
        <f t="shared" ref="V26:Z26" si="11">V4</f>
        <v>23068.20666</v>
      </c>
      <c r="W26" s="24">
        <f t="shared" si="11"/>
        <v>28491.707310000002</v>
      </c>
      <c r="X26" s="24">
        <f t="shared" si="11"/>
        <v>35917.326009999997</v>
      </c>
      <c r="Y26" s="24">
        <f t="shared" si="11"/>
        <v>50894.218990000001</v>
      </c>
      <c r="Z26" s="24">
        <f t="shared" si="11"/>
        <v>61296.295769999997</v>
      </c>
      <c r="AA26" s="23"/>
      <c r="AB26" s="30" t="s">
        <v>164</v>
      </c>
      <c r="AC26" s="9"/>
      <c r="AD26" s="23">
        <f>AD4</f>
        <v>1593.2937340000001</v>
      </c>
      <c r="AE26" s="23">
        <f t="shared" ref="AE26:AI26" si="12">AE4</f>
        <v>1733.7700809999999</v>
      </c>
      <c r="AF26" s="23">
        <f t="shared" si="12"/>
        <v>1807.6876339999999</v>
      </c>
      <c r="AG26" s="23">
        <f t="shared" si="12"/>
        <v>1846.769366</v>
      </c>
      <c r="AH26" s="23">
        <f t="shared" si="12"/>
        <v>1944.8505279999999</v>
      </c>
      <c r="AI26" s="23">
        <f t="shared" si="12"/>
        <v>2012.6483370000001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3">AN4</f>
        <v>3909.8223010000002</v>
      </c>
      <c r="AO26" s="23">
        <f t="shared" si="13"/>
        <v>4644.8668260000004</v>
      </c>
      <c r="AP26" s="23">
        <f t="shared" si="13"/>
        <v>5908.4302449999996</v>
      </c>
      <c r="AQ26" s="23">
        <f t="shared" si="13"/>
        <v>11274.851559999999</v>
      </c>
      <c r="AR26" s="23">
        <f t="shared" si="13"/>
        <v>20626.643220000002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4">AW4</f>
        <v>30407.4715</v>
      </c>
      <c r="AX26" s="23">
        <f t="shared" si="14"/>
        <v>35830.222659999999</v>
      </c>
      <c r="AY26" s="23">
        <f t="shared" si="14"/>
        <v>44100.10512</v>
      </c>
      <c r="AZ26" s="23">
        <f t="shared" si="14"/>
        <v>79419.303020000007</v>
      </c>
      <c r="BA26" s="23">
        <f t="shared" si="14"/>
        <v>135264.14290000001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5">BF4</f>
        <v>87716.538610000003</v>
      </c>
      <c r="BG26" s="23">
        <f t="shared" si="15"/>
        <v>104574.8484</v>
      </c>
      <c r="BH26" s="23">
        <f t="shared" si="15"/>
        <v>131696.9981</v>
      </c>
      <c r="BI26" s="23">
        <f t="shared" si="15"/>
        <v>229786.26980000001</v>
      </c>
      <c r="BJ26" s="23">
        <f t="shared" si="15"/>
        <v>378921.49</v>
      </c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>
      <c r="A27" s="16" t="s">
        <v>257</v>
      </c>
      <c r="B27" s="9" t="s">
        <v>266</v>
      </c>
      <c r="C27" s="23">
        <f>VLOOKUP($B27,reporting_base!$A$2:$AK$154,'Tab-reporting_baseline'!C$1,FALSE)</f>
        <v>898</v>
      </c>
      <c r="D27" s="23">
        <f>VLOOKUP($B27,reporting_base!$A$2:$AK$154,'Tab-reporting_baseline'!D$1,FALSE)</f>
        <v>895.51468950000003</v>
      </c>
      <c r="E27" s="23">
        <f>VLOOKUP($B27,reporting_base!$A$2:$AK$154,'Tab-reporting_baseline'!E$1,FALSE)</f>
        <v>885.56405400000006</v>
      </c>
      <c r="F27" s="23">
        <f>VLOOKUP($B27,reporting_base!$A$2:$AK$154,'Tab-reporting_baseline'!F$1,FALSE)</f>
        <v>883.88994319999995</v>
      </c>
      <c r="G27" s="23">
        <f>VLOOKUP($B27,reporting_base!$A$2:$AK$154,'Tab-reporting_baseline'!G$1,FALSE)</f>
        <v>901.75201389999995</v>
      </c>
      <c r="H27" s="23">
        <f>VLOOKUP($B27,reporting_base!$A$2:$AK$154,'Tab-reporting_baseline'!H$1,FALSE)</f>
        <v>921.29864099999998</v>
      </c>
      <c r="I27" s="9"/>
      <c r="J27" s="30" t="s">
        <v>164</v>
      </c>
      <c r="K27" s="9"/>
      <c r="L27" s="23">
        <f t="shared" si="10"/>
        <v>7243.7639390000004</v>
      </c>
      <c r="M27" s="23">
        <f t="shared" si="10"/>
        <v>9098.2925080000005</v>
      </c>
      <c r="N27" s="23">
        <f t="shared" si="10"/>
        <v>9550.9582859999991</v>
      </c>
      <c r="O27" s="23">
        <f t="shared" si="10"/>
        <v>11689.75527</v>
      </c>
      <c r="P27" s="23">
        <f t="shared" si="10"/>
        <v>16822.997240000001</v>
      </c>
      <c r="Q27" s="23">
        <f t="shared" si="10"/>
        <v>19302.24928</v>
      </c>
      <c r="R27" s="23"/>
      <c r="S27" s="29" t="s">
        <v>156</v>
      </c>
      <c r="T27" s="9" t="s">
        <v>303</v>
      </c>
      <c r="U27" s="23">
        <f t="shared" ref="U27:Z27" si="16">U5</f>
        <v>3463.3062880000002</v>
      </c>
      <c r="V27" s="23">
        <f t="shared" si="16"/>
        <v>4501.9019749999998</v>
      </c>
      <c r="W27" s="23">
        <f t="shared" si="16"/>
        <v>4289.1527340000002</v>
      </c>
      <c r="X27" s="23">
        <f t="shared" si="16"/>
        <v>5349.4283820000001</v>
      </c>
      <c r="Y27" s="23">
        <f t="shared" si="16"/>
        <v>7079.3643320000001</v>
      </c>
      <c r="Z27" s="23">
        <f t="shared" si="16"/>
        <v>8008.526957</v>
      </c>
      <c r="AA27" s="23"/>
      <c r="AB27" s="30" t="s">
        <v>142</v>
      </c>
      <c r="AC27" s="9"/>
      <c r="AD27" s="23">
        <f t="shared" ref="AD27:AI27" si="17">AD5</f>
        <v>124.3163492</v>
      </c>
      <c r="AE27" s="23">
        <f t="shared" si="17"/>
        <v>148.0010991</v>
      </c>
      <c r="AF27" s="23">
        <f t="shared" si="17"/>
        <v>166.0045461</v>
      </c>
      <c r="AG27" s="23">
        <f t="shared" si="17"/>
        <v>191.48663519999999</v>
      </c>
      <c r="AH27" s="23">
        <f t="shared" si="17"/>
        <v>181.9547681</v>
      </c>
      <c r="AI27" s="23">
        <f t="shared" si="17"/>
        <v>168.6476797</v>
      </c>
      <c r="AJ27" s="10"/>
      <c r="AK27" s="30" t="s">
        <v>142</v>
      </c>
      <c r="AL27" s="9"/>
      <c r="AM27" s="23">
        <f t="shared" ref="AM27:AR27" si="18">AM5</f>
        <v>2603.9507410000001</v>
      </c>
      <c r="AN27" s="23">
        <f t="shared" si="18"/>
        <v>3382.5679620000001</v>
      </c>
      <c r="AO27" s="23">
        <f t="shared" si="18"/>
        <v>4433.1670370000002</v>
      </c>
      <c r="AP27" s="23">
        <f t="shared" si="18"/>
        <v>6594.3146079999997</v>
      </c>
      <c r="AQ27" s="23">
        <f t="shared" si="18"/>
        <v>11896.97135</v>
      </c>
      <c r="AR27" s="23">
        <f t="shared" si="18"/>
        <v>19015.578079999999</v>
      </c>
      <c r="AS27" s="10"/>
      <c r="AT27" s="30" t="s">
        <v>142</v>
      </c>
      <c r="AU27" s="9"/>
      <c r="AV27" s="23">
        <f t="shared" ref="AV27:BA27" si="19">AV5</f>
        <v>5303.6276660000003</v>
      </c>
      <c r="AW27" s="23">
        <f t="shared" si="19"/>
        <v>6896.3457980000003</v>
      </c>
      <c r="AX27" s="23">
        <f t="shared" si="19"/>
        <v>8730.8533260000004</v>
      </c>
      <c r="AY27" s="23">
        <f t="shared" si="19"/>
        <v>12163.3171</v>
      </c>
      <c r="AZ27" s="23">
        <f t="shared" si="19"/>
        <v>19681.41678</v>
      </c>
      <c r="BA27" s="23">
        <f t="shared" si="19"/>
        <v>30393.472300000001</v>
      </c>
      <c r="BB27" s="10"/>
      <c r="BC27" s="30" t="s">
        <v>142</v>
      </c>
      <c r="BD27" s="9"/>
      <c r="BE27" s="23">
        <f t="shared" ref="BE27:BJ27" si="20">BE5</f>
        <v>8375.6891190000006</v>
      </c>
      <c r="BF27" s="23">
        <f t="shared" si="20"/>
        <v>10908.668019999999</v>
      </c>
      <c r="BG27" s="23">
        <f t="shared" si="20"/>
        <v>13630.944310000001</v>
      </c>
      <c r="BH27" s="23">
        <f t="shared" si="20"/>
        <v>18970.161</v>
      </c>
      <c r="BI27" s="23">
        <f t="shared" si="20"/>
        <v>30440.75719</v>
      </c>
      <c r="BJ27" s="23">
        <f t="shared" si="20"/>
        <v>46417.767310000003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>
      <c r="A28" s="21" t="s">
        <v>284</v>
      </c>
      <c r="B28" s="21"/>
      <c r="C28" s="25">
        <f>C26+C27</f>
        <v>3208</v>
      </c>
      <c r="D28" s="25">
        <f t="shared" ref="D28:H28" si="21">D26+D27</f>
        <v>3211.8467595000002</v>
      </c>
      <c r="E28" s="25">
        <f t="shared" si="21"/>
        <v>3198.1548699999998</v>
      </c>
      <c r="F28" s="25">
        <f t="shared" si="21"/>
        <v>3198.0046911999998</v>
      </c>
      <c r="G28" s="25">
        <f t="shared" si="21"/>
        <v>3232.4388979</v>
      </c>
      <c r="H28" s="25">
        <f t="shared" si="21"/>
        <v>3270.4064719999997</v>
      </c>
      <c r="I28" s="9"/>
      <c r="J28" s="30" t="s">
        <v>142</v>
      </c>
      <c r="K28" s="9"/>
      <c r="L28" s="23">
        <f t="shared" si="10"/>
        <v>1139.855096</v>
      </c>
      <c r="M28" s="23">
        <f t="shared" si="10"/>
        <v>1519.716995</v>
      </c>
      <c r="N28" s="23">
        <f t="shared" si="10"/>
        <v>1478.549385</v>
      </c>
      <c r="O28" s="23">
        <f t="shared" si="10"/>
        <v>1932.181204</v>
      </c>
      <c r="P28" s="23">
        <f t="shared" si="10"/>
        <v>2674.8844100000001</v>
      </c>
      <c r="Q28" s="23">
        <f t="shared" si="10"/>
        <v>3179.0212540000002</v>
      </c>
      <c r="R28" s="23"/>
      <c r="S28" s="29" t="s">
        <v>157</v>
      </c>
      <c r="T28" s="9" t="s">
        <v>304</v>
      </c>
      <c r="U28" s="23">
        <f t="shared" ref="U28:Z28" si="22">U6</f>
        <v>4697.632055</v>
      </c>
      <c r="V28" s="23">
        <f t="shared" si="22"/>
        <v>5747.3488909999996</v>
      </c>
      <c r="W28" s="23">
        <f t="shared" si="22"/>
        <v>6098.8489529999997</v>
      </c>
      <c r="X28" s="23">
        <f t="shared" si="22"/>
        <v>7442.1929650000002</v>
      </c>
      <c r="Y28" s="23">
        <f t="shared" si="22"/>
        <v>10841.12241</v>
      </c>
      <c r="Z28" s="23">
        <f t="shared" si="22"/>
        <v>10903.486730000001</v>
      </c>
      <c r="AA28" s="23"/>
      <c r="AB28" s="30" t="s">
        <v>143</v>
      </c>
      <c r="AC28" s="9"/>
      <c r="AD28" s="23">
        <f t="shared" ref="AD28:AI28" si="23">AD6</f>
        <v>1643.358651</v>
      </c>
      <c r="AE28" s="23">
        <f t="shared" si="23"/>
        <v>1792.2890030000001</v>
      </c>
      <c r="AF28" s="23">
        <f t="shared" si="23"/>
        <v>1854.829686</v>
      </c>
      <c r="AG28" s="23">
        <f t="shared" si="23"/>
        <v>1899.6101169999999</v>
      </c>
      <c r="AH28" s="23">
        <f t="shared" si="23"/>
        <v>1971.5200890000001</v>
      </c>
      <c r="AI28" s="23">
        <f t="shared" si="23"/>
        <v>1991.8603840000001</v>
      </c>
      <c r="AJ28" s="10"/>
      <c r="AK28" s="30" t="s">
        <v>143</v>
      </c>
      <c r="AL28" s="9"/>
      <c r="AM28" s="23">
        <f t="shared" ref="AM28:AR28" si="24">AM6</f>
        <v>8879.3744210000004</v>
      </c>
      <c r="AN28" s="23">
        <f t="shared" si="24"/>
        <v>10443.37412</v>
      </c>
      <c r="AO28" s="23">
        <f t="shared" si="24"/>
        <v>12369.761909999999</v>
      </c>
      <c r="AP28" s="23">
        <f t="shared" si="24"/>
        <v>15775.804109999999</v>
      </c>
      <c r="AQ28" s="23">
        <f t="shared" si="24"/>
        <v>30493.568309999999</v>
      </c>
      <c r="AR28" s="23">
        <f t="shared" si="24"/>
        <v>55851.8845</v>
      </c>
      <c r="AS28" s="10"/>
      <c r="AT28" s="30" t="s">
        <v>143</v>
      </c>
      <c r="AU28" s="9"/>
      <c r="AV28" s="23">
        <f t="shared" ref="AV28:BA28" si="25">AV6</f>
        <v>45086.461799999997</v>
      </c>
      <c r="AW28" s="23">
        <f t="shared" si="25"/>
        <v>53289.354720000003</v>
      </c>
      <c r="AX28" s="23">
        <f t="shared" si="25"/>
        <v>62302.890639999998</v>
      </c>
      <c r="AY28" s="23">
        <f t="shared" si="25"/>
        <v>76992.215299999996</v>
      </c>
      <c r="AZ28" s="23">
        <f t="shared" si="25"/>
        <v>135310.65229999999</v>
      </c>
      <c r="BA28" s="23">
        <f t="shared" si="25"/>
        <v>223644.96400000001</v>
      </c>
      <c r="BB28" s="10"/>
      <c r="BC28" s="30" t="s">
        <v>143</v>
      </c>
      <c r="BD28" s="9"/>
      <c r="BE28" s="23">
        <f t="shared" ref="BE28:BJ28" si="26">BE6</f>
        <v>60088.076150000001</v>
      </c>
      <c r="BF28" s="23">
        <f t="shared" si="26"/>
        <v>70806.1492</v>
      </c>
      <c r="BG28" s="23">
        <f t="shared" si="26"/>
        <v>82837.608349999995</v>
      </c>
      <c r="BH28" s="23">
        <f t="shared" si="26"/>
        <v>102086.3952</v>
      </c>
      <c r="BI28" s="23">
        <f t="shared" si="26"/>
        <v>178668.3443</v>
      </c>
      <c r="BJ28" s="23">
        <f t="shared" si="26"/>
        <v>294203.14889999997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>
      <c r="A29" s="16" t="s">
        <v>258</v>
      </c>
      <c r="B29" t="s">
        <v>230</v>
      </c>
      <c r="C29" s="23">
        <f>VLOOKUP($B29,reporting_base!$A$2:$AK$154,'Tab-reporting_baseline'!C$1,FALSE)</f>
        <v>1347</v>
      </c>
      <c r="D29" s="23">
        <f>VLOOKUP($B29,reporting_base!$A$2:$AK$154,'Tab-reporting_baseline'!D$1,FALSE)</f>
        <v>1348.8053709999999</v>
      </c>
      <c r="E29" s="23">
        <f>VLOOKUP($B29,reporting_base!$A$2:$AK$154,'Tab-reporting_baseline'!E$1,FALSE)</f>
        <v>1333.618119</v>
      </c>
      <c r="F29" s="23">
        <f>VLOOKUP($B29,reporting_base!$A$2:$AK$154,'Tab-reporting_baseline'!F$1,FALSE)</f>
        <v>1331.4325289999999</v>
      </c>
      <c r="G29" s="23">
        <f>VLOOKUP($B29,reporting_base!$A$2:$AK$154,'Tab-reporting_baseline'!G$1,FALSE)</f>
        <v>1361.1707280000001</v>
      </c>
      <c r="H29" s="23">
        <f>VLOOKUP($B29,reporting_base!$A$2:$AK$154,'Tab-reporting_baseline'!H$1,FALSE)</f>
        <v>1393.465318</v>
      </c>
      <c r="I29" s="9"/>
      <c r="J29" s="30" t="s">
        <v>143</v>
      </c>
      <c r="K29" s="9"/>
      <c r="L29" s="23">
        <f t="shared" si="10"/>
        <v>1409.7320689999999</v>
      </c>
      <c r="M29" s="23">
        <f t="shared" si="10"/>
        <v>1722.5282970000001</v>
      </c>
      <c r="N29" s="23">
        <f t="shared" si="10"/>
        <v>1625.2373319999999</v>
      </c>
      <c r="O29" s="23">
        <f t="shared" si="10"/>
        <v>1825.642707</v>
      </c>
      <c r="P29" s="23">
        <f t="shared" si="10"/>
        <v>2499.4795429999999</v>
      </c>
      <c r="Q29" s="23">
        <f t="shared" si="10"/>
        <v>2909.7371029999999</v>
      </c>
      <c r="R29" s="23"/>
      <c r="S29" s="29" t="s">
        <v>158</v>
      </c>
      <c r="T29" s="9" t="s">
        <v>305</v>
      </c>
      <c r="U29" s="23">
        <f t="shared" ref="U29:Z29" si="27">U7</f>
        <v>10448.993340000001</v>
      </c>
      <c r="V29" s="23">
        <f t="shared" si="27"/>
        <v>12818.9558</v>
      </c>
      <c r="W29" s="23">
        <f t="shared" si="27"/>
        <v>18103.705620000001</v>
      </c>
      <c r="X29" s="23">
        <f t="shared" si="27"/>
        <v>23125.704659999999</v>
      </c>
      <c r="Y29" s="23">
        <f t="shared" si="27"/>
        <v>32973.732250000001</v>
      </c>
      <c r="Z29" s="23">
        <f t="shared" si="27"/>
        <v>42384.282090000001</v>
      </c>
      <c r="AA29" s="23"/>
      <c r="AB29" s="30" t="s">
        <v>178</v>
      </c>
      <c r="AC29" s="9"/>
      <c r="AD29" s="23">
        <f t="shared" ref="AD29:AI29" si="28">AD7</f>
        <v>25.254320929999999</v>
      </c>
      <c r="AE29" s="23">
        <f t="shared" si="28"/>
        <v>25.831555609999999</v>
      </c>
      <c r="AF29" s="23">
        <f t="shared" si="28"/>
        <v>28.56273603</v>
      </c>
      <c r="AG29" s="23">
        <f t="shared" si="28"/>
        <v>28.231189839999999</v>
      </c>
      <c r="AH29" s="23">
        <f t="shared" si="28"/>
        <v>21.513481930000001</v>
      </c>
      <c r="AI29" s="23">
        <f t="shared" si="28"/>
        <v>15.795886019999999</v>
      </c>
      <c r="AJ29" s="10"/>
      <c r="AK29" s="30" t="s">
        <v>178</v>
      </c>
      <c r="AL29" s="9"/>
      <c r="AM29" s="23">
        <f t="shared" ref="AM29:AR29" si="29">AM7</f>
        <v>1590.655315</v>
      </c>
      <c r="AN29" s="23">
        <f t="shared" si="29"/>
        <v>1791.5422530000001</v>
      </c>
      <c r="AO29" s="23">
        <f t="shared" si="29"/>
        <v>2393.231166</v>
      </c>
      <c r="AP29" s="23">
        <f t="shared" si="29"/>
        <v>3092.0062459999999</v>
      </c>
      <c r="AQ29" s="23">
        <f t="shared" si="29"/>
        <v>4296.40103</v>
      </c>
      <c r="AR29" s="23">
        <f t="shared" si="29"/>
        <v>5219.74262</v>
      </c>
      <c r="AS29" s="10"/>
      <c r="AT29" s="30" t="s">
        <v>178</v>
      </c>
      <c r="AU29" s="9"/>
      <c r="AV29" s="23">
        <f t="shared" ref="AV29:BA29" si="30">AV7</f>
        <v>2194.228188</v>
      </c>
      <c r="AW29" s="23">
        <f t="shared" si="30"/>
        <v>2469.1122529999998</v>
      </c>
      <c r="AX29" s="23">
        <f t="shared" si="30"/>
        <v>3221.1877319999999</v>
      </c>
      <c r="AY29" s="23">
        <f t="shared" si="30"/>
        <v>3862.0728079999999</v>
      </c>
      <c r="AZ29" s="23">
        <f t="shared" si="30"/>
        <v>4773.4823249999999</v>
      </c>
      <c r="BA29" s="23">
        <f t="shared" si="30"/>
        <v>5684.8920639999997</v>
      </c>
      <c r="BB29" s="10"/>
      <c r="BC29" s="30" t="s">
        <v>178</v>
      </c>
      <c r="BD29" s="9"/>
      <c r="BE29" s="23">
        <f t="shared" ref="BE29:BJ29" si="31">BE7</f>
        <v>6037.7348739999998</v>
      </c>
      <c r="BF29" s="23">
        <f t="shared" si="31"/>
        <v>6796.6079019999997</v>
      </c>
      <c r="BG29" s="23">
        <f t="shared" si="31"/>
        <v>8906.7069909999991</v>
      </c>
      <c r="BH29" s="23">
        <f t="shared" si="31"/>
        <v>10716.44579</v>
      </c>
      <c r="BI29" s="23">
        <f t="shared" si="31"/>
        <v>14209.962820000001</v>
      </c>
      <c r="BJ29" s="23">
        <f t="shared" si="31"/>
        <v>17097.86218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10"/>
        <v>52.023562439999999</v>
      </c>
      <c r="M30" s="23">
        <f t="shared" si="10"/>
        <v>57.483308749999999</v>
      </c>
      <c r="N30" s="23">
        <f t="shared" si="10"/>
        <v>51.211628949999998</v>
      </c>
      <c r="O30" s="23">
        <f t="shared" si="10"/>
        <v>54.692323100000003</v>
      </c>
      <c r="P30" s="23">
        <f t="shared" si="10"/>
        <v>88.820239749999999</v>
      </c>
      <c r="Q30" s="23">
        <f t="shared" si="10"/>
        <v>115.37235459999999</v>
      </c>
      <c r="R30" s="23"/>
      <c r="S30" s="31" t="s">
        <v>311</v>
      </c>
      <c r="T30" s="9" t="s">
        <v>174</v>
      </c>
      <c r="U30" s="24">
        <f t="shared" ref="U30:Z30" si="32">U8</f>
        <v>5285.7500440000003</v>
      </c>
      <c r="V30" s="24">
        <f t="shared" si="32"/>
        <v>6038.6313360000004</v>
      </c>
      <c r="W30" s="24">
        <f t="shared" si="32"/>
        <v>4638.9370019999997</v>
      </c>
      <c r="X30" s="24">
        <f t="shared" si="32"/>
        <v>8355.9787589999996</v>
      </c>
      <c r="Y30" s="24">
        <f t="shared" si="32"/>
        <v>11704.38852</v>
      </c>
      <c r="Z30" s="24">
        <f t="shared" si="32"/>
        <v>12850.88458</v>
      </c>
      <c r="AA30" s="23"/>
      <c r="AB30" s="30" t="s">
        <v>160</v>
      </c>
      <c r="AC30" s="9"/>
      <c r="AD30" s="23">
        <f t="shared" ref="AD30:AI30" si="33">AD8</f>
        <v>6.5964696939999996</v>
      </c>
      <c r="AE30" s="23">
        <f t="shared" si="33"/>
        <v>7.8761385070000003</v>
      </c>
      <c r="AF30" s="23">
        <f t="shared" si="33"/>
        <v>10.991243000000001</v>
      </c>
      <c r="AG30" s="23">
        <f t="shared" si="33"/>
        <v>14.008421759999999</v>
      </c>
      <c r="AH30" s="23">
        <f t="shared" si="33"/>
        <v>12.60178842</v>
      </c>
      <c r="AI30" s="23">
        <f t="shared" si="33"/>
        <v>11.944771859999999</v>
      </c>
      <c r="AJ30" s="10"/>
      <c r="AK30" s="30" t="s">
        <v>160</v>
      </c>
      <c r="AL30" s="9"/>
      <c r="AM30" s="23">
        <f t="shared" ref="AM30:AR30" si="34">AM8</f>
        <v>381.5980361</v>
      </c>
      <c r="AN30" s="23">
        <f t="shared" si="34"/>
        <v>485.76897050000002</v>
      </c>
      <c r="AO30" s="23">
        <f t="shared" si="34"/>
        <v>774.34289720000004</v>
      </c>
      <c r="AP30" s="23">
        <f t="shared" si="34"/>
        <v>1226.4572109999999</v>
      </c>
      <c r="AQ30" s="23">
        <f t="shared" si="34"/>
        <v>2049.0675689999998</v>
      </c>
      <c r="AR30" s="23">
        <f t="shared" si="34"/>
        <v>3101.9535620000001</v>
      </c>
      <c r="AS30" s="10"/>
      <c r="AT30" s="30" t="s">
        <v>160</v>
      </c>
      <c r="AU30" s="9"/>
      <c r="AV30" s="23">
        <f t="shared" ref="AV30:BA30" si="35">AV8</f>
        <v>71.857209209999994</v>
      </c>
      <c r="AW30" s="23">
        <f t="shared" si="35"/>
        <v>157.3250377</v>
      </c>
      <c r="AX30" s="23">
        <f t="shared" si="35"/>
        <v>310.82155499999999</v>
      </c>
      <c r="AY30" s="23">
        <f t="shared" si="35"/>
        <v>586.52500759999998</v>
      </c>
      <c r="AZ30" s="23">
        <f t="shared" si="35"/>
        <v>840.38573899999994</v>
      </c>
      <c r="BA30" s="23">
        <f t="shared" si="35"/>
        <v>1630.2480989999999</v>
      </c>
      <c r="BB30" s="10"/>
      <c r="BC30" s="30" t="s">
        <v>160</v>
      </c>
      <c r="BD30" s="9"/>
      <c r="BE30" s="23">
        <f t="shared" ref="BE30:BJ30" si="36">BE8</f>
        <v>2588.3749939999998</v>
      </c>
      <c r="BF30" s="23">
        <f t="shared" si="36"/>
        <v>3226.1302409999998</v>
      </c>
      <c r="BG30" s="23">
        <f t="shared" si="36"/>
        <v>4858.7301379999999</v>
      </c>
      <c r="BH30" s="23">
        <f t="shared" si="36"/>
        <v>6479.4868139999999</v>
      </c>
      <c r="BI30" s="23">
        <f t="shared" si="36"/>
        <v>9145.1353760000002</v>
      </c>
      <c r="BJ30" s="23">
        <f t="shared" si="36"/>
        <v>12007.69133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10"/>
        <v>8764.5570189999999</v>
      </c>
      <c r="M31" s="23">
        <f t="shared" si="10"/>
        <v>10670.18556</v>
      </c>
      <c r="N31" s="23">
        <f t="shared" si="10"/>
        <v>15785.750679999999</v>
      </c>
      <c r="O31" s="23">
        <f t="shared" si="10"/>
        <v>20415.054499999998</v>
      </c>
      <c r="P31" s="23">
        <f t="shared" si="10"/>
        <v>28808.037550000001</v>
      </c>
      <c r="Q31" s="23">
        <f t="shared" si="10"/>
        <v>35789.91577</v>
      </c>
      <c r="R31" s="23"/>
      <c r="S31" s="29" t="s">
        <v>156</v>
      </c>
      <c r="T31" s="9" t="s">
        <v>306</v>
      </c>
      <c r="U31" s="23">
        <f t="shared" ref="U31:Z31" si="37">U9</f>
        <v>3196.7461840000001</v>
      </c>
      <c r="V31" s="23">
        <f t="shared" si="37"/>
        <v>3084.0675209999999</v>
      </c>
      <c r="W31" s="23">
        <f t="shared" si="37"/>
        <v>2109.1571899999999</v>
      </c>
      <c r="X31" s="23">
        <f t="shared" si="37"/>
        <v>4907.2231140000004</v>
      </c>
      <c r="Y31" s="23">
        <f t="shared" si="37"/>
        <v>6983.6525080000001</v>
      </c>
      <c r="Z31" s="23">
        <f t="shared" si="37"/>
        <v>7245.6280459999998</v>
      </c>
      <c r="AA31" s="23"/>
      <c r="AB31" s="33" t="s">
        <v>180</v>
      </c>
      <c r="AC31" s="26"/>
      <c r="AD31" s="25">
        <f t="shared" ref="AD31:AI31" si="38">AD9</f>
        <v>3392.8195249999999</v>
      </c>
      <c r="AE31" s="25">
        <f t="shared" si="38"/>
        <v>3707.7678770000002</v>
      </c>
      <c r="AF31" s="25">
        <f t="shared" si="38"/>
        <v>3868.0758449999998</v>
      </c>
      <c r="AG31" s="25">
        <f t="shared" si="38"/>
        <v>3980.1057310000001</v>
      </c>
      <c r="AH31" s="25">
        <f t="shared" si="38"/>
        <v>4132.4406559999998</v>
      </c>
      <c r="AI31" s="25">
        <f t="shared" si="38"/>
        <v>4200.8970589999999</v>
      </c>
      <c r="AJ31" s="10"/>
      <c r="AK31" s="33" t="s">
        <v>180</v>
      </c>
      <c r="AL31" s="26"/>
      <c r="AM31" s="25">
        <f t="shared" ref="AM31:AR31" si="39">AM9</f>
        <v>16808.7</v>
      </c>
      <c r="AN31" s="25">
        <f t="shared" si="39"/>
        <v>20013.0756</v>
      </c>
      <c r="AO31" s="25">
        <f t="shared" si="39"/>
        <v>24615.36983</v>
      </c>
      <c r="AP31" s="25">
        <f t="shared" si="39"/>
        <v>32597.012419999999</v>
      </c>
      <c r="AQ31" s="25">
        <f t="shared" si="39"/>
        <v>60010.859819999998</v>
      </c>
      <c r="AR31" s="25">
        <f t="shared" si="39"/>
        <v>103815.802</v>
      </c>
      <c r="AS31" s="10"/>
      <c r="AT31" s="33" t="s">
        <v>180</v>
      </c>
      <c r="AU31" s="26"/>
      <c r="AV31" s="25">
        <f t="shared" ref="AV31:BA31" si="40">AV9</f>
        <v>78446.300010000006</v>
      </c>
      <c r="AW31" s="25">
        <f t="shared" si="40"/>
        <v>93219.60931</v>
      </c>
      <c r="AX31" s="25">
        <f t="shared" si="40"/>
        <v>110395.9759</v>
      </c>
      <c r="AY31" s="25">
        <f t="shared" si="40"/>
        <v>137704.2353</v>
      </c>
      <c r="AZ31" s="25">
        <f t="shared" si="40"/>
        <v>240025.2402</v>
      </c>
      <c r="BA31" s="25">
        <f t="shared" si="40"/>
        <v>396617.7194</v>
      </c>
      <c r="BB31" s="10"/>
      <c r="BC31" s="33" t="s">
        <v>180</v>
      </c>
      <c r="BD31" s="26"/>
      <c r="BE31" s="25">
        <f t="shared" ref="BE31:BJ31" si="41">BE9</f>
        <v>150502.7647</v>
      </c>
      <c r="BF31" s="25">
        <f t="shared" si="41"/>
        <v>179454.09400000001</v>
      </c>
      <c r="BG31" s="25">
        <f t="shared" si="41"/>
        <v>214808.8382</v>
      </c>
      <c r="BH31" s="25">
        <f t="shared" si="41"/>
        <v>269949.48700000002</v>
      </c>
      <c r="BI31" s="25">
        <f t="shared" si="41"/>
        <v>462250.46950000001</v>
      </c>
      <c r="BJ31" s="25">
        <f t="shared" si="41"/>
        <v>748647.95970000001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10"/>
        <v>5285.7500440000003</v>
      </c>
      <c r="M32" s="23">
        <f t="shared" si="10"/>
        <v>6038.6313360000004</v>
      </c>
      <c r="N32" s="23">
        <f t="shared" si="10"/>
        <v>4638.9370019999997</v>
      </c>
      <c r="O32" s="23">
        <f t="shared" si="10"/>
        <v>8355.9787589999996</v>
      </c>
      <c r="P32" s="23">
        <f t="shared" si="10"/>
        <v>11704.38852</v>
      </c>
      <c r="Q32" s="23">
        <f t="shared" si="10"/>
        <v>12850.88458</v>
      </c>
      <c r="R32" s="23"/>
      <c r="S32" s="29" t="s">
        <v>157</v>
      </c>
      <c r="T32" s="9" t="s">
        <v>308</v>
      </c>
      <c r="U32" s="23">
        <f t="shared" ref="U32:Z32" si="42">U10</f>
        <v>1581.6641830000001</v>
      </c>
      <c r="V32" s="23">
        <f t="shared" si="42"/>
        <v>2331.1955929999999</v>
      </c>
      <c r="W32" s="23">
        <f t="shared" si="42"/>
        <v>1803.1879650000001</v>
      </c>
      <c r="X32" s="23">
        <f t="shared" si="42"/>
        <v>2536.265292</v>
      </c>
      <c r="Y32" s="23">
        <f t="shared" si="42"/>
        <v>3331.9449979999999</v>
      </c>
      <c r="Z32" s="23">
        <f t="shared" si="42"/>
        <v>3627.3231529999998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ht="17">
      <c r="A33" s="30" t="s">
        <v>185</v>
      </c>
      <c r="B33" t="s">
        <v>72</v>
      </c>
      <c r="C33" s="23">
        <f>VLOOKUP($B33,reporting_base!$A$2:$AK$154,'Tab-reporting_baseline'!C$1,FALSE)</f>
        <v>1347</v>
      </c>
      <c r="D33" s="23">
        <f>VLOOKUP($B33,reporting_base!$A$2:$AK$154,'Tab-reporting_baseline'!D$1,FALSE)</f>
        <v>1348.8053709999999</v>
      </c>
      <c r="E33" s="23">
        <f>VLOOKUP($B33,reporting_base!$A$2:$AK$154,'Tab-reporting_baseline'!E$1,FALSE)</f>
        <v>1333.618119</v>
      </c>
      <c r="F33" s="23">
        <f>VLOOKUP($B33,reporting_base!$A$2:$AK$154,'Tab-reporting_baseline'!F$1,FALSE)</f>
        <v>1331.4325289999999</v>
      </c>
      <c r="G33" s="23">
        <f>VLOOKUP($B33,reporting_base!$A$2:$AK$154,'Tab-reporting_baseline'!G$1,FALSE)</f>
        <v>1361.1707280000001</v>
      </c>
      <c r="H33" s="23">
        <f>VLOOKUP($B33,reporting_base!$A$2:$AK$154,'Tab-reporting_baseline'!H$1,FALSE)</f>
        <v>1393.465318</v>
      </c>
      <c r="I33" s="10"/>
      <c r="J33" s="21" t="s">
        <v>181</v>
      </c>
      <c r="K33" s="26"/>
      <c r="L33" s="25">
        <f t="shared" si="10"/>
        <v>23895.681734000002</v>
      </c>
      <c r="M33" s="25">
        <f t="shared" si="10"/>
        <v>29106.837996000002</v>
      </c>
      <c r="N33" s="25">
        <f t="shared" si="10"/>
        <v>33130.644312000004</v>
      </c>
      <c r="O33" s="25">
        <f t="shared" si="10"/>
        <v>44273.304768999995</v>
      </c>
      <c r="P33" s="25">
        <f t="shared" si="10"/>
        <v>62598.607510000002</v>
      </c>
      <c r="Q33" s="25">
        <f t="shared" si="10"/>
        <v>74147.180349999995</v>
      </c>
      <c r="R33" s="24"/>
      <c r="S33" s="52" t="s">
        <v>158</v>
      </c>
      <c r="T33" s="26" t="s">
        <v>309</v>
      </c>
      <c r="U33" s="53">
        <f t="shared" ref="U33:Z33" si="43">U11</f>
        <v>507.33967680000001</v>
      </c>
      <c r="V33" s="53">
        <f t="shared" si="43"/>
        <v>623.36822159999997</v>
      </c>
      <c r="W33" s="53">
        <f t="shared" si="43"/>
        <v>726.59184679999998</v>
      </c>
      <c r="X33" s="53">
        <f t="shared" si="43"/>
        <v>912.49035240000001</v>
      </c>
      <c r="Y33" s="53">
        <f t="shared" si="43"/>
        <v>1388.791017</v>
      </c>
      <c r="Z33" s="53">
        <f t="shared" si="43"/>
        <v>1977.933385</v>
      </c>
      <c r="AA33" s="24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23"/>
      <c r="S34" s="16" t="s">
        <v>181</v>
      </c>
      <c r="U34" s="24">
        <f t="shared" ref="U34:Z34" si="44">U12</f>
        <v>23895.681734000002</v>
      </c>
      <c r="V34" s="24">
        <f t="shared" si="44"/>
        <v>29106.837996000002</v>
      </c>
      <c r="W34" s="24">
        <f t="shared" si="44"/>
        <v>33130.644312000004</v>
      </c>
      <c r="X34" s="24">
        <f t="shared" si="44"/>
        <v>44273.304768999995</v>
      </c>
      <c r="Y34" s="24">
        <f t="shared" si="44"/>
        <v>62598.607510000002</v>
      </c>
      <c r="Z34" s="24">
        <f t="shared" si="44"/>
        <v>74147.180349999995</v>
      </c>
      <c r="AA34" s="23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</row>
    <row r="35" spans="1:74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S35" s="29" t="s">
        <v>156</v>
      </c>
      <c r="U35" s="23">
        <f t="shared" ref="U35:Z35" si="45">U13</f>
        <v>6660.0524720000003</v>
      </c>
      <c r="V35" s="23">
        <f t="shared" si="45"/>
        <v>7585.9694959999997</v>
      </c>
      <c r="W35" s="23">
        <f t="shared" si="45"/>
        <v>6398.3099240000001</v>
      </c>
      <c r="X35" s="23">
        <f t="shared" si="45"/>
        <v>10256.651496</v>
      </c>
      <c r="Y35" s="23">
        <f t="shared" si="45"/>
        <v>14063.01684</v>
      </c>
      <c r="Z35" s="23">
        <f t="shared" si="45"/>
        <v>15254.155003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</row>
    <row r="36" spans="1:74">
      <c r="A36" s="31" t="s">
        <v>145</v>
      </c>
      <c r="B36" t="s">
        <v>239</v>
      </c>
      <c r="C36" s="23">
        <f>VLOOKUP($B36,reporting_base!$A$2:$AK$154,'Tab-reporting_baseline'!C$1,FALSE)</f>
        <v>1844</v>
      </c>
      <c r="D36" s="23">
        <f>VLOOKUP($B36,reporting_base!$A$2:$AK$154,'Tab-reporting_baseline'!D$1,FALSE)</f>
        <v>1844</v>
      </c>
      <c r="E36" s="23">
        <f>VLOOKUP($B36,reporting_base!$A$2:$AK$154,'Tab-reporting_baseline'!E$1,FALSE)</f>
        <v>1844</v>
      </c>
      <c r="F36" s="23">
        <f>VLOOKUP($B36,reporting_base!$A$2:$AK$154,'Tab-reporting_baseline'!F$1,FALSE)</f>
        <v>1844</v>
      </c>
      <c r="G36" s="23">
        <f>VLOOKUP($B36,reporting_base!$A$2:$AK$154,'Tab-reporting_baseline'!G$1,FALSE)</f>
        <v>1844</v>
      </c>
      <c r="H36" s="23">
        <f>VLOOKUP($B36,reporting_base!$A$2:$AK$154,'Tab-reporting_baseline'!H$1,FALSE)</f>
        <v>1844</v>
      </c>
      <c r="I36" s="10">
        <f>H36/C36-1</f>
        <v>0</v>
      </c>
      <c r="J36" s="10"/>
      <c r="K36" s="10"/>
      <c r="L36" s="10"/>
      <c r="M36" s="10"/>
      <c r="N36" s="10"/>
      <c r="O36" s="10"/>
      <c r="P36" s="10"/>
      <c r="Q36" s="10"/>
      <c r="S36" s="29" t="s">
        <v>157</v>
      </c>
      <c r="T36" s="9"/>
      <c r="U36" s="23">
        <f t="shared" ref="U36:Z36" si="46">U14</f>
        <v>6279.2962379999999</v>
      </c>
      <c r="V36" s="23">
        <f t="shared" si="46"/>
        <v>8078.544484</v>
      </c>
      <c r="W36" s="23">
        <f t="shared" si="46"/>
        <v>7902.0369179999998</v>
      </c>
      <c r="X36" s="23">
        <f t="shared" si="46"/>
        <v>9978.4582570000002</v>
      </c>
      <c r="Y36" s="23">
        <f t="shared" si="46"/>
        <v>14173.067407999999</v>
      </c>
      <c r="Z36" s="23">
        <f t="shared" si="46"/>
        <v>14530.809883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</row>
    <row r="37" spans="1:74">
      <c r="A37" s="31" t="s">
        <v>153</v>
      </c>
      <c r="B37" s="9"/>
      <c r="C37" s="23">
        <f>C28-SUM(C29,C35,C36)</f>
        <v>17</v>
      </c>
      <c r="D37" s="23">
        <f t="shared" ref="D37:H37" si="47">D28-SUM(D29,D35,D36)</f>
        <v>19.041388500000267</v>
      </c>
      <c r="E37" s="23">
        <f t="shared" si="47"/>
        <v>20.536751000000095</v>
      </c>
      <c r="F37" s="23">
        <f t="shared" si="47"/>
        <v>22.572162200000093</v>
      </c>
      <c r="G37" s="23">
        <f t="shared" si="47"/>
        <v>27.268169899999975</v>
      </c>
      <c r="H37" s="23">
        <f t="shared" si="47"/>
        <v>32.941153999999642</v>
      </c>
      <c r="I37" s="10"/>
      <c r="J37" s="10"/>
      <c r="K37" s="10"/>
      <c r="L37" s="10"/>
      <c r="M37" s="10"/>
      <c r="N37" s="10"/>
      <c r="O37" s="10"/>
      <c r="P37" s="10"/>
      <c r="Q37" s="10"/>
      <c r="S37" s="52" t="s">
        <v>158</v>
      </c>
      <c r="T37" s="26"/>
      <c r="U37" s="53">
        <f t="shared" ref="U37:Z37" si="48">U15</f>
        <v>10956.333016800001</v>
      </c>
      <c r="V37" s="53">
        <f t="shared" si="48"/>
        <v>13442.324021599999</v>
      </c>
      <c r="W37" s="53">
        <f t="shared" si="48"/>
        <v>18830.297466800002</v>
      </c>
      <c r="X37" s="53">
        <f t="shared" si="48"/>
        <v>24038.1950124</v>
      </c>
      <c r="Y37" s="53">
        <f t="shared" si="48"/>
        <v>34362.523267000004</v>
      </c>
      <c r="Z37" s="53">
        <f t="shared" si="48"/>
        <v>44362.215474999997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</row>
    <row r="38" spans="1:74">
      <c r="A38" s="21" t="s">
        <v>259</v>
      </c>
      <c r="B38" s="26"/>
      <c r="C38" s="25">
        <f>C29+C35+C36+C37</f>
        <v>3208</v>
      </c>
      <c r="D38" s="25">
        <f t="shared" ref="D38:H38" si="49">D29+D35+D36+D37</f>
        <v>3211.8467595000002</v>
      </c>
      <c r="E38" s="25">
        <f t="shared" si="49"/>
        <v>3198.1548699999998</v>
      </c>
      <c r="F38" s="25">
        <f t="shared" si="49"/>
        <v>3198.0046911999998</v>
      </c>
      <c r="G38" s="25">
        <f t="shared" si="49"/>
        <v>3232.4388979</v>
      </c>
      <c r="H38" s="25">
        <f t="shared" si="49"/>
        <v>3270.4064719999997</v>
      </c>
      <c r="I38" s="10"/>
      <c r="J38" s="10"/>
      <c r="K38" s="10"/>
      <c r="L38" s="10"/>
      <c r="M38" s="10"/>
      <c r="N38" s="10"/>
      <c r="O38" s="10"/>
      <c r="P38" s="10"/>
      <c r="Q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</row>
    <row r="39" spans="1:74">
      <c r="A39" s="16" t="s">
        <v>299</v>
      </c>
      <c r="B39" s="10"/>
      <c r="C39" s="25">
        <f>SUM(C30:C32,C35)</f>
        <v>0</v>
      </c>
      <c r="D39" s="25">
        <f t="shared" ref="D39:H39" si="50">SUM(D30:D32,D35)</f>
        <v>0</v>
      </c>
      <c r="E39" s="25">
        <f t="shared" si="50"/>
        <v>0</v>
      </c>
      <c r="F39" s="25">
        <f t="shared" si="50"/>
        <v>0</v>
      </c>
      <c r="G39" s="25">
        <f t="shared" si="50"/>
        <v>0</v>
      </c>
      <c r="H39" s="25">
        <f t="shared" si="50"/>
        <v>0</v>
      </c>
      <c r="I39" s="10"/>
      <c r="J39" s="10"/>
      <c r="K39" s="10"/>
      <c r="L39" s="10"/>
      <c r="M39" s="10"/>
      <c r="N39" s="10"/>
      <c r="O39" s="10"/>
      <c r="P39" s="10"/>
      <c r="Q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</row>
    <row r="40" spans="1:7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</row>
    <row r="41" spans="1:74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</row>
    <row r="42" spans="1:74" ht="16" customHeight="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</row>
    <row r="43" spans="1:74">
      <c r="A43" s="20" t="s">
        <v>265</v>
      </c>
      <c r="B43" s="9" t="s">
        <v>93</v>
      </c>
      <c r="C43" s="23">
        <f>VLOOKUP($B43,reporting_base!$A$2:$AK$154,'Tab-reporting_baseline'!C$1,FALSE)</f>
        <v>412.76329629999998</v>
      </c>
      <c r="D43" s="23">
        <f>VLOOKUP($B43,reporting_base!$A$2:$AK$154,'Tab-reporting_baseline'!D$1,FALSE)</f>
        <v>459.0903126</v>
      </c>
      <c r="E43" s="23">
        <f>VLOOKUP($B43,reporting_base!$A$2:$AK$154,'Tab-reporting_baseline'!E$1,FALSE)</f>
        <v>537.34097729999996</v>
      </c>
      <c r="F43" s="23">
        <f>VLOOKUP($B43,reporting_base!$A$2:$AK$154,'Tab-reporting_baseline'!F$1,FALSE)</f>
        <v>328.85080499999998</v>
      </c>
      <c r="G43" s="23">
        <f>VLOOKUP($B43,reporting_base!$A$2:$AK$154,'Tab-reporting_baseline'!G$1,FALSE)</f>
        <v>207.22888499999999</v>
      </c>
      <c r="H43" s="23">
        <f>VLOOKUP($B43,reporting_base!$A$2:$AK$154,'Tab-reporting_baseline'!H$1,FALSE)</f>
        <v>216.92348519999999</v>
      </c>
      <c r="I43" s="10"/>
      <c r="J43" s="10"/>
      <c r="K43" s="10"/>
      <c r="L43" s="10"/>
      <c r="M43" s="10"/>
      <c r="N43" s="10"/>
      <c r="O43" s="10"/>
      <c r="P43" s="10"/>
      <c r="Q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</row>
    <row r="44" spans="1:74">
      <c r="A44" s="16" t="s">
        <v>257</v>
      </c>
      <c r="B44" s="9" t="s">
        <v>268</v>
      </c>
      <c r="C44" s="23">
        <f>VLOOKUP($B44,reporting_base!$A$2:$AK$154,'Tab-reporting_baseline'!C$1,FALSE)</f>
        <v>1935.063719</v>
      </c>
      <c r="D44" s="23">
        <f>VLOOKUP($B44,reporting_base!$A$2:$AK$154,'Tab-reporting_baseline'!D$1,FALSE)</f>
        <v>2210.0221489999999</v>
      </c>
      <c r="E44" s="23">
        <f>VLOOKUP($B44,reporting_base!$A$2:$AK$154,'Tab-reporting_baseline'!E$1,FALSE)</f>
        <v>1719.6635679999999</v>
      </c>
      <c r="F44" s="23">
        <f>VLOOKUP($B44,reporting_base!$A$2:$AK$154,'Tab-reporting_baseline'!F$1,FALSE)</f>
        <v>3266.9659230000002</v>
      </c>
      <c r="G44" s="23">
        <f>VLOOKUP($B44,reporting_base!$A$2:$AK$154,'Tab-reporting_baseline'!G$1,FALSE)</f>
        <v>4709.3647099999998</v>
      </c>
      <c r="H44" s="23">
        <f>VLOOKUP($B44,reporting_base!$A$2:$AK$154,'Tab-reporting_baseline'!H$1,FALSE)</f>
        <v>5112.985068</v>
      </c>
      <c r="I44" s="10"/>
      <c r="J44" s="10"/>
      <c r="K44" s="10"/>
      <c r="L44" s="10"/>
      <c r="M44" s="10"/>
      <c r="N44" s="10"/>
      <c r="O44" s="10"/>
      <c r="P44" s="10"/>
      <c r="Q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</row>
    <row r="45" spans="1:74">
      <c r="A45" s="21" t="s">
        <v>284</v>
      </c>
      <c r="B45" s="21"/>
      <c r="C45" s="25">
        <f>C43+C44</f>
        <v>2347.8270152999999</v>
      </c>
      <c r="D45" s="25">
        <f t="shared" ref="D45:H45" si="51">D43+D44</f>
        <v>2669.1124615999997</v>
      </c>
      <c r="E45" s="25">
        <f t="shared" si="51"/>
        <v>2257.0045452999998</v>
      </c>
      <c r="F45" s="25">
        <f t="shared" si="51"/>
        <v>3595.8167280000002</v>
      </c>
      <c r="G45" s="25">
        <f t="shared" si="51"/>
        <v>4916.5935950000003</v>
      </c>
      <c r="H45" s="25">
        <f t="shared" si="51"/>
        <v>5329.9085531999999</v>
      </c>
      <c r="I45" s="10"/>
      <c r="J45" s="10"/>
      <c r="K45" s="10"/>
      <c r="L45" s="10"/>
      <c r="M45" s="10"/>
      <c r="N45" s="10"/>
      <c r="O45" s="10"/>
      <c r="P45" s="10"/>
      <c r="Q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</row>
    <row r="46" spans="1:74">
      <c r="A46" s="16" t="s">
        <v>258</v>
      </c>
      <c r="B46" s="10" t="s">
        <v>231</v>
      </c>
      <c r="C46" s="23">
        <f>VLOOKUP($B46,reporting_base!$A$2:$AK$154,'Tab-reporting_baseline'!C$1,FALSE)</f>
        <v>1201.7382500000001</v>
      </c>
      <c r="D46" s="23">
        <f>VLOOKUP($B46,reporting_base!$A$2:$AK$154,'Tab-reporting_baseline'!D$1,FALSE)</f>
        <v>1562.1222479999999</v>
      </c>
      <c r="E46" s="23">
        <f>VLOOKUP($B46,reporting_base!$A$2:$AK$154,'Tab-reporting_baseline'!E$1,FALSE)</f>
        <v>1488.3000440000001</v>
      </c>
      <c r="F46" s="23">
        <f>VLOOKUP($B46,reporting_base!$A$2:$AK$154,'Tab-reporting_baseline'!F$1,FALSE)</f>
        <v>1856.2068059999999</v>
      </c>
      <c r="G46" s="23">
        <f>VLOOKUP($B46,reporting_base!$A$2:$AK$154,'Tab-reporting_baseline'!G$1,FALSE)</f>
        <v>2456.4800799999998</v>
      </c>
      <c r="H46" s="23">
        <f>VLOOKUP($B46,reporting_base!$A$2:$AK$154,'Tab-reporting_baseline'!H$1,FALSE)</f>
        <v>2778.8917219999998</v>
      </c>
      <c r="I46" s="10"/>
      <c r="J46" s="10"/>
      <c r="K46" s="10"/>
      <c r="L46" s="10"/>
      <c r="M46" s="10"/>
      <c r="N46" s="10"/>
      <c r="O46" s="10"/>
      <c r="P46" s="10"/>
      <c r="Q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</row>
    <row r="47" spans="1:74">
      <c r="A47" s="30" t="s">
        <v>141</v>
      </c>
      <c r="B47" s="10" t="s">
        <v>73</v>
      </c>
      <c r="C47" s="23">
        <f>VLOOKUP($B47,reporting_base!$A$2:$AK$154,'Tab-reporting_baseline'!C$1,FALSE)</f>
        <v>528.4202659</v>
      </c>
      <c r="D47" s="23">
        <f>VLOOKUP($B47,reporting_base!$A$2:$AK$154,'Tab-reporting_baseline'!D$1,FALSE)</f>
        <v>696.62061010000002</v>
      </c>
      <c r="E47" s="23">
        <f>VLOOKUP($B47,reporting_base!$A$2:$AK$154,'Tab-reporting_baseline'!E$1,FALSE)</f>
        <v>686.26353570000003</v>
      </c>
      <c r="F47" s="23">
        <f>VLOOKUP($B47,reporting_base!$A$2:$AK$154,'Tab-reporting_baseline'!F$1,FALSE)</f>
        <v>864.64822249999997</v>
      </c>
      <c r="G47" s="23">
        <f>VLOOKUP($B47,reporting_base!$A$2:$AK$154,'Tab-reporting_baseline'!G$1,FALSE)</f>
        <v>1118.6333689999999</v>
      </c>
      <c r="H47" s="23">
        <f>VLOOKUP($B47,reporting_base!$A$2:$AK$154,'Tab-reporting_baseline'!H$1,FALSE)</f>
        <v>1231.275382</v>
      </c>
      <c r="I47" s="10"/>
      <c r="J47" s="10"/>
      <c r="K47" s="10"/>
      <c r="L47" s="10"/>
      <c r="M47" s="10"/>
      <c r="N47" s="10"/>
      <c r="O47" s="10"/>
      <c r="P47" s="10"/>
      <c r="Q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</row>
    <row r="48" spans="1:74">
      <c r="A48" s="30" t="s">
        <v>142</v>
      </c>
      <c r="B48" s="10" t="s">
        <v>74</v>
      </c>
      <c r="C48" s="23">
        <f>VLOOKUP($B48,reporting_base!$A$2:$AK$154,'Tab-reporting_baseline'!C$1,FALSE)</f>
        <v>383.52089660000001</v>
      </c>
      <c r="D48" s="23">
        <f>VLOOKUP($B48,reporting_base!$A$2:$AK$154,'Tab-reporting_baseline'!D$1,FALSE)</f>
        <v>514.19688550000001</v>
      </c>
      <c r="E48" s="23">
        <f>VLOOKUP($B48,reporting_base!$A$2:$AK$154,'Tab-reporting_baseline'!E$1,FALSE)</f>
        <v>501.28227809999998</v>
      </c>
      <c r="F48" s="23">
        <f>VLOOKUP($B48,reporting_base!$A$2:$AK$154,'Tab-reporting_baseline'!F$1,FALSE)</f>
        <v>657.04743810000002</v>
      </c>
      <c r="G48" s="23">
        <f>VLOOKUP($B48,reporting_base!$A$2:$AK$154,'Tab-reporting_baseline'!G$1,FALSE)</f>
        <v>906.17880149999996</v>
      </c>
      <c r="H48" s="23">
        <f>VLOOKUP($B48,reporting_base!$A$2:$AK$154,'Tab-reporting_baseline'!H$1,FALSE)</f>
        <v>1073.733739</v>
      </c>
      <c r="I48" s="10"/>
      <c r="J48" s="10"/>
      <c r="K48" s="10"/>
      <c r="L48" s="10"/>
      <c r="M48" s="10"/>
      <c r="N48" s="10"/>
      <c r="O48" s="10"/>
      <c r="P48" s="10"/>
      <c r="Q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</row>
    <row r="49" spans="1:74">
      <c r="A49" s="30" t="s">
        <v>143</v>
      </c>
      <c r="B49" s="10" t="s">
        <v>75</v>
      </c>
      <c r="C49" s="23">
        <f>VLOOKUP($B49,reporting_base!$A$2:$AK$154,'Tab-reporting_baseline'!C$1,FALSE)</f>
        <v>255.19935469999999</v>
      </c>
      <c r="D49" s="23">
        <f>VLOOKUP($B49,reporting_base!$A$2:$AK$154,'Tab-reporting_baseline'!D$1,FALSE)</f>
        <v>308.28628279999998</v>
      </c>
      <c r="E49" s="23">
        <f>VLOOKUP($B49,reporting_base!$A$2:$AK$154,'Tab-reporting_baseline'!E$1,FALSE)</f>
        <v>253.81267410000001</v>
      </c>
      <c r="F49" s="23">
        <f>VLOOKUP($B49,reporting_base!$A$2:$AK$154,'Tab-reporting_baseline'!F$1,FALSE)</f>
        <v>273.77629949999999</v>
      </c>
      <c r="G49" s="23">
        <f>VLOOKUP($B49,reporting_base!$A$2:$AK$154,'Tab-reporting_baseline'!G$1,FALSE)</f>
        <v>338.41496219999999</v>
      </c>
      <c r="H49" s="23">
        <f>VLOOKUP($B49,reporting_base!$A$2:$AK$154,'Tab-reporting_baseline'!H$1,FALSE)</f>
        <v>355.39256390000003</v>
      </c>
      <c r="I49" s="10"/>
      <c r="J49" s="10"/>
      <c r="K49" s="10"/>
      <c r="L49" s="10"/>
      <c r="M49" s="10"/>
      <c r="N49" s="10"/>
      <c r="O49" s="10"/>
      <c r="P49" s="10"/>
      <c r="Q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</row>
    <row r="50" spans="1:74">
      <c r="A50" s="30" t="s">
        <v>185</v>
      </c>
      <c r="B50" s="10" t="s">
        <v>76</v>
      </c>
      <c r="C50" s="23">
        <f>VLOOKUP($B50,reporting_base!$A$2:$AK$154,'Tab-reporting_baseline'!C$1,FALSE)</f>
        <v>16.827941209999999</v>
      </c>
      <c r="D50" s="23">
        <f>VLOOKUP($B50,reporting_base!$A$2:$AK$154,'Tab-reporting_baseline'!D$1,FALSE)</f>
        <v>18.630176819999999</v>
      </c>
      <c r="E50" s="23">
        <f>VLOOKUP($B50,reporting_base!$A$2:$AK$154,'Tab-reporting_baseline'!E$1,FALSE)</f>
        <v>16.30591553</v>
      </c>
      <c r="F50" s="23">
        <f>VLOOKUP($B50,reporting_base!$A$2:$AK$154,'Tab-reporting_baseline'!F$1,FALSE)</f>
        <v>17.361161979999999</v>
      </c>
      <c r="G50" s="23">
        <f>VLOOKUP($B50,reporting_base!$A$2:$AK$154,'Tab-reporting_baseline'!G$1,FALSE)</f>
        <v>28.520940289999999</v>
      </c>
      <c r="H50" s="23">
        <f>VLOOKUP($B50,reporting_base!$A$2:$AK$154,'Tab-reporting_baseline'!H$1,FALSE)</f>
        <v>37.42682568</v>
      </c>
      <c r="I50" s="10"/>
      <c r="J50" s="10"/>
      <c r="K50" s="10"/>
      <c r="L50" s="10"/>
      <c r="M50" s="10"/>
      <c r="N50" s="10"/>
      <c r="O50" s="10"/>
      <c r="P50" s="10"/>
      <c r="Q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</row>
    <row r="51" spans="1:74">
      <c r="A51" s="30" t="s">
        <v>140</v>
      </c>
      <c r="B51" s="10" t="s">
        <v>77</v>
      </c>
      <c r="C51" s="23">
        <f>VLOOKUP($B51,reporting_base!$A$2:$AK$154,'Tab-reporting_baseline'!C$1,FALSE)</f>
        <v>17.76979171</v>
      </c>
      <c r="D51" s="23">
        <f>VLOOKUP($B51,reporting_base!$A$2:$AK$154,'Tab-reporting_baseline'!D$1,FALSE)</f>
        <v>24.3882923</v>
      </c>
      <c r="E51" s="23">
        <f>VLOOKUP($B51,reporting_base!$A$2:$AK$154,'Tab-reporting_baseline'!E$1,FALSE)</f>
        <v>30.635641</v>
      </c>
      <c r="F51" s="23">
        <f>VLOOKUP($B51,reporting_base!$A$2:$AK$154,'Tab-reporting_baseline'!F$1,FALSE)</f>
        <v>43.373684189999999</v>
      </c>
      <c r="G51" s="23">
        <f>VLOOKUP($B51,reporting_base!$A$2:$AK$154,'Tab-reporting_baseline'!G$1,FALSE)</f>
        <v>64.732006679999998</v>
      </c>
      <c r="H51" s="23">
        <f>VLOOKUP($B51,reporting_base!$A$2:$AK$154,'Tab-reporting_baseline'!H$1,FALSE)</f>
        <v>81.063211589999995</v>
      </c>
      <c r="I51" s="10"/>
      <c r="J51" s="10"/>
      <c r="K51" s="10"/>
      <c r="L51" s="10"/>
      <c r="M51" s="10"/>
      <c r="N51" s="10"/>
      <c r="O51" s="10"/>
      <c r="P51" s="10"/>
      <c r="Q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</row>
    <row r="52" spans="1:74">
      <c r="A52" s="31" t="s">
        <v>144</v>
      </c>
      <c r="B52" s="9" t="s">
        <v>235</v>
      </c>
      <c r="C52" s="23">
        <f>VLOOKUP($B52,reporting_base!$A$2:$AK$154,'Tab-reporting_baseline'!C$1,FALSE)</f>
        <v>1109.2441289999999</v>
      </c>
      <c r="D52" s="23">
        <f>VLOOKUP($B52,reporting_base!$A$2:$AK$154,'Tab-reporting_baseline'!D$1,FALSE)</f>
        <v>1070.1455779999999</v>
      </c>
      <c r="E52" s="23">
        <f>VLOOKUP($B52,reporting_base!$A$2:$AK$154,'Tab-reporting_baseline'!E$1,FALSE)</f>
        <v>731.85986479999997</v>
      </c>
      <c r="F52" s="23">
        <f>VLOOKUP($B52,reporting_base!$A$2:$AK$154,'Tab-reporting_baseline'!F$1,FALSE)</f>
        <v>1702.7652860000001</v>
      </c>
      <c r="G52" s="23">
        <f>VLOOKUP($B52,reporting_base!$A$2:$AK$154,'Tab-reporting_baseline'!G$1,FALSE)</f>
        <v>2423.2688800000001</v>
      </c>
      <c r="H52" s="23">
        <f>VLOOKUP($B52,reporting_base!$A$2:$AK$154,'Tab-reporting_baseline'!H$1,FALSE)</f>
        <v>2514.1721950000001</v>
      </c>
      <c r="I52" s="10"/>
      <c r="J52" s="10"/>
      <c r="K52" s="10"/>
      <c r="L52" s="10"/>
      <c r="M52" s="10"/>
      <c r="N52" s="10"/>
      <c r="O52" s="10"/>
      <c r="P52" s="10"/>
      <c r="Q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</row>
    <row r="53" spans="1:74">
      <c r="A53" s="31" t="s">
        <v>145</v>
      </c>
      <c r="B53" s="10" t="s">
        <v>240</v>
      </c>
      <c r="C53" s="23">
        <f>VLOOKUP($B53,reporting_base!$A$2:$AK$154,'Tab-reporting_baseline'!C$1,FALSE)</f>
        <v>36.844636059999999</v>
      </c>
      <c r="D53" s="23">
        <f>VLOOKUP($B53,reporting_base!$A$2:$AK$154,'Tab-reporting_baseline'!D$1,FALSE)</f>
        <v>36.844636059999999</v>
      </c>
      <c r="E53" s="23">
        <f>VLOOKUP($B53,reporting_base!$A$2:$AK$154,'Tab-reporting_baseline'!E$1,FALSE)</f>
        <v>36.844636059999999</v>
      </c>
      <c r="F53" s="23">
        <f>VLOOKUP($B53,reporting_base!$A$2:$AK$154,'Tab-reporting_baseline'!F$1,FALSE)</f>
        <v>36.844636059999999</v>
      </c>
      <c r="G53" s="23">
        <f>VLOOKUP($B53,reporting_base!$A$2:$AK$154,'Tab-reporting_baseline'!G$1,FALSE)</f>
        <v>36.844636059999999</v>
      </c>
      <c r="H53" s="23">
        <f>VLOOKUP($B53,reporting_base!$A$2:$AK$154,'Tab-reporting_baseline'!H$1,FALSE)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</row>
    <row r="54" spans="1:74">
      <c r="A54" s="31" t="s">
        <v>153</v>
      </c>
      <c r="B54" s="9"/>
      <c r="C54" s="37"/>
      <c r="D54" s="37"/>
      <c r="E54" s="37"/>
      <c r="F54" s="37"/>
      <c r="G54" s="37"/>
      <c r="H54" s="37"/>
      <c r="I54" s="10"/>
      <c r="J54" s="10"/>
      <c r="K54" s="10"/>
      <c r="L54" s="10"/>
      <c r="M54" s="10"/>
      <c r="N54" s="10"/>
      <c r="O54" s="10"/>
      <c r="P54" s="10"/>
      <c r="Q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</row>
    <row r="55" spans="1:74">
      <c r="A55" s="21" t="s">
        <v>259</v>
      </c>
      <c r="B55" s="26"/>
      <c r="C55" s="25">
        <f>C46+C52+C53+C54</f>
        <v>2347.8270150600001</v>
      </c>
      <c r="D55" s="25">
        <f t="shared" ref="D55:H55" si="52">D46+D52+D53+D54</f>
        <v>2669.1124620599999</v>
      </c>
      <c r="E55" s="25">
        <f t="shared" si="52"/>
        <v>2257.0045448600004</v>
      </c>
      <c r="F55" s="25">
        <f t="shared" si="52"/>
        <v>3595.8167280600001</v>
      </c>
      <c r="G55" s="25">
        <f t="shared" si="52"/>
        <v>4916.59359606</v>
      </c>
      <c r="H55" s="25">
        <f t="shared" si="52"/>
        <v>5329.9085530599996</v>
      </c>
      <c r="I55" s="10"/>
      <c r="J55" s="10"/>
      <c r="K55" s="10"/>
      <c r="L55" s="10"/>
      <c r="M55" s="10"/>
      <c r="N55" s="10"/>
      <c r="O55" s="10"/>
      <c r="P55" s="10"/>
      <c r="Q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</row>
    <row r="56" spans="1:74">
      <c r="A56" s="16" t="s">
        <v>299</v>
      </c>
      <c r="B56" s="10"/>
      <c r="C56" s="25">
        <f>SUM(C47:C49,C52)</f>
        <v>2276.3846462000001</v>
      </c>
      <c r="D56" s="25">
        <f t="shared" ref="D56:H56" si="53">SUM(D47:D49,D52)</f>
        <v>2589.2493563999997</v>
      </c>
      <c r="E56" s="25">
        <f t="shared" si="53"/>
        <v>2173.2183526999997</v>
      </c>
      <c r="F56" s="25">
        <f t="shared" si="53"/>
        <v>3498.2372461</v>
      </c>
      <c r="G56" s="25">
        <f t="shared" si="53"/>
        <v>4786.4960126999995</v>
      </c>
      <c r="H56" s="25">
        <f t="shared" si="53"/>
        <v>5174.5738799000001</v>
      </c>
      <c r="I56" s="10"/>
      <c r="J56" s="10"/>
      <c r="K56" s="10"/>
      <c r="L56" s="10"/>
      <c r="M56" s="10"/>
      <c r="N56" s="10"/>
      <c r="O56" s="10"/>
      <c r="P56" s="10"/>
      <c r="Q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</row>
    <row r="57" spans="1:7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</row>
    <row r="58" spans="1:74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</row>
    <row r="59" spans="1:74" ht="20.149999999999999" customHeight="1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</row>
    <row r="60" spans="1:74">
      <c r="A60" s="20" t="s">
        <v>265</v>
      </c>
      <c r="B60" s="9" t="s">
        <v>94</v>
      </c>
      <c r="C60" s="23">
        <f>VLOOKUP($B60,reporting_base!$A$2:$AK$154,'Tab-reporting_baseline'!C$1,FALSE)</f>
        <v>767.0073496</v>
      </c>
      <c r="D60" s="23">
        <f>VLOOKUP($B60,reporting_base!$A$2:$AK$154,'Tab-reporting_baseline'!D$1,FALSE)</f>
        <v>786.82558589999996</v>
      </c>
      <c r="E60" s="23">
        <f>VLOOKUP($B60,reporting_base!$A$2:$AK$154,'Tab-reporting_baseline'!E$1,FALSE)</f>
        <v>758.99565719999998</v>
      </c>
      <c r="F60" s="23">
        <f>VLOOKUP($B60,reporting_base!$A$2:$AK$154,'Tab-reporting_baseline'!F$1,FALSE)</f>
        <v>841.92667470000004</v>
      </c>
      <c r="G60" s="23">
        <f>VLOOKUP($B60,reporting_base!$A$2:$AK$154,'Tab-reporting_baseline'!G$1,FALSE)</f>
        <v>772.38286740000001</v>
      </c>
      <c r="H60" s="23">
        <f>VLOOKUP($B60,reporting_base!$A$2:$AK$154,'Tab-reporting_baseline'!H$1,FALSE)</f>
        <v>725.97689730000002</v>
      </c>
      <c r="I60" s="10"/>
      <c r="J60" s="10"/>
      <c r="K60" s="10"/>
      <c r="L60" s="10"/>
      <c r="M60" s="10"/>
      <c r="N60" s="10"/>
      <c r="O60" s="10"/>
      <c r="P60" s="10"/>
      <c r="Q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</row>
    <row r="61" spans="1:74">
      <c r="A61" s="16" t="s">
        <v>257</v>
      </c>
      <c r="B61" s="9" t="s">
        <v>272</v>
      </c>
      <c r="C61" s="23">
        <f>VLOOKUP($B61,reporting_base!$A$2:$AK$154,'Tab-reporting_baseline'!C$1,FALSE)</f>
        <v>2158.9362809999998</v>
      </c>
      <c r="D61" s="23">
        <f>VLOOKUP($B61,reporting_base!$A$2:$AK$154,'Tab-reporting_baseline'!D$1,FALSE)</f>
        <v>2755.6791069999999</v>
      </c>
      <c r="E61" s="23">
        <f>VLOOKUP($B61,reporting_base!$A$2:$AK$154,'Tab-reporting_baseline'!E$1,FALSE)</f>
        <v>2723.0239459999998</v>
      </c>
      <c r="F61" s="23">
        <f>VLOOKUP($B61,reporting_base!$A$2:$AK$154,'Tab-reporting_baseline'!F$1,FALSE)</f>
        <v>3351.6348459999999</v>
      </c>
      <c r="G61" s="23">
        <f>VLOOKUP($B61,reporting_base!$A$2:$AK$154,'Tab-reporting_baseline'!G$1,FALSE)</f>
        <v>4858.5748979999998</v>
      </c>
      <c r="H61" s="23">
        <f>VLOOKUP($B61,reporting_base!$A$2:$AK$154,'Tab-reporting_baseline'!H$1,FALSE)</f>
        <v>5027.5709999999999</v>
      </c>
      <c r="I61" s="10"/>
      <c r="J61" s="10"/>
      <c r="K61" s="10"/>
      <c r="L61" s="10"/>
      <c r="M61" s="10"/>
      <c r="N61" s="10"/>
      <c r="O61" s="10"/>
      <c r="P61" s="10"/>
      <c r="Q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</row>
    <row r="62" spans="1:74">
      <c r="A62" s="21" t="s">
        <v>284</v>
      </c>
      <c r="B62" s="21"/>
      <c r="C62" s="25">
        <f>C60+C61</f>
        <v>2925.9436305999998</v>
      </c>
      <c r="D62" s="25">
        <f t="shared" ref="D62:H62" si="54">D60+D61</f>
        <v>3542.5046929</v>
      </c>
      <c r="E62" s="25">
        <f t="shared" si="54"/>
        <v>3482.0196031999999</v>
      </c>
      <c r="F62" s="25">
        <f t="shared" si="54"/>
        <v>4193.5615207000001</v>
      </c>
      <c r="G62" s="25">
        <f t="shared" si="54"/>
        <v>5630.9577653999995</v>
      </c>
      <c r="H62" s="25">
        <f t="shared" si="54"/>
        <v>5753.5478972999999</v>
      </c>
      <c r="I62" s="10"/>
      <c r="J62" s="10"/>
      <c r="K62" s="10"/>
      <c r="L62" s="10"/>
      <c r="M62" s="10"/>
      <c r="N62" s="10"/>
      <c r="O62" s="10"/>
      <c r="P62" s="10"/>
      <c r="Q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</row>
    <row r="63" spans="1:74">
      <c r="A63" s="16" t="s">
        <v>258</v>
      </c>
      <c r="B63" s="10" t="s">
        <v>232</v>
      </c>
      <c r="C63" s="23">
        <f>VLOOKUP($B63,reporting_base!$A$2:$AK$154,'Tab-reporting_baseline'!C$1,FALSE)</f>
        <v>1609.7706459999999</v>
      </c>
      <c r="D63" s="23">
        <f>VLOOKUP($B63,reporting_base!$A$2:$AK$154,'Tab-reporting_baseline'!D$1,FALSE)</f>
        <v>1969.484504</v>
      </c>
      <c r="E63" s="23">
        <f>VLOOKUP($B63,reporting_base!$A$2:$AK$154,'Tab-reporting_baseline'!E$1,FALSE)</f>
        <v>2089.935504</v>
      </c>
      <c r="F63" s="23">
        <f>VLOOKUP($B63,reporting_base!$A$2:$AK$154,'Tab-reporting_baseline'!F$1,FALSE)</f>
        <v>2550.268654</v>
      </c>
      <c r="G63" s="23">
        <f>VLOOKUP($B63,reporting_base!$A$2:$AK$154,'Tab-reporting_baseline'!G$1,FALSE)</f>
        <v>3715.003733</v>
      </c>
      <c r="H63" s="23">
        <f>VLOOKUP($B63,reporting_base!$A$2:$AK$154,'Tab-reporting_baseline'!H$1,FALSE)</f>
        <v>3736.3745530000001</v>
      </c>
      <c r="I63" s="10"/>
      <c r="J63" s="10"/>
      <c r="K63" s="10"/>
      <c r="L63" s="10"/>
      <c r="M63" s="10"/>
      <c r="N63" s="10"/>
      <c r="O63" s="10"/>
      <c r="P63" s="10"/>
      <c r="Q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</row>
    <row r="64" spans="1:74">
      <c r="A64" s="30" t="s">
        <v>141</v>
      </c>
      <c r="B64" s="10" t="s">
        <v>78</v>
      </c>
      <c r="C64" s="23">
        <f>VLOOKUP($B64,reporting_base!$A$2:$AK$154,'Tab-reporting_baseline'!C$1,FALSE)</f>
        <v>1284.6315030000001</v>
      </c>
      <c r="D64" s="23">
        <f>VLOOKUP($B64,reporting_base!$A$2:$AK$154,'Tab-reporting_baseline'!D$1,FALSE)</f>
        <v>1577.467087</v>
      </c>
      <c r="E64" s="23">
        <f>VLOOKUP($B64,reporting_base!$A$2:$AK$154,'Tab-reporting_baseline'!E$1,FALSE)</f>
        <v>1594.571668</v>
      </c>
      <c r="F64" s="23">
        <f>VLOOKUP($B64,reporting_base!$A$2:$AK$154,'Tab-reporting_baseline'!F$1,FALSE)</f>
        <v>1921.184111</v>
      </c>
      <c r="G64" s="23">
        <f>VLOOKUP($B64,reporting_base!$A$2:$AK$154,'Tab-reporting_baseline'!G$1,FALSE)</f>
        <v>2773.765359</v>
      </c>
      <c r="H64" s="23">
        <f>VLOOKUP($B64,reporting_base!$A$2:$AK$154,'Tab-reporting_baseline'!H$1,FALSE)</f>
        <v>2714.6949249999998</v>
      </c>
      <c r="I64" s="10"/>
      <c r="J64" s="10"/>
      <c r="K64" s="10"/>
      <c r="L64" s="10"/>
      <c r="M64" s="10"/>
      <c r="N64" s="10"/>
      <c r="O64" s="10"/>
      <c r="P64" s="10"/>
      <c r="Q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</row>
    <row r="65" spans="1:74">
      <c r="A65" s="30" t="s">
        <v>142</v>
      </c>
      <c r="B65" s="10" t="s">
        <v>79</v>
      </c>
      <c r="C65" s="23">
        <f>VLOOKUP($B65,reporting_base!$A$2:$AK$154,'Tab-reporting_baseline'!C$1,FALSE)</f>
        <v>11.434626509999999</v>
      </c>
      <c r="D65" s="23">
        <f>VLOOKUP($B65,reporting_base!$A$2:$AK$154,'Tab-reporting_baseline'!D$1,FALSE)</f>
        <v>12.36787805</v>
      </c>
      <c r="E65" s="23">
        <f>VLOOKUP($B65,reporting_base!$A$2:$AK$154,'Tab-reporting_baseline'!E$1,FALSE)</f>
        <v>10.758415919999999</v>
      </c>
      <c r="F65" s="23">
        <f>VLOOKUP($B65,reporting_base!$A$2:$AK$154,'Tab-reporting_baseline'!F$1,FALSE)</f>
        <v>11.96524166</v>
      </c>
      <c r="G65" s="23">
        <f>VLOOKUP($B65,reporting_base!$A$2:$AK$154,'Tab-reporting_baseline'!G$1,FALSE)</f>
        <v>19.540776000000001</v>
      </c>
      <c r="H65" s="23">
        <f>VLOOKUP($B65,reporting_base!$A$2:$AK$154,'Tab-reporting_baseline'!H$1,FALSE)</f>
        <v>25.623974350000001</v>
      </c>
      <c r="I65" s="10"/>
      <c r="J65" s="10"/>
      <c r="K65" s="10"/>
      <c r="L65" s="10"/>
      <c r="M65" s="10"/>
      <c r="N65" s="10"/>
      <c r="O65" s="10"/>
      <c r="P65" s="10"/>
      <c r="Q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</row>
    <row r="66" spans="1:74">
      <c r="A66" s="30" t="s">
        <v>143</v>
      </c>
      <c r="B66" s="10" t="s">
        <v>80</v>
      </c>
      <c r="C66" s="23">
        <f>VLOOKUP($B66,reporting_base!$A$2:$AK$154,'Tab-reporting_baseline'!C$1,FALSE)</f>
        <v>94.407346700000005</v>
      </c>
      <c r="D66" s="23">
        <f>VLOOKUP($B66,reporting_base!$A$2:$AK$154,'Tab-reporting_baseline'!D$1,FALSE)</f>
        <v>113.0194048</v>
      </c>
      <c r="E66" s="23">
        <f>VLOOKUP($B66,reporting_base!$A$2:$AK$154,'Tab-reporting_baseline'!E$1,FALSE)</f>
        <v>106.40294969999999</v>
      </c>
      <c r="F66" s="23">
        <f>VLOOKUP($B66,reporting_base!$A$2:$AK$154,'Tab-reporting_baseline'!F$1,FALSE)</f>
        <v>120.9486962</v>
      </c>
      <c r="G66" s="23">
        <f>VLOOKUP($B66,reporting_base!$A$2:$AK$154,'Tab-reporting_baseline'!G$1,FALSE)</f>
        <v>166.02453310000001</v>
      </c>
      <c r="H66" s="23">
        <f>VLOOKUP($B66,reporting_base!$A$2:$AK$154,'Tab-reporting_baseline'!H$1,FALSE)</f>
        <v>151.00371480000001</v>
      </c>
      <c r="I66" s="10"/>
      <c r="J66" s="10"/>
      <c r="K66" s="10"/>
      <c r="L66" s="10"/>
      <c r="M66" s="10"/>
      <c r="N66" s="10"/>
      <c r="O66" s="10"/>
      <c r="P66" s="10"/>
      <c r="Q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</row>
    <row r="67" spans="1:74">
      <c r="A67" s="30" t="s">
        <v>185</v>
      </c>
      <c r="B67" s="10" t="s">
        <v>81</v>
      </c>
      <c r="C67" s="23">
        <f>VLOOKUP($B67,reporting_base!$A$2:$AK$154,'Tab-reporting_baseline'!C$1,FALSE)</f>
        <v>0.18474214159999999</v>
      </c>
      <c r="D67" s="23">
        <f>VLOOKUP($B67,reporting_base!$A$2:$AK$154,'Tab-reporting_baseline'!D$1,FALSE)</f>
        <v>0.2580639274</v>
      </c>
      <c r="E67" s="23">
        <f>VLOOKUP($B67,reporting_base!$A$2:$AK$154,'Tab-reporting_baseline'!E$1,FALSE)</f>
        <v>0.3039305591</v>
      </c>
      <c r="F67" s="23">
        <f>VLOOKUP($B67,reporting_base!$A$2:$AK$154,'Tab-reporting_baseline'!F$1,FALSE)</f>
        <v>0.41509757000000003</v>
      </c>
      <c r="G67" s="23">
        <f>VLOOKUP($B67,reporting_base!$A$2:$AK$154,'Tab-reporting_baseline'!G$1,FALSE)</f>
        <v>0.62207079480000005</v>
      </c>
      <c r="H67" s="23">
        <f>VLOOKUP($B67,reporting_base!$A$2:$AK$154,'Tab-reporting_baseline'!H$1,FALSE)</f>
        <v>0.57619656149999998</v>
      </c>
      <c r="I67" s="10"/>
      <c r="J67" s="10"/>
      <c r="K67" s="10"/>
      <c r="L67" s="10"/>
      <c r="M67" s="10"/>
      <c r="N67" s="10"/>
      <c r="O67" s="10"/>
      <c r="P67" s="10"/>
      <c r="Q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</row>
    <row r="68" spans="1:74">
      <c r="A68" s="30" t="s">
        <v>140</v>
      </c>
      <c r="B68" s="10" t="s">
        <v>82</v>
      </c>
      <c r="C68" s="23">
        <f>VLOOKUP($B68,reporting_base!$A$2:$AK$154,'Tab-reporting_baseline'!C$1,FALSE)</f>
        <v>219.11242780000001</v>
      </c>
      <c r="D68" s="23">
        <f>VLOOKUP($B68,reporting_base!$A$2:$AK$154,'Tab-reporting_baseline'!D$1,FALSE)</f>
        <v>266.37207000000001</v>
      </c>
      <c r="E68" s="23">
        <f>VLOOKUP($B68,reporting_base!$A$2:$AK$154,'Tab-reporting_baseline'!E$1,FALSE)</f>
        <v>377.89854050000002</v>
      </c>
      <c r="F68" s="23">
        <f>VLOOKUP($B68,reporting_base!$A$2:$AK$154,'Tab-reporting_baseline'!F$1,FALSE)</f>
        <v>495.75550700000002</v>
      </c>
      <c r="G68" s="23">
        <f>VLOOKUP($B68,reporting_base!$A$2:$AK$154,'Tab-reporting_baseline'!G$1,FALSE)</f>
        <v>755.05099380000001</v>
      </c>
      <c r="H68" s="23">
        <f>VLOOKUP($B68,reporting_base!$A$2:$AK$154,'Tab-reporting_baseline'!H$1,FALSE)</f>
        <v>844.47574229999998</v>
      </c>
      <c r="I68" s="10"/>
      <c r="J68" s="10"/>
      <c r="K68" s="10"/>
      <c r="L68" s="10"/>
      <c r="M68" s="10"/>
      <c r="N68" s="10"/>
      <c r="O68" s="10"/>
      <c r="P68" s="10"/>
      <c r="Q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</row>
    <row r="69" spans="1:74">
      <c r="A69" s="31" t="s">
        <v>144</v>
      </c>
      <c r="B69" s="9" t="s">
        <v>236</v>
      </c>
      <c r="C69" s="23">
        <f>VLOOKUP($B69,reporting_base!$A$2:$AK$154,'Tab-reporting_baseline'!C$1,FALSE)</f>
        <v>542</v>
      </c>
      <c r="D69" s="23">
        <f>VLOOKUP($B69,reporting_base!$A$2:$AK$154,'Tab-reporting_baseline'!D$1,FALSE)</f>
        <v>798.84720460000005</v>
      </c>
      <c r="E69" s="23">
        <f>VLOOKUP($B69,reporting_base!$A$2:$AK$154,'Tab-reporting_baseline'!E$1,FALSE)</f>
        <v>617.91111379999995</v>
      </c>
      <c r="F69" s="23">
        <f>VLOOKUP($B69,reporting_base!$A$2:$AK$154,'Tab-reporting_baseline'!F$1,FALSE)</f>
        <v>869.11988220000001</v>
      </c>
      <c r="G69" s="23">
        <f>VLOOKUP($B69,reporting_base!$A$2:$AK$154,'Tab-reporting_baseline'!G$1,FALSE)</f>
        <v>1141.7810480000001</v>
      </c>
      <c r="H69" s="23">
        <f>VLOOKUP($B69,reporting_base!$A$2:$AK$154,'Tab-reporting_baseline'!H$1,FALSE)</f>
        <v>1243.00036</v>
      </c>
      <c r="I69" s="10"/>
      <c r="J69" s="10"/>
      <c r="K69" s="10"/>
      <c r="L69" s="10"/>
      <c r="M69" s="10"/>
      <c r="N69" s="10"/>
      <c r="O69" s="10"/>
      <c r="P69" s="10"/>
      <c r="Q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</row>
    <row r="70" spans="1:74">
      <c r="A70" s="31" t="s">
        <v>145</v>
      </c>
      <c r="B70" s="10" t="s">
        <v>241</v>
      </c>
      <c r="C70" s="23">
        <f>VLOOKUP($B70,reporting_base!$A$2:$AK$154,'Tab-reporting_baseline'!C$1,FALSE)</f>
        <v>774.17298510000001</v>
      </c>
      <c r="D70" s="23">
        <f>VLOOKUP($B70,reporting_base!$A$2:$AK$154,'Tab-reporting_baseline'!D$1,FALSE)</f>
        <v>774.17298510000001</v>
      </c>
      <c r="E70" s="23">
        <f>VLOOKUP($B70,reporting_base!$A$2:$AK$154,'Tab-reporting_baseline'!E$1,FALSE)</f>
        <v>774.17298510000001</v>
      </c>
      <c r="F70" s="23">
        <f>VLOOKUP($B70,reporting_base!$A$2:$AK$154,'Tab-reporting_baseline'!F$1,FALSE)</f>
        <v>774.17298510000001</v>
      </c>
      <c r="G70" s="23">
        <f>VLOOKUP($B70,reporting_base!$A$2:$AK$154,'Tab-reporting_baseline'!G$1,FALSE)</f>
        <v>774.17298510000001</v>
      </c>
      <c r="H70" s="23">
        <f>VLOOKUP($B70,reporting_base!$A$2:$AK$154,'Tab-reporting_baseline'!H$1,FALSE)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</row>
    <row r="71" spans="1:74">
      <c r="A71" s="31" t="s">
        <v>153</v>
      </c>
      <c r="B71" s="9"/>
      <c r="C71" s="36"/>
      <c r="D71" s="36"/>
      <c r="E71" s="36"/>
      <c r="F71" s="36"/>
      <c r="G71" s="36"/>
      <c r="H71" s="36"/>
      <c r="I71" s="10"/>
      <c r="J71" s="10"/>
      <c r="K71" s="10"/>
      <c r="L71" s="10"/>
      <c r="M71" s="10"/>
      <c r="N71" s="10"/>
      <c r="O71" s="10"/>
      <c r="P71" s="10"/>
      <c r="Q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</row>
    <row r="72" spans="1:74">
      <c r="A72" s="21" t="s">
        <v>259</v>
      </c>
      <c r="B72" s="26"/>
      <c r="C72" s="25">
        <f>C63+C69+C70+C71</f>
        <v>2925.9436310999999</v>
      </c>
      <c r="D72" s="25">
        <f t="shared" ref="D72:H72" si="55">D63+D69+D70+D71</f>
        <v>3542.5046937000002</v>
      </c>
      <c r="E72" s="25">
        <f t="shared" si="55"/>
        <v>3482.0196028999999</v>
      </c>
      <c r="F72" s="25">
        <f t="shared" si="55"/>
        <v>4193.5615213000001</v>
      </c>
      <c r="G72" s="25">
        <f t="shared" si="55"/>
        <v>5630.9577661000003</v>
      </c>
      <c r="H72" s="25">
        <f t="shared" si="55"/>
        <v>5753.5478980999997</v>
      </c>
      <c r="I72" s="10"/>
      <c r="J72" s="10"/>
      <c r="K72" s="10"/>
      <c r="L72" s="10"/>
      <c r="M72" s="10"/>
      <c r="N72" s="10"/>
      <c r="O72" s="10"/>
      <c r="P72" s="10"/>
      <c r="Q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</row>
    <row r="73" spans="1:74">
      <c r="A73" s="16" t="s">
        <v>299</v>
      </c>
      <c r="B73" s="10"/>
      <c r="C73" s="25">
        <f>SUM(C64:C66,C69)</f>
        <v>1932.4734762100002</v>
      </c>
      <c r="D73" s="25">
        <f t="shared" ref="D73:H73" si="56">SUM(D64:D66,D69)</f>
        <v>2501.70157445</v>
      </c>
      <c r="E73" s="25">
        <f t="shared" si="56"/>
        <v>2329.6441474200001</v>
      </c>
      <c r="F73" s="25">
        <f t="shared" si="56"/>
        <v>2923.21793106</v>
      </c>
      <c r="G73" s="25">
        <f t="shared" si="56"/>
        <v>4101.1117161000002</v>
      </c>
      <c r="H73" s="25">
        <f t="shared" si="56"/>
        <v>4134.3229741499999</v>
      </c>
      <c r="I73" s="10"/>
      <c r="J73" s="10"/>
      <c r="K73" s="10"/>
      <c r="L73" s="10"/>
      <c r="M73" s="10"/>
      <c r="N73" s="10"/>
      <c r="O73" s="10"/>
      <c r="P73" s="10"/>
      <c r="Q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</row>
    <row r="74" spans="1: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</row>
    <row r="75" spans="1:74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</row>
    <row r="76" spans="1:74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</row>
    <row r="77" spans="1:74">
      <c r="A77" s="20" t="s">
        <v>265</v>
      </c>
      <c r="B77" s="9" t="s">
        <v>95</v>
      </c>
      <c r="C77" s="23">
        <f>VLOOKUP($B77,reporting_base!$A$2:$AK$154,'Tab-reporting_baseline'!C$1,FALSE)</f>
        <v>6789.3232939999998</v>
      </c>
      <c r="D77" s="23">
        <f>VLOOKUP($B77,reporting_base!$A$2:$AK$154,'Tab-reporting_baseline'!D$1,FALSE)</f>
        <v>8278.5446690000008</v>
      </c>
      <c r="E77" s="23">
        <f>VLOOKUP($B77,reporting_base!$A$2:$AK$154,'Tab-reporting_baseline'!E$1,FALSE)</f>
        <v>11747.61052</v>
      </c>
      <c r="F77" s="23">
        <f>VLOOKUP($B77,reporting_base!$A$2:$AK$154,'Tab-reporting_baseline'!F$1,FALSE)</f>
        <v>14976.547629999999</v>
      </c>
      <c r="G77" s="23">
        <f>VLOOKUP($B77,reporting_base!$A$2:$AK$154,'Tab-reporting_baseline'!G$1,FALSE)</f>
        <v>21591.999070000002</v>
      </c>
      <c r="H77" s="23">
        <f>VLOOKUP($B77,reporting_base!$A$2:$AK$154,'Tab-reporting_baseline'!H$1,FALSE)</f>
        <v>27538.100119999999</v>
      </c>
      <c r="I77" s="10"/>
      <c r="J77" s="10"/>
      <c r="K77" s="10"/>
      <c r="L77" s="10"/>
      <c r="M77" s="10"/>
      <c r="N77" s="10"/>
      <c r="O77" s="10"/>
      <c r="P77" s="10"/>
      <c r="Q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</row>
    <row r="78" spans="1:74">
      <c r="A78" s="16" t="s">
        <v>257</v>
      </c>
      <c r="B78" s="9" t="s">
        <v>273</v>
      </c>
      <c r="C78" s="23">
        <f>VLOOKUP($B78,reporting_base!$A$2:$AK$154,'Tab-reporting_baseline'!C$1,FALSE)</f>
        <v>2540</v>
      </c>
      <c r="D78" s="23">
        <f>VLOOKUP($B78,reporting_base!$A$2:$AK$154,'Tab-reporting_baseline'!D$1,FALSE)</f>
        <v>3055.0267309999999</v>
      </c>
      <c r="E78" s="23">
        <f>VLOOKUP($B78,reporting_base!$A$2:$AK$154,'Tab-reporting_baseline'!E$1,FALSE)</f>
        <v>4459.882071</v>
      </c>
      <c r="F78" s="23">
        <f>VLOOKUP($B78,reporting_base!$A$2:$AK$154,'Tab-reporting_baseline'!F$1,FALSE)</f>
        <v>5669.3218820000002</v>
      </c>
      <c r="G78" s="23">
        <f>VLOOKUP($B78,reporting_base!$A$2:$AK$154,'Tab-reporting_baseline'!G$1,FALSE)</f>
        <v>8323.1371629999994</v>
      </c>
      <c r="H78" s="23">
        <f>VLOOKUP($B78,reporting_base!$A$2:$AK$154,'Tab-reporting_baseline'!H$1,FALSE)</f>
        <v>10341.987010000001</v>
      </c>
      <c r="I78" s="10"/>
      <c r="J78" s="10"/>
      <c r="K78" s="10"/>
      <c r="L78" s="10"/>
      <c r="M78" s="10"/>
      <c r="N78" s="10"/>
      <c r="O78" s="10"/>
      <c r="P78" s="10"/>
      <c r="Q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</row>
    <row r="79" spans="1:74">
      <c r="A79" s="21" t="s">
        <v>284</v>
      </c>
      <c r="B79" s="21"/>
      <c r="C79" s="25">
        <f>C77+C78</f>
        <v>9329.3232939999998</v>
      </c>
      <c r="D79" s="25">
        <f t="shared" ref="D79:H79" si="57">D77+D78</f>
        <v>11333.571400000001</v>
      </c>
      <c r="E79" s="25">
        <f t="shared" si="57"/>
        <v>16207.492591</v>
      </c>
      <c r="F79" s="25">
        <f t="shared" si="57"/>
        <v>20645.869511999997</v>
      </c>
      <c r="G79" s="25">
        <f t="shared" si="57"/>
        <v>29915.136233000001</v>
      </c>
      <c r="H79" s="25">
        <f t="shared" si="57"/>
        <v>37880.08713</v>
      </c>
      <c r="I79" s="10"/>
      <c r="J79" s="10"/>
      <c r="K79" s="10"/>
      <c r="L79" s="10"/>
      <c r="M79" s="10"/>
      <c r="N79" s="10"/>
      <c r="O79" s="10"/>
      <c r="P79" s="10"/>
      <c r="Q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</row>
    <row r="80" spans="1:74">
      <c r="A80" s="16" t="s">
        <v>258</v>
      </c>
      <c r="B80" s="10" t="s">
        <v>233</v>
      </c>
      <c r="C80" s="23">
        <f>VLOOKUP($B80,reporting_base!$A$2:$AK$154,'Tab-reporting_baseline'!C$1,FALSE)</f>
        <v>9113.3232939999998</v>
      </c>
      <c r="D80" s="23">
        <f>VLOOKUP($B80,reporting_base!$A$2:$AK$154,'Tab-reporting_baseline'!D$1,FALSE)</f>
        <v>11068.17222</v>
      </c>
      <c r="E80" s="23">
        <f>VLOOKUP($B80,reporting_base!$A$2:$AK$154,'Tab-reporting_baseline'!E$1,FALSE)</f>
        <v>15898.145920000001</v>
      </c>
      <c r="F80" s="23">
        <f>VLOOKUP($B80,reporting_base!$A$2:$AK$154,'Tab-reporting_baseline'!F$1,FALSE)</f>
        <v>20257.376509999998</v>
      </c>
      <c r="G80" s="23">
        <f>VLOOKUP($B80,reporting_base!$A$2:$AK$154,'Tab-reporting_baseline'!G$1,FALSE)</f>
        <v>29323.858100000001</v>
      </c>
      <c r="H80" s="23">
        <f>VLOOKUP($B80,reporting_base!$A$2:$AK$154,'Tab-reporting_baseline'!H$1,FALSE)</f>
        <v>37037.981469999999</v>
      </c>
      <c r="I80" s="10"/>
      <c r="J80" s="10"/>
      <c r="K80" s="10"/>
      <c r="L80" s="10"/>
      <c r="M80" s="10"/>
      <c r="N80" s="10"/>
      <c r="O80" s="10"/>
      <c r="P80" s="10"/>
      <c r="Q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</row>
    <row r="81" spans="1:74">
      <c r="A81" s="30" t="s">
        <v>141</v>
      </c>
      <c r="B81" s="10" t="s">
        <v>83</v>
      </c>
      <c r="C81" s="23">
        <f>VLOOKUP($B81,reporting_base!$A$2:$AK$154,'Tab-reporting_baseline'!C$1,FALSE)</f>
        <v>839.61827530000005</v>
      </c>
      <c r="D81" s="23">
        <f>VLOOKUP($B81,reporting_base!$A$2:$AK$154,'Tab-reporting_baseline'!D$1,FALSE)</f>
        <v>1058.9805449999999</v>
      </c>
      <c r="E81" s="23">
        <f>VLOOKUP($B81,reporting_base!$A$2:$AK$154,'Tab-reporting_baseline'!E$1,FALSE)</f>
        <v>1243.1598509999999</v>
      </c>
      <c r="F81" s="23">
        <f>VLOOKUP($B81,reporting_base!$A$2:$AK$154,'Tab-reporting_baseline'!F$1,FALSE)</f>
        <v>1529.0883409999999</v>
      </c>
      <c r="G81" s="23">
        <f>VLOOKUP($B81,reporting_base!$A$2:$AK$154,'Tab-reporting_baseline'!G$1,FALSE)</f>
        <v>2343.666256</v>
      </c>
      <c r="H81" s="23">
        <f>VLOOKUP($B81,reporting_base!$A$2:$AK$154,'Tab-reporting_baseline'!H$1,FALSE)</f>
        <v>3334.3899940000001</v>
      </c>
      <c r="I81" s="10"/>
      <c r="J81" s="10"/>
      <c r="K81" s="10"/>
      <c r="L81" s="10"/>
      <c r="M81" s="10"/>
      <c r="N81" s="10"/>
      <c r="O81" s="10"/>
      <c r="P81" s="10"/>
      <c r="Q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</row>
    <row r="82" spans="1:74">
      <c r="A82" s="30" t="s">
        <v>142</v>
      </c>
      <c r="B82" s="10" t="s">
        <v>84</v>
      </c>
      <c r="C82" s="23">
        <f>VLOOKUP($B82,reporting_base!$A$2:$AK$154,'Tab-reporting_baseline'!C$1,FALSE)</f>
        <v>0.51615093410000001</v>
      </c>
      <c r="D82" s="23">
        <f>VLOOKUP($B82,reporting_base!$A$2:$AK$154,'Tab-reporting_baseline'!D$1,FALSE)</f>
        <v>0.74670449090000002</v>
      </c>
      <c r="E82" s="23">
        <f>VLOOKUP($B82,reporting_base!$A$2:$AK$154,'Tab-reporting_baseline'!E$1,FALSE)</f>
        <v>1.065127111</v>
      </c>
      <c r="F82" s="23">
        <f>VLOOKUP($B82,reporting_base!$A$2:$AK$154,'Tab-reporting_baseline'!F$1,FALSE)</f>
        <v>1.579546058</v>
      </c>
      <c r="G82" s="23">
        <f>VLOOKUP($B82,reporting_base!$A$2:$AK$154,'Tab-reporting_baseline'!G$1,FALSE)</f>
        <v>2.6954889369999999</v>
      </c>
      <c r="H82" s="23">
        <f>VLOOKUP($B82,reporting_base!$A$2:$AK$154,'Tab-reporting_baseline'!H$1,FALSE)</f>
        <v>4.1881429749999999</v>
      </c>
      <c r="I82" s="10"/>
      <c r="J82" s="10"/>
      <c r="K82" s="10"/>
      <c r="L82" s="10"/>
      <c r="M82" s="10"/>
      <c r="N82" s="10"/>
      <c r="O82" s="10"/>
      <c r="P82" s="10"/>
      <c r="Q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</row>
    <row r="83" spans="1:74">
      <c r="A83" s="30" t="s">
        <v>143</v>
      </c>
      <c r="B83" s="10" t="s">
        <v>85</v>
      </c>
      <c r="C83" s="23">
        <f>VLOOKUP($B83,reporting_base!$A$2:$AK$154,'Tab-reporting_baseline'!C$1,FALSE)</f>
        <v>169.77642950000001</v>
      </c>
      <c r="D83" s="23">
        <f>VLOOKUP($B83,reporting_base!$A$2:$AK$154,'Tab-reporting_baseline'!D$1,FALSE)</f>
        <v>214.6890654</v>
      </c>
      <c r="E83" s="23">
        <f>VLOOKUP($B83,reporting_base!$A$2:$AK$154,'Tab-reporting_baseline'!E$1,FALSE)</f>
        <v>248.3256465</v>
      </c>
      <c r="F83" s="23">
        <f>VLOOKUP($B83,reporting_base!$A$2:$AK$154,'Tab-reporting_baseline'!F$1,FALSE)</f>
        <v>291.08141749999999</v>
      </c>
      <c r="G83" s="23">
        <f>VLOOKUP($B83,reporting_base!$A$2:$AK$154,'Tab-reporting_baseline'!G$1,FALSE)</f>
        <v>442.65424960000001</v>
      </c>
      <c r="H83" s="23">
        <f>VLOOKUP($B83,reporting_base!$A$2:$AK$154,'Tab-reporting_baseline'!H$1,FALSE)</f>
        <v>615.15263779999998</v>
      </c>
      <c r="I83" s="10"/>
      <c r="J83" s="10"/>
      <c r="K83" s="10"/>
      <c r="L83" s="10"/>
      <c r="M83" s="10"/>
      <c r="N83" s="10"/>
      <c r="O83" s="10"/>
      <c r="P83" s="10"/>
      <c r="Q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</row>
    <row r="84" spans="1:74">
      <c r="A84" s="30" t="s">
        <v>185</v>
      </c>
      <c r="B84" s="10" t="s">
        <v>86</v>
      </c>
      <c r="C84" s="23">
        <f>VLOOKUP($B84,reporting_base!$A$2:$AK$154,'Tab-reporting_baseline'!C$1,FALSE)</f>
        <v>4665.9336899999998</v>
      </c>
      <c r="D84" s="23">
        <f>VLOOKUP($B84,reporting_base!$A$2:$AK$154,'Tab-reporting_baseline'!D$1,FALSE)</f>
        <v>5611.7925720000003</v>
      </c>
      <c r="E84" s="23">
        <f>VLOOKUP($B84,reporting_base!$A$2:$AK$154,'Tab-reporting_baseline'!E$1,FALSE)</f>
        <v>8191.9073150000004</v>
      </c>
      <c r="F84" s="23">
        <f>VLOOKUP($B84,reporting_base!$A$2:$AK$154,'Tab-reporting_baseline'!F$1,FALSE)</f>
        <v>10413.069530000001</v>
      </c>
      <c r="G84" s="23">
        <f>VLOOKUP($B84,reporting_base!$A$2:$AK$154,'Tab-reporting_baseline'!G$1,FALSE)</f>
        <v>15287.330840000001</v>
      </c>
      <c r="H84" s="23">
        <f>VLOOKUP($B84,reporting_base!$A$2:$AK$154,'Tab-reporting_baseline'!H$1,FALSE)</f>
        <v>18995.344420000001</v>
      </c>
      <c r="I84" s="10"/>
      <c r="J84" s="10"/>
      <c r="K84" s="10"/>
      <c r="L84" s="10"/>
      <c r="M84" s="10"/>
      <c r="N84" s="10"/>
      <c r="O84" s="10"/>
      <c r="P84" s="10"/>
      <c r="Q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</row>
    <row r="85" spans="1:74">
      <c r="A85" s="30" t="s">
        <v>140</v>
      </c>
      <c r="B85" s="10" t="s">
        <v>87</v>
      </c>
      <c r="C85" s="23">
        <f>VLOOKUP($B85,reporting_base!$A$2:$AK$154,'Tab-reporting_baseline'!C$1,FALSE)</f>
        <v>3437.478748</v>
      </c>
      <c r="D85" s="23">
        <f>VLOOKUP($B85,reporting_base!$A$2:$AK$154,'Tab-reporting_baseline'!D$1,FALSE)</f>
        <v>4181.9633309999999</v>
      </c>
      <c r="E85" s="23">
        <f>VLOOKUP($B85,reporting_base!$A$2:$AK$154,'Tab-reporting_baseline'!E$1,FALSE)</f>
        <v>6213.6879829999998</v>
      </c>
      <c r="F85" s="23">
        <f>VLOOKUP($B85,reporting_base!$A$2:$AK$154,'Tab-reporting_baseline'!F$1,FALSE)</f>
        <v>8022.5576769999998</v>
      </c>
      <c r="G85" s="23">
        <f>VLOOKUP($B85,reporting_base!$A$2:$AK$154,'Tab-reporting_baseline'!G$1,FALSE)</f>
        <v>11247.511259999999</v>
      </c>
      <c r="H85" s="23">
        <f>VLOOKUP($B85,reporting_base!$A$2:$AK$154,'Tab-reporting_baseline'!H$1,FALSE)</f>
        <v>14088.906279999999</v>
      </c>
      <c r="I85" s="10"/>
      <c r="J85" s="10"/>
      <c r="K85" s="10"/>
      <c r="L85" s="10"/>
      <c r="M85" s="10"/>
      <c r="N85" s="10"/>
      <c r="O85" s="10"/>
      <c r="P85" s="10"/>
      <c r="Q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</row>
    <row r="86" spans="1:74">
      <c r="A86" s="31" t="s">
        <v>144</v>
      </c>
      <c r="B86" s="9" t="s">
        <v>237</v>
      </c>
      <c r="C86" s="23">
        <f>VLOOKUP($B86,reporting_base!$A$2:$AK$154,'Tab-reporting_baseline'!C$1,FALSE)</f>
        <v>216</v>
      </c>
      <c r="D86" s="23">
        <f>VLOOKUP($B86,reporting_base!$A$2:$AK$154,'Tab-reporting_baseline'!D$1,FALSE)</f>
        <v>265.3991833</v>
      </c>
      <c r="E86" s="23">
        <f>VLOOKUP($B86,reporting_base!$A$2:$AK$154,'Tab-reporting_baseline'!E$1,FALSE)</f>
        <v>309.34666870000001</v>
      </c>
      <c r="F86" s="23">
        <f>VLOOKUP($B86,reporting_base!$A$2:$AK$154,'Tab-reporting_baseline'!F$1,FALSE)</f>
        <v>388.49300599999998</v>
      </c>
      <c r="G86" s="23">
        <f>VLOOKUP($B86,reporting_base!$A$2:$AK$154,'Tab-reporting_baseline'!G$1,FALSE)</f>
        <v>591.27813839999999</v>
      </c>
      <c r="H86" s="23">
        <f>VLOOKUP($B86,reporting_base!$A$2:$AK$154,'Tab-reporting_baseline'!H$1,FALSE)</f>
        <v>842.10565550000001</v>
      </c>
      <c r="I86" s="10"/>
      <c r="J86" s="10"/>
      <c r="K86" s="10"/>
      <c r="L86" s="10"/>
      <c r="M86" s="10"/>
      <c r="N86" s="10"/>
      <c r="O86" s="10"/>
      <c r="P86" s="10"/>
      <c r="Q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</row>
    <row r="87" spans="1:74">
      <c r="A87" s="31" t="s">
        <v>145</v>
      </c>
      <c r="B87" s="10" t="s">
        <v>274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</row>
    <row r="88" spans="1:74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</row>
    <row r="89" spans="1:74">
      <c r="A89" s="21" t="s">
        <v>259</v>
      </c>
      <c r="B89" s="26"/>
      <c r="C89" s="25">
        <f>C80+C86+C87+C88</f>
        <v>9329.3232939999998</v>
      </c>
      <c r="D89" s="25">
        <f t="shared" ref="D89:H89" si="58">D80+D86+D87+D88</f>
        <v>11333.5714033</v>
      </c>
      <c r="E89" s="25">
        <f t="shared" si="58"/>
        <v>16207.492588700001</v>
      </c>
      <c r="F89" s="25">
        <f t="shared" si="58"/>
        <v>20645.869515999999</v>
      </c>
      <c r="G89" s="25">
        <f t="shared" si="58"/>
        <v>29915.136238400002</v>
      </c>
      <c r="H89" s="25">
        <f t="shared" si="58"/>
        <v>37880.087125500002</v>
      </c>
      <c r="I89" s="10"/>
      <c r="J89" s="10"/>
      <c r="K89" s="10"/>
      <c r="L89" s="10"/>
      <c r="M89" s="10"/>
      <c r="N89" s="10"/>
      <c r="O89" s="10"/>
      <c r="P89" s="10"/>
      <c r="Q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</row>
    <row r="90" spans="1:74">
      <c r="A90" s="16" t="s">
        <v>299</v>
      </c>
      <c r="B90" s="10"/>
      <c r="C90" s="25">
        <f>SUM(C81:C83,C86)</f>
        <v>1225.9108557341001</v>
      </c>
      <c r="D90" s="25">
        <f t="shared" ref="D90:H90" si="59">SUM(D81:D83,D86)</f>
        <v>1539.8154981908997</v>
      </c>
      <c r="E90" s="25">
        <f t="shared" si="59"/>
        <v>1801.8972933109999</v>
      </c>
      <c r="F90" s="25">
        <f t="shared" si="59"/>
        <v>2210.2423105580001</v>
      </c>
      <c r="G90" s="25">
        <f t="shared" si="59"/>
        <v>3380.2941329370001</v>
      </c>
      <c r="H90" s="25">
        <f t="shared" si="59"/>
        <v>4795.8364302749997</v>
      </c>
      <c r="I90" s="10"/>
      <c r="J90" s="10"/>
      <c r="K90" s="10"/>
      <c r="L90" s="10"/>
      <c r="M90" s="10"/>
      <c r="N90" s="10"/>
      <c r="O90" s="10"/>
      <c r="P90" s="10"/>
      <c r="Q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</row>
    <row r="91" spans="1:7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</row>
    <row r="92" spans="1:74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</row>
    <row r="93" spans="1:74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</row>
    <row r="94" spans="1:74">
      <c r="A94" s="20" t="s">
        <v>265</v>
      </c>
      <c r="B94" s="9" t="s">
        <v>96</v>
      </c>
      <c r="C94" s="23">
        <f>VLOOKUP($B94,reporting_base!$A$2:$AK$154,'Tab-reporting_baseline'!C$1,FALSE)</f>
        <v>1372.7213240000001</v>
      </c>
      <c r="D94" s="23">
        <f>VLOOKUP($B94,reporting_base!$A$2:$AK$154,'Tab-reporting_baseline'!D$1,FALSE)</f>
        <v>1702.9332979999999</v>
      </c>
      <c r="E94" s="23">
        <f>VLOOKUP($B94,reporting_base!$A$2:$AK$154,'Tab-reporting_baseline'!E$1,FALSE)</f>
        <v>2566.936256</v>
      </c>
      <c r="F94" s="23">
        <f>VLOOKUP($B94,reporting_base!$A$2:$AK$154,'Tab-reporting_baseline'!F$1,FALSE)</f>
        <v>3440.003557</v>
      </c>
      <c r="G94" s="23">
        <f>VLOOKUP($B94,reporting_base!$A$2:$AK$154,'Tab-reporting_baseline'!G$1,FALSE)</f>
        <v>4855.8468039999998</v>
      </c>
      <c r="H94" s="23">
        <f>VLOOKUP($B94,reporting_base!$A$2:$AK$154,'Tab-reporting_baseline'!H$1,FALSE)</f>
        <v>6375.3056999999999</v>
      </c>
      <c r="I94" s="10"/>
      <c r="J94" s="10"/>
      <c r="K94" s="10"/>
      <c r="L94" s="10"/>
      <c r="M94" s="10"/>
      <c r="N94" s="10"/>
      <c r="O94" s="10"/>
      <c r="P94" s="10"/>
      <c r="Q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</row>
    <row r="95" spans="1:74">
      <c r="A95" s="16" t="s">
        <v>257</v>
      </c>
      <c r="B95" s="9" t="s">
        <v>275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</row>
    <row r="96" spans="1:74">
      <c r="A96" s="21" t="s">
        <v>284</v>
      </c>
      <c r="B96" s="21"/>
      <c r="C96" s="25">
        <f>C94+C95</f>
        <v>1372.7213240000001</v>
      </c>
      <c r="D96" s="25">
        <f t="shared" ref="D96:H96" si="60">D94+D95</f>
        <v>1702.9332979999999</v>
      </c>
      <c r="E96" s="25">
        <f t="shared" si="60"/>
        <v>2566.936256</v>
      </c>
      <c r="F96" s="25">
        <f t="shared" si="60"/>
        <v>3440.003557</v>
      </c>
      <c r="G96" s="25">
        <f t="shared" si="60"/>
        <v>4855.8468039999998</v>
      </c>
      <c r="H96" s="25">
        <f t="shared" si="60"/>
        <v>6375.3056999999999</v>
      </c>
      <c r="I96" s="10"/>
      <c r="J96" s="10"/>
      <c r="K96" s="10"/>
      <c r="L96" s="10"/>
      <c r="M96" s="10"/>
      <c r="N96" s="10"/>
      <c r="O96" s="10"/>
      <c r="P96" s="10"/>
      <c r="Q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</row>
    <row r="97" spans="1:74">
      <c r="A97" s="16" t="s">
        <v>258</v>
      </c>
      <c r="B97" s="10" t="s">
        <v>234</v>
      </c>
      <c r="C97" s="23">
        <f>VLOOKUP($B97,reporting_base!$A$2:$AK$154,'Tab-reporting_baseline'!C$1,FALSE)</f>
        <v>933.32132420000005</v>
      </c>
      <c r="D97" s="23">
        <f>VLOOKUP($B97,reporting_base!$A$2:$AK$154,'Tab-reporting_baseline'!D$1,FALSE)</f>
        <v>1110.2687780000001</v>
      </c>
      <c r="E97" s="23">
        <f>VLOOKUP($B97,reporting_base!$A$2:$AK$154,'Tab-reporting_baseline'!E$1,FALSE)</f>
        <v>1698.1093539999999</v>
      </c>
      <c r="F97" s="23">
        <f>VLOOKUP($B97,reporting_base!$A$2:$AK$154,'Tab-reporting_baseline'!F$1,FALSE)</f>
        <v>2345.064738</v>
      </c>
      <c r="G97" s="23">
        <f>VLOOKUP($B97,reporting_base!$A$2:$AK$154,'Tab-reporting_baseline'!G$1,FALSE)</f>
        <v>3316.0502029999998</v>
      </c>
      <c r="H97" s="23">
        <f>VLOOKUP($B97,reporting_base!$A$2:$AK$154,'Tab-reporting_baseline'!H$1,FALSE)</f>
        <v>4300.9596000000001</v>
      </c>
      <c r="I97" s="10"/>
      <c r="J97" s="10"/>
      <c r="K97" s="10"/>
      <c r="L97" s="10"/>
      <c r="M97" s="10"/>
      <c r="N97" s="10"/>
      <c r="O97" s="10"/>
      <c r="P97" s="10"/>
      <c r="Q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</row>
    <row r="98" spans="1:74">
      <c r="A98" s="30" t="s">
        <v>141</v>
      </c>
      <c r="B98" s="10" t="s">
        <v>88</v>
      </c>
      <c r="C98" s="23">
        <f>VLOOKUP($B98,reporting_base!$A$2:$AK$154,'Tab-reporting_baseline'!C$1,FALSE)</f>
        <v>515.30656799999997</v>
      </c>
      <c r="D98" s="23">
        <f>VLOOKUP($B98,reporting_base!$A$2:$AK$154,'Tab-reporting_baseline'!D$1,FALSE)</f>
        <v>618.27631989999998</v>
      </c>
      <c r="E98" s="23">
        <f>VLOOKUP($B98,reporting_base!$A$2:$AK$154,'Tab-reporting_baseline'!E$1,FALSE)</f>
        <v>949.62837809999996</v>
      </c>
      <c r="F98" s="23">
        <f>VLOOKUP($B98,reporting_base!$A$2:$AK$154,'Tab-reporting_baseline'!F$1,FALSE)</f>
        <v>1325.904528</v>
      </c>
      <c r="G98" s="23">
        <f>VLOOKUP($B98,reporting_base!$A$2:$AK$154,'Tab-reporting_baseline'!G$1,FALSE)</f>
        <v>1882.2010419999999</v>
      </c>
      <c r="H98" s="23">
        <f>VLOOKUP($B98,reporting_base!$A$2:$AK$154,'Tab-reporting_baseline'!H$1,FALSE)</f>
        <v>2470.4373430000001</v>
      </c>
      <c r="I98" s="10"/>
      <c r="J98" s="10"/>
      <c r="K98" s="10"/>
      <c r="L98" s="10"/>
      <c r="M98" s="10"/>
      <c r="N98" s="10"/>
      <c r="O98" s="10"/>
      <c r="P98" s="10"/>
      <c r="Q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</row>
    <row r="99" spans="1:74">
      <c r="A99" s="30" t="s">
        <v>142</v>
      </c>
      <c r="B99" s="10" t="s">
        <v>89</v>
      </c>
      <c r="C99" s="23">
        <f>VLOOKUP($B99,reporting_base!$A$2:$AK$154,'Tab-reporting_baseline'!C$1,FALSE)</f>
        <v>25.534731010000002</v>
      </c>
      <c r="D99" s="23">
        <f>VLOOKUP($B99,reporting_base!$A$2:$AK$154,'Tab-reporting_baseline'!D$1,FALSE)</f>
        <v>34.493311679999998</v>
      </c>
      <c r="E99" s="23">
        <f>VLOOKUP($B99,reporting_base!$A$2:$AK$154,'Tab-reporting_baseline'!E$1,FALSE)</f>
        <v>62.850389409999998</v>
      </c>
      <c r="F99" s="23">
        <f>VLOOKUP($B99,reporting_base!$A$2:$AK$154,'Tab-reporting_baseline'!F$1,FALSE)</f>
        <v>105.3206254</v>
      </c>
      <c r="G99" s="23">
        <f>VLOOKUP($B99,reporting_base!$A$2:$AK$154,'Tab-reporting_baseline'!G$1,FALSE)</f>
        <v>163.0094459</v>
      </c>
      <c r="H99" s="23">
        <f>VLOOKUP($B99,reporting_base!$A$2:$AK$154,'Tab-reporting_baseline'!H$1,FALSE)</f>
        <v>229.4711685</v>
      </c>
      <c r="I99" s="10"/>
      <c r="J99" s="10"/>
      <c r="K99" s="10"/>
      <c r="L99" s="10"/>
      <c r="M99" s="10"/>
      <c r="N99" s="10"/>
      <c r="O99" s="10"/>
      <c r="P99" s="10"/>
      <c r="Q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</row>
    <row r="100" spans="1:74">
      <c r="A100" s="30" t="s">
        <v>143</v>
      </c>
      <c r="B100" s="10" t="s">
        <v>90</v>
      </c>
      <c r="C100" s="23">
        <f>VLOOKUP($B100,reporting_base!$A$2:$AK$154,'Tab-reporting_baseline'!C$1,FALSE)</f>
        <v>345.65947560000001</v>
      </c>
      <c r="D100" s="23">
        <f>VLOOKUP($B100,reporting_base!$A$2:$AK$154,'Tab-reporting_baseline'!D$1,FALSE)</f>
        <v>413.2229658</v>
      </c>
      <c r="E100" s="23">
        <f>VLOOKUP($B100,reporting_base!$A$2:$AK$154,'Tab-reporting_baseline'!E$1,FALSE)</f>
        <v>621.80499280000004</v>
      </c>
      <c r="F100" s="23">
        <f>VLOOKUP($B100,reporting_base!$A$2:$AK$154,'Tab-reporting_baseline'!F$1,FALSE)</f>
        <v>838.97312280000006</v>
      </c>
      <c r="G100" s="23">
        <f>VLOOKUP($B100,reporting_base!$A$2:$AK$154,'Tab-reporting_baseline'!G$1,FALSE)</f>
        <v>1169.393073</v>
      </c>
      <c r="H100" s="23">
        <f>VLOOKUP($B100,reporting_base!$A$2:$AK$154,'Tab-reporting_baseline'!H$1,FALSE)</f>
        <v>1486.2893939999999</v>
      </c>
      <c r="I100" s="10"/>
      <c r="J100" s="10"/>
      <c r="K100" s="10"/>
      <c r="L100" s="10"/>
      <c r="M100" s="10"/>
      <c r="N100" s="10"/>
      <c r="O100" s="10"/>
      <c r="P100" s="10"/>
      <c r="Q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</row>
    <row r="101" spans="1:74">
      <c r="A101" s="30" t="s">
        <v>185</v>
      </c>
      <c r="B101" s="10" t="s">
        <v>91</v>
      </c>
      <c r="C101" s="23">
        <f>VLOOKUP($B101,reporting_base!$A$2:$AK$154,'Tab-reporting_baseline'!C$1,FALSE)</f>
        <v>46.82054961</v>
      </c>
      <c r="D101" s="23">
        <f>VLOOKUP($B101,reporting_base!$A$2:$AK$154,'Tab-reporting_baseline'!D$1,FALSE)</f>
        <v>44.276180930000002</v>
      </c>
      <c r="E101" s="23">
        <f>VLOOKUP($B101,reporting_base!$A$2:$AK$154,'Tab-reporting_baseline'!E$1,FALSE)</f>
        <v>63.82559363</v>
      </c>
      <c r="F101" s="23">
        <f>VLOOKUP($B101,reporting_base!$A$2:$AK$154,'Tab-reporting_baseline'!F$1,FALSE)</f>
        <v>74.866461999999999</v>
      </c>
      <c r="G101" s="23">
        <f>VLOOKUP($B101,reporting_base!$A$2:$AK$154,'Tab-reporting_baseline'!G$1,FALSE)</f>
        <v>101.44664179999999</v>
      </c>
      <c r="H101" s="23">
        <f>VLOOKUP($B101,reporting_base!$A$2:$AK$154,'Tab-reporting_baseline'!H$1,FALSE)</f>
        <v>114.7616941</v>
      </c>
      <c r="I101" s="10"/>
      <c r="J101" s="10"/>
      <c r="K101" s="10"/>
      <c r="L101" s="10"/>
      <c r="M101" s="10"/>
      <c r="N101" s="10"/>
      <c r="O101" s="10"/>
      <c r="P101" s="10"/>
      <c r="Q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</row>
    <row r="102" spans="1:74">
      <c r="A102" s="30" t="s">
        <v>140</v>
      </c>
      <c r="B102" s="10" t="s">
        <v>276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10"/>
      <c r="J102" s="10"/>
      <c r="K102" s="10"/>
      <c r="L102" s="10"/>
      <c r="M102" s="10"/>
      <c r="N102" s="10"/>
      <c r="O102" s="10"/>
      <c r="P102" s="10"/>
      <c r="Q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</row>
    <row r="103" spans="1:74">
      <c r="A103" s="31" t="s">
        <v>144</v>
      </c>
      <c r="B103" s="9" t="s">
        <v>238</v>
      </c>
      <c r="C103" s="23">
        <f>VLOOKUP($B103,reporting_base!$A$2:$AK$154,'Tab-reporting_baseline'!C$1,FALSE)</f>
        <v>396.4</v>
      </c>
      <c r="D103" s="23">
        <f>VLOOKUP($B103,reporting_base!$A$2:$AK$154,'Tab-reporting_baseline'!D$1,FALSE)</f>
        <v>543.19078679999996</v>
      </c>
      <c r="E103" s="23">
        <f>VLOOKUP($B103,reporting_base!$A$2:$AK$154,'Tab-reporting_baseline'!E$1,FALSE)</f>
        <v>805.05745090000005</v>
      </c>
      <c r="F103" s="23">
        <f>VLOOKUP($B103,reporting_base!$A$2:$AK$154,'Tab-reporting_baseline'!F$1,FALSE)</f>
        <v>1012.171639</v>
      </c>
      <c r="G103" s="23">
        <f>VLOOKUP($B103,reporting_base!$A$2:$AK$154,'Tab-reporting_baseline'!G$1,FALSE)</f>
        <v>1399.1668790000001</v>
      </c>
      <c r="H103" s="23">
        <f>VLOOKUP($B103,reporting_base!$A$2:$AK$154,'Tab-reporting_baseline'!H$1,FALSE)</f>
        <v>1862.780205</v>
      </c>
      <c r="I103" s="10"/>
      <c r="J103" s="10"/>
      <c r="K103" s="10"/>
      <c r="L103" s="10"/>
      <c r="M103" s="10"/>
      <c r="N103" s="10"/>
      <c r="O103" s="10"/>
      <c r="P103" s="10"/>
      <c r="Q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</row>
    <row r="104" spans="1:74">
      <c r="A104" s="31" t="s">
        <v>145</v>
      </c>
      <c r="B104" s="10" t="s">
        <v>242</v>
      </c>
      <c r="C104" s="23">
        <f>VLOOKUP($B104,reporting_base!$A$2:$AK$154,'Tab-reporting_baseline'!C$1,FALSE)</f>
        <v>43</v>
      </c>
      <c r="D104" s="23">
        <f>VLOOKUP($B104,reporting_base!$A$2:$AK$154,'Tab-reporting_baseline'!D$1,FALSE)</f>
        <v>49.473733279999998</v>
      </c>
      <c r="E104" s="23">
        <f>VLOOKUP($B104,reporting_base!$A$2:$AK$154,'Tab-reporting_baseline'!E$1,FALSE)</f>
        <v>63.769451750000002</v>
      </c>
      <c r="F104" s="23">
        <f>VLOOKUP($B104,reporting_base!$A$2:$AK$154,'Tab-reporting_baseline'!F$1,FALSE)</f>
        <v>82.76717979</v>
      </c>
      <c r="G104" s="23">
        <f>VLOOKUP($B104,reporting_base!$A$2:$AK$154,'Tab-reporting_baseline'!G$1,FALSE)</f>
        <v>140.62972310000001</v>
      </c>
      <c r="H104" s="23">
        <f>VLOOKUP($B104,reporting_base!$A$2:$AK$154,'Tab-reporting_baseline'!H$1,FALSE)</f>
        <v>211.5658952</v>
      </c>
      <c r="I104" s="10"/>
      <c r="J104" s="10"/>
      <c r="K104" s="10"/>
      <c r="L104" s="10"/>
      <c r="M104" s="10"/>
      <c r="N104" s="10"/>
      <c r="O104" s="10"/>
      <c r="P104" s="10"/>
      <c r="Q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</row>
    <row r="105" spans="1:74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</row>
    <row r="106" spans="1:74">
      <c r="A106" s="21" t="s">
        <v>259</v>
      </c>
      <c r="B106" s="26"/>
      <c r="C106" s="25">
        <f>C97+C103+C104+C105</f>
        <v>1372.7213242</v>
      </c>
      <c r="D106" s="25">
        <f t="shared" ref="D106:H106" si="61">D97+D103+D104+D105</f>
        <v>1702.93329808</v>
      </c>
      <c r="E106" s="25">
        <f t="shared" si="61"/>
        <v>2566.9362566499999</v>
      </c>
      <c r="F106" s="25">
        <f t="shared" si="61"/>
        <v>3440.0035567900004</v>
      </c>
      <c r="G106" s="25">
        <f t="shared" si="61"/>
        <v>4855.8468051</v>
      </c>
      <c r="H106" s="25">
        <f t="shared" si="61"/>
        <v>6375.3057002000005</v>
      </c>
      <c r="I106" s="10"/>
      <c r="J106" s="10"/>
      <c r="K106" s="10"/>
      <c r="L106" s="10"/>
      <c r="M106" s="10"/>
      <c r="N106" s="10"/>
      <c r="O106" s="10"/>
      <c r="P106" s="10"/>
      <c r="Q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</row>
    <row r="107" spans="1:74">
      <c r="A107" s="16" t="s">
        <v>299</v>
      </c>
      <c r="B107" s="10"/>
      <c r="C107" s="25">
        <f>SUM(C98:C100,C103)</f>
        <v>1282.9007746100001</v>
      </c>
      <c r="D107" s="25">
        <f t="shared" ref="D107:H107" si="62">SUM(D98:D100,D103)</f>
        <v>1609.1833841799998</v>
      </c>
      <c r="E107" s="25">
        <f t="shared" si="62"/>
        <v>2439.3412112100004</v>
      </c>
      <c r="F107" s="25">
        <f t="shared" si="62"/>
        <v>3282.3699151999999</v>
      </c>
      <c r="G107" s="25">
        <f t="shared" si="62"/>
        <v>4613.7704399000004</v>
      </c>
      <c r="H107" s="25">
        <f t="shared" si="62"/>
        <v>6048.9781105000002</v>
      </c>
      <c r="I107" s="10"/>
      <c r="J107" s="10"/>
      <c r="K107" s="10"/>
      <c r="L107" s="10"/>
      <c r="M107" s="10"/>
      <c r="N107" s="10"/>
      <c r="O107" s="10"/>
      <c r="P107" s="10"/>
      <c r="Q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</row>
    <row r="108" spans="1:7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</row>
    <row r="109" spans="1:74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</row>
    <row r="110" spans="1:74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</row>
    <row r="111" spans="1:74">
      <c r="A111" s="16" t="s">
        <v>154</v>
      </c>
      <c r="B111" s="9"/>
      <c r="C111" s="23">
        <f t="shared" ref="C111:H120" si="63">C4</f>
        <v>11651.815259999999</v>
      </c>
      <c r="D111" s="23">
        <f t="shared" si="63"/>
        <v>13543.72594</v>
      </c>
      <c r="E111" s="23">
        <f t="shared" si="63"/>
        <v>17923.47423</v>
      </c>
      <c r="F111" s="23">
        <f t="shared" si="63"/>
        <v>21901.44342</v>
      </c>
      <c r="G111" s="23">
        <f t="shared" si="63"/>
        <v>29758.144509999998</v>
      </c>
      <c r="H111" s="23">
        <f t="shared" si="63"/>
        <v>37205.41403</v>
      </c>
      <c r="I111" s="10"/>
      <c r="J111" s="10"/>
      <c r="K111" s="10"/>
      <c r="L111" s="10"/>
      <c r="M111" s="10"/>
      <c r="N111" s="10"/>
      <c r="O111" s="10"/>
      <c r="P111" s="10"/>
      <c r="Q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</row>
    <row r="112" spans="1:74">
      <c r="A112" s="29" t="s">
        <v>155</v>
      </c>
      <c r="B112" s="9"/>
      <c r="C112" s="23">
        <f t="shared" si="63"/>
        <v>2310</v>
      </c>
      <c r="D112" s="23">
        <f t="shared" si="63"/>
        <v>2316.3320699999999</v>
      </c>
      <c r="E112" s="23">
        <f t="shared" si="63"/>
        <v>2312.5908159999999</v>
      </c>
      <c r="F112" s="23">
        <f t="shared" si="63"/>
        <v>2314.114748</v>
      </c>
      <c r="G112" s="23">
        <f t="shared" si="63"/>
        <v>2330.6868840000002</v>
      </c>
      <c r="H112" s="23">
        <f t="shared" si="63"/>
        <v>2349.1078309999998</v>
      </c>
      <c r="I112" s="10"/>
      <c r="J112" s="10"/>
      <c r="K112" s="10"/>
      <c r="L112" s="10"/>
      <c r="M112" s="10"/>
      <c r="N112" s="10"/>
      <c r="O112" s="10"/>
      <c r="P112" s="10"/>
      <c r="Q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</row>
    <row r="113" spans="1:74">
      <c r="A113" s="29" t="s">
        <v>156</v>
      </c>
      <c r="B113" s="9"/>
      <c r="C113" s="23">
        <f t="shared" si="63"/>
        <v>412.76329629999998</v>
      </c>
      <c r="D113" s="23">
        <f t="shared" si="63"/>
        <v>459.0903126</v>
      </c>
      <c r="E113" s="23">
        <f t="shared" si="63"/>
        <v>537.34097729999996</v>
      </c>
      <c r="F113" s="23">
        <f t="shared" si="63"/>
        <v>328.85080499999998</v>
      </c>
      <c r="G113" s="23">
        <f t="shared" si="63"/>
        <v>207.22888499999999</v>
      </c>
      <c r="H113" s="23">
        <f t="shared" si="63"/>
        <v>216.92348519999999</v>
      </c>
      <c r="I113" s="10"/>
      <c r="J113" s="10"/>
      <c r="K113" s="10"/>
      <c r="L113" s="10"/>
      <c r="M113" s="10"/>
      <c r="N113" s="10"/>
      <c r="O113" s="10"/>
      <c r="P113" s="10"/>
      <c r="Q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</row>
    <row r="114" spans="1:74">
      <c r="A114" s="29" t="s">
        <v>157</v>
      </c>
      <c r="B114" s="9"/>
      <c r="C114" s="23">
        <f t="shared" si="63"/>
        <v>767.0073496</v>
      </c>
      <c r="D114" s="23">
        <f t="shared" si="63"/>
        <v>786.82558589999996</v>
      </c>
      <c r="E114" s="23">
        <f t="shared" si="63"/>
        <v>758.99565719999998</v>
      </c>
      <c r="F114" s="23">
        <f t="shared" si="63"/>
        <v>841.92667470000004</v>
      </c>
      <c r="G114" s="23">
        <f t="shared" si="63"/>
        <v>772.38286740000001</v>
      </c>
      <c r="H114" s="23">
        <f t="shared" si="63"/>
        <v>725.97689730000002</v>
      </c>
      <c r="I114" s="10"/>
      <c r="J114" s="10"/>
      <c r="K114" s="10"/>
      <c r="L114" s="10"/>
      <c r="M114" s="10"/>
      <c r="N114" s="10"/>
      <c r="O114" s="10"/>
      <c r="P114" s="10"/>
      <c r="Q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</row>
    <row r="115" spans="1:74">
      <c r="A115" s="29" t="s">
        <v>158</v>
      </c>
      <c r="B115" s="9"/>
      <c r="C115" s="23">
        <f t="shared" si="63"/>
        <v>6789.3232939999998</v>
      </c>
      <c r="D115" s="23">
        <f t="shared" si="63"/>
        <v>8278.5446690000008</v>
      </c>
      <c r="E115" s="23">
        <f t="shared" si="63"/>
        <v>11747.61052</v>
      </c>
      <c r="F115" s="23">
        <f t="shared" si="63"/>
        <v>14976.547629999999</v>
      </c>
      <c r="G115" s="23">
        <f t="shared" si="63"/>
        <v>21591.999070000002</v>
      </c>
      <c r="H115" s="23">
        <f t="shared" si="63"/>
        <v>27538.100119999999</v>
      </c>
      <c r="I115" s="10"/>
      <c r="J115" s="10"/>
      <c r="K115" s="10"/>
      <c r="L115" s="10"/>
      <c r="M115" s="10"/>
      <c r="N115" s="10"/>
      <c r="O115" s="10"/>
      <c r="P115" s="10"/>
      <c r="Q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</row>
    <row r="116" spans="1:74">
      <c r="A116" s="29" t="s">
        <v>160</v>
      </c>
      <c r="B116" s="9"/>
      <c r="C116" s="23">
        <f t="shared" si="63"/>
        <v>1372.7213240000001</v>
      </c>
      <c r="D116" s="23">
        <f t="shared" si="63"/>
        <v>1702.9332979999999</v>
      </c>
      <c r="E116" s="23">
        <f t="shared" si="63"/>
        <v>2566.936256</v>
      </c>
      <c r="F116" s="23">
        <f t="shared" si="63"/>
        <v>3440.003557</v>
      </c>
      <c r="G116" s="23">
        <f t="shared" si="63"/>
        <v>4855.8468039999998</v>
      </c>
      <c r="H116" s="23">
        <f t="shared" si="63"/>
        <v>6375.3056999999999</v>
      </c>
      <c r="I116" s="10"/>
      <c r="J116" s="10"/>
      <c r="K116" s="10"/>
      <c r="L116" s="10"/>
      <c r="M116" s="10"/>
      <c r="N116" s="10"/>
      <c r="O116" s="10"/>
      <c r="P116" s="10"/>
      <c r="Q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</row>
    <row r="117" spans="1:74">
      <c r="A117" s="16" t="s">
        <v>161</v>
      </c>
      <c r="B117" s="9"/>
      <c r="C117" s="23">
        <f t="shared" si="63"/>
        <v>7532</v>
      </c>
      <c r="D117" s="23">
        <f t="shared" si="63"/>
        <v>8916.2426770000002</v>
      </c>
      <c r="E117" s="23">
        <f t="shared" si="63"/>
        <v>9788.1336389999997</v>
      </c>
      <c r="F117" s="23">
        <f t="shared" si="63"/>
        <v>13171.81259</v>
      </c>
      <c r="G117" s="23">
        <f t="shared" si="63"/>
        <v>18792.82879</v>
      </c>
      <c r="H117" s="23">
        <f t="shared" si="63"/>
        <v>21403.84172</v>
      </c>
      <c r="I117" s="10"/>
      <c r="J117" s="10"/>
      <c r="K117" s="10"/>
      <c r="L117" s="10"/>
      <c r="M117" s="10"/>
      <c r="N117" s="10"/>
      <c r="O117" s="10"/>
      <c r="P117" s="10"/>
      <c r="Q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</row>
    <row r="118" spans="1:74">
      <c r="A118" s="21" t="s">
        <v>162</v>
      </c>
      <c r="B118" s="21"/>
      <c r="C118" s="25">
        <f t="shared" si="63"/>
        <v>19183.815259999999</v>
      </c>
      <c r="D118" s="25">
        <f t="shared" si="63"/>
        <v>22459.968616999999</v>
      </c>
      <c r="E118" s="25">
        <f t="shared" si="63"/>
        <v>27711.607868999999</v>
      </c>
      <c r="F118" s="25">
        <f t="shared" si="63"/>
        <v>35073.256009999997</v>
      </c>
      <c r="G118" s="25">
        <f t="shared" si="63"/>
        <v>48550.973299999998</v>
      </c>
      <c r="H118" s="25">
        <f t="shared" si="63"/>
        <v>58609.255749999997</v>
      </c>
      <c r="I118" s="10"/>
      <c r="J118" s="10"/>
      <c r="K118" s="10"/>
      <c r="L118" s="10"/>
      <c r="M118" s="10"/>
      <c r="N118" s="10"/>
      <c r="O118" s="10"/>
      <c r="P118" s="10"/>
      <c r="Q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</row>
    <row r="119" spans="1:74">
      <c r="A119" s="16" t="s">
        <v>163</v>
      </c>
      <c r="B119" s="9"/>
      <c r="C119" s="23">
        <f t="shared" si="63"/>
        <v>14205.15351</v>
      </c>
      <c r="D119" s="23">
        <f t="shared" si="63"/>
        <v>17058.85312</v>
      </c>
      <c r="E119" s="23">
        <f t="shared" si="63"/>
        <v>22508.108939999998</v>
      </c>
      <c r="F119" s="23">
        <f t="shared" si="63"/>
        <v>28340.34923</v>
      </c>
      <c r="G119" s="23">
        <f t="shared" si="63"/>
        <v>40172.562839999999</v>
      </c>
      <c r="H119" s="23">
        <f t="shared" si="63"/>
        <v>49247.672659999997</v>
      </c>
      <c r="I119" s="10"/>
      <c r="J119" s="10"/>
      <c r="K119" s="10"/>
      <c r="L119" s="10"/>
      <c r="M119" s="10"/>
      <c r="N119" s="10"/>
      <c r="O119" s="10"/>
      <c r="P119" s="10"/>
      <c r="Q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</row>
    <row r="120" spans="1:74">
      <c r="A120" s="30" t="s">
        <v>164</v>
      </c>
      <c r="B120" s="9"/>
      <c r="C120" s="23">
        <f t="shared" si="63"/>
        <v>3167.9766119999999</v>
      </c>
      <c r="D120" s="23">
        <f t="shared" si="63"/>
        <v>3951.3445620000002</v>
      </c>
      <c r="E120" s="23">
        <f t="shared" si="63"/>
        <v>4473.6234320000003</v>
      </c>
      <c r="F120" s="23">
        <f t="shared" si="63"/>
        <v>5640.8252030000003</v>
      </c>
      <c r="G120" s="23">
        <f t="shared" si="63"/>
        <v>8118.2660269999997</v>
      </c>
      <c r="H120" s="23">
        <f t="shared" si="63"/>
        <v>9750.7976440000002</v>
      </c>
      <c r="I120" s="10"/>
      <c r="J120" s="10"/>
      <c r="K120" s="10"/>
      <c r="L120" s="10"/>
      <c r="M120" s="10"/>
      <c r="N120" s="10"/>
      <c r="O120" s="10"/>
      <c r="P120" s="10"/>
      <c r="Q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</row>
    <row r="121" spans="1:74">
      <c r="A121" s="30" t="s">
        <v>142</v>
      </c>
      <c r="B121" s="9"/>
      <c r="C121" s="23">
        <f t="shared" ref="C121:H128" si="64">C14</f>
        <v>421.00640509999999</v>
      </c>
      <c r="D121" s="23">
        <f t="shared" si="64"/>
        <v>561.80477970000004</v>
      </c>
      <c r="E121" s="23">
        <f t="shared" si="64"/>
        <v>575.9562105</v>
      </c>
      <c r="F121" s="23">
        <f t="shared" si="64"/>
        <v>775.91285119999998</v>
      </c>
      <c r="G121" s="23">
        <f t="shared" si="64"/>
        <v>1091.424512</v>
      </c>
      <c r="H121" s="23">
        <f t="shared" si="64"/>
        <v>1333.0170250000001</v>
      </c>
      <c r="I121" s="10"/>
      <c r="J121" s="10"/>
      <c r="K121" s="10"/>
      <c r="L121" s="10"/>
      <c r="M121" s="10"/>
      <c r="N121" s="10"/>
      <c r="O121" s="10"/>
      <c r="P121" s="10"/>
      <c r="Q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</row>
    <row r="122" spans="1:74">
      <c r="A122" s="30" t="s">
        <v>143</v>
      </c>
      <c r="B122" s="9"/>
      <c r="C122" s="23">
        <f t="shared" si="64"/>
        <v>865.04260650000003</v>
      </c>
      <c r="D122" s="23">
        <f t="shared" si="64"/>
        <v>1049.217719</v>
      </c>
      <c r="E122" s="23">
        <f t="shared" si="64"/>
        <v>1230.3462629999999</v>
      </c>
      <c r="F122" s="23">
        <f t="shared" si="64"/>
        <v>1524.779536</v>
      </c>
      <c r="G122" s="23">
        <f t="shared" si="64"/>
        <v>2116.4868179999999</v>
      </c>
      <c r="H122" s="23">
        <f t="shared" si="64"/>
        <v>2607.8383100000001</v>
      </c>
      <c r="I122" s="10"/>
      <c r="J122" s="10"/>
      <c r="K122" s="10"/>
      <c r="L122" s="10"/>
      <c r="M122" s="10"/>
      <c r="N122" s="10"/>
      <c r="O122" s="10"/>
      <c r="P122" s="10"/>
      <c r="Q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</row>
    <row r="123" spans="1:74">
      <c r="A123" s="30" t="s">
        <v>177</v>
      </c>
      <c r="B123" s="9"/>
      <c r="C123" s="23">
        <f t="shared" si="64"/>
        <v>6076.7669230000001</v>
      </c>
      <c r="D123" s="23">
        <f t="shared" si="64"/>
        <v>7023.7623640000002</v>
      </c>
      <c r="E123" s="23">
        <f t="shared" si="64"/>
        <v>9605.9608740000003</v>
      </c>
      <c r="F123" s="23">
        <f t="shared" si="64"/>
        <v>11837.144780000001</v>
      </c>
      <c r="G123" s="23">
        <f t="shared" si="64"/>
        <v>16779.091219999998</v>
      </c>
      <c r="H123" s="23">
        <f t="shared" si="64"/>
        <v>20541.57445</v>
      </c>
      <c r="I123" s="10"/>
      <c r="J123" s="10"/>
      <c r="K123" s="10"/>
      <c r="L123" s="10"/>
      <c r="M123" s="10"/>
      <c r="N123" s="10"/>
      <c r="O123" s="10"/>
      <c r="P123" s="10"/>
      <c r="Q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</row>
    <row r="124" spans="1:74">
      <c r="A124" s="30" t="s">
        <v>160</v>
      </c>
      <c r="B124" s="9"/>
      <c r="C124" s="23">
        <f t="shared" si="64"/>
        <v>3674.360968</v>
      </c>
      <c r="D124" s="23">
        <f t="shared" si="64"/>
        <v>4472.7236929999999</v>
      </c>
      <c r="E124" s="23">
        <f t="shared" si="64"/>
        <v>6622.2221639999998</v>
      </c>
      <c r="F124" s="23">
        <f t="shared" si="64"/>
        <v>8561.6868680000007</v>
      </c>
      <c r="G124" s="23">
        <f t="shared" si="64"/>
        <v>12067.294260000001</v>
      </c>
      <c r="H124" s="23">
        <f t="shared" si="64"/>
        <v>15014.445229999999</v>
      </c>
      <c r="I124" s="10"/>
      <c r="J124" s="10"/>
      <c r="K124" s="10"/>
      <c r="L124" s="10"/>
      <c r="M124" s="10"/>
      <c r="N124" s="10"/>
      <c r="O124" s="10"/>
      <c r="P124" s="10"/>
      <c r="Q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</row>
    <row r="125" spans="1:74">
      <c r="A125" s="31" t="s">
        <v>179</v>
      </c>
      <c r="B125" s="9"/>
      <c r="C125" s="23">
        <f t="shared" si="64"/>
        <v>2263.6441289999998</v>
      </c>
      <c r="D125" s="23">
        <f t="shared" si="64"/>
        <v>2677.5827519999998</v>
      </c>
      <c r="E125" s="23">
        <f t="shared" si="64"/>
        <v>2464.1750980000002</v>
      </c>
      <c r="F125" s="23">
        <f t="shared" si="64"/>
        <v>3972.5498130000001</v>
      </c>
      <c r="G125" s="23">
        <f t="shared" si="64"/>
        <v>5555.4949450000004</v>
      </c>
      <c r="H125" s="23">
        <f t="shared" si="64"/>
        <v>6462.0584159999999</v>
      </c>
      <c r="I125" s="10"/>
      <c r="J125" s="10"/>
      <c r="K125" s="10"/>
      <c r="L125" s="10"/>
      <c r="M125" s="10"/>
      <c r="N125" s="10"/>
      <c r="O125" s="10"/>
      <c r="P125" s="10"/>
      <c r="Q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</row>
    <row r="126" spans="1:74">
      <c r="A126" s="31" t="s">
        <v>145</v>
      </c>
      <c r="B126" s="9"/>
      <c r="C126" s="23">
        <f t="shared" si="64"/>
        <v>2698.017621</v>
      </c>
      <c r="D126" s="23">
        <f t="shared" si="64"/>
        <v>2704.4913539999998</v>
      </c>
      <c r="E126" s="23">
        <f t="shared" si="64"/>
        <v>2718.787073</v>
      </c>
      <c r="F126" s="23">
        <f t="shared" si="64"/>
        <v>2737.7848009999998</v>
      </c>
      <c r="G126" s="23">
        <f t="shared" si="64"/>
        <v>2795.647344</v>
      </c>
      <c r="H126" s="23">
        <f t="shared" si="64"/>
        <v>2866.5835160000001</v>
      </c>
      <c r="I126" s="10"/>
      <c r="J126" s="10"/>
      <c r="K126" s="10"/>
      <c r="L126" s="10"/>
      <c r="M126" s="10"/>
      <c r="N126" s="10"/>
      <c r="O126" s="10"/>
      <c r="P126" s="10"/>
      <c r="Q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</row>
    <row r="127" spans="1:74">
      <c r="A127" s="31" t="s">
        <v>165</v>
      </c>
      <c r="B127" s="9"/>
      <c r="C127" s="23">
        <f t="shared" si="64"/>
        <v>17</v>
      </c>
      <c r="D127" s="23">
        <f t="shared" si="64"/>
        <v>19.041390999998839</v>
      </c>
      <c r="E127" s="23">
        <f t="shared" si="64"/>
        <v>20.53675800000201</v>
      </c>
      <c r="F127" s="23">
        <f t="shared" si="64"/>
        <v>22.572165999998106</v>
      </c>
      <c r="G127" s="23">
        <f t="shared" si="64"/>
        <v>27.268171000003349</v>
      </c>
      <c r="H127" s="23">
        <f t="shared" si="64"/>
        <v>32.941158000001451</v>
      </c>
      <c r="I127" s="10"/>
      <c r="J127" s="10"/>
      <c r="K127" s="10"/>
      <c r="L127" s="10"/>
      <c r="M127" s="10"/>
      <c r="N127" s="10"/>
      <c r="O127" s="10"/>
      <c r="P127" s="10"/>
      <c r="Q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</row>
    <row r="128" spans="1:74">
      <c r="A128" s="21" t="s">
        <v>166</v>
      </c>
      <c r="B128" s="26"/>
      <c r="C128" s="25">
        <f t="shared" si="64"/>
        <v>19183.815259999999</v>
      </c>
      <c r="D128" s="25">
        <f t="shared" si="64"/>
        <v>22459.968616999999</v>
      </c>
      <c r="E128" s="25">
        <f t="shared" si="64"/>
        <v>27711.607868999999</v>
      </c>
      <c r="F128" s="25">
        <f t="shared" si="64"/>
        <v>35073.256009999997</v>
      </c>
      <c r="G128" s="25">
        <f t="shared" si="64"/>
        <v>48550.973299999998</v>
      </c>
      <c r="H128" s="25">
        <f t="shared" si="64"/>
        <v>58609.255749999997</v>
      </c>
      <c r="I128" s="10"/>
      <c r="J128" s="10"/>
      <c r="K128" s="10"/>
      <c r="L128" s="10"/>
      <c r="M128" s="10"/>
      <c r="N128" s="10"/>
      <c r="O128" s="10"/>
      <c r="P128" s="10"/>
      <c r="Q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</row>
    <row r="129" spans="1:8" s="10" customFormat="1">
      <c r="A129" s="31" t="s">
        <v>289</v>
      </c>
      <c r="C129" s="25">
        <f>C22</f>
        <v>6717.6697525999989</v>
      </c>
      <c r="D129" s="25">
        <f t="shared" ref="D129:H129" si="65">D22</f>
        <v>8239.9498127000006</v>
      </c>
      <c r="E129" s="25">
        <f t="shared" si="65"/>
        <v>8744.1010034999999</v>
      </c>
      <c r="F129" s="25">
        <f t="shared" si="65"/>
        <v>11914.067403200001</v>
      </c>
      <c r="G129" s="25">
        <f t="shared" si="65"/>
        <v>16881.672301999999</v>
      </c>
      <c r="H129" s="25">
        <f t="shared" si="65"/>
        <v>20153.711394999998</v>
      </c>
    </row>
    <row r="130" spans="1:8" s="10" customFormat="1"/>
  </sheetData>
  <mergeCells count="21">
    <mergeCell ref="U2:Z2"/>
    <mergeCell ref="U24:Z24"/>
    <mergeCell ref="AV2:BA2"/>
    <mergeCell ref="AV24:BA24"/>
    <mergeCell ref="BE2:BJ2"/>
    <mergeCell ref="BE24:BJ24"/>
    <mergeCell ref="AD2:AI2"/>
    <mergeCell ref="AD24:AI24"/>
    <mergeCell ref="AM2:AR2"/>
    <mergeCell ref="AM24:AR24"/>
    <mergeCell ref="C2:H2"/>
    <mergeCell ref="C23:H23"/>
    <mergeCell ref="C109:H109"/>
    <mergeCell ref="L2:Q2"/>
    <mergeCell ref="L23:Q23"/>
    <mergeCell ref="L24:Q24"/>
    <mergeCell ref="C24:H24"/>
    <mergeCell ref="C41:H41"/>
    <mergeCell ref="C58:H58"/>
    <mergeCell ref="C75:H75"/>
    <mergeCell ref="C92:H9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topLeftCell="C1" workbookViewId="0">
      <selection activeCell="J70" sqref="J70"/>
    </sheetView>
  </sheetViews>
  <sheetFormatPr baseColWidth="10" defaultColWidth="12.453125" defaultRowHeight="14.5"/>
  <cols>
    <col min="1" max="1" width="50.453125" customWidth="1"/>
    <col min="2" max="2" width="13" hidden="1" customWidth="1"/>
    <col min="3" max="3" width="13.81640625" customWidth="1"/>
    <col min="10" max="10" width="32.1796875" customWidth="1"/>
    <col min="11" max="11" width="20.26953125" hidden="1" customWidth="1"/>
    <col min="19" max="19" width="44.453125" customWidth="1"/>
    <col min="20" max="20" width="16.7265625" hidden="1" customWidth="1"/>
    <col min="28" max="28" width="25" customWidth="1"/>
    <col min="29" max="29" width="0" hidden="1" customWidth="1"/>
    <col min="37" max="37" width="33.72656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10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10"/>
      <c r="S2" s="9"/>
      <c r="T2" s="9"/>
      <c r="U2" s="82" t="s">
        <v>0</v>
      </c>
      <c r="V2" s="83"/>
      <c r="W2" s="83"/>
      <c r="X2" s="83"/>
      <c r="Y2" s="83"/>
      <c r="Z2" s="84"/>
      <c r="AA2" s="1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</row>
    <row r="3" spans="1:62" ht="19" customHeight="1">
      <c r="A3" s="27" t="s">
        <v>290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10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49999999999999" customHeight="1">
      <c r="A4" s="20" t="s">
        <v>256</v>
      </c>
      <c r="B4" s="9" t="s">
        <v>190</v>
      </c>
      <c r="C4" s="23">
        <f>VLOOKUP($B4,reporting_shock!$A$2:$AK$154,'Tab-reporting_shock'!C$1,FALSE)</f>
        <v>11651.815259999999</v>
      </c>
      <c r="D4" s="23">
        <f>VLOOKUP($B4,reporting_shock!$A$2:$AK$154,'Tab-reporting_shock'!D$1,FALSE)</f>
        <v>13116.60656</v>
      </c>
      <c r="E4" s="23">
        <f>VLOOKUP($B4,reporting_shock!$A$2:$AK$154,'Tab-reporting_shock'!E$1,FALSE)</f>
        <v>14188.98756</v>
      </c>
      <c r="F4" s="23">
        <f>VLOOKUP($B4,reporting_shock!$A$2:$AK$154,'Tab-reporting_shock'!F$1,FALSE)</f>
        <v>15534.692510000001</v>
      </c>
      <c r="G4" s="23">
        <f>VLOOKUP($B4,reporting_shock!$A$2:$AK$154,'Tab-reporting_shock'!G$1,FALSE)</f>
        <v>15313.03501</v>
      </c>
      <c r="H4" s="23">
        <f>VLOOKUP($B4,reporting_shock!$A$2:$AK$154,'Tab-reporting_shock'!H$1,FALSE)</f>
        <v>14894.54002</v>
      </c>
      <c r="I4" s="10"/>
      <c r="J4" s="16" t="s">
        <v>167</v>
      </c>
      <c r="K4" s="9" t="s">
        <v>195</v>
      </c>
      <c r="L4" s="23">
        <f>VLOOKUP($K4,reporting_shock!$A$2:$AK$154,'Tab-reporting_shock'!L$1,FALSE)</f>
        <v>18609.931690000001</v>
      </c>
      <c r="M4" s="23">
        <f>VLOOKUP($K4,reporting_shock!$A$2:$AK$154,'Tab-reporting_shock'!M$1,FALSE)</f>
        <v>21982.835480000002</v>
      </c>
      <c r="N4" s="23">
        <f>VLOOKUP($K4,reporting_shock!$A$2:$AK$154,'Tab-reporting_shock'!N$1,FALSE)</f>
        <v>21520.055710000001</v>
      </c>
      <c r="O4" s="23">
        <f>VLOOKUP($K4,reporting_shock!$A$2:$AK$154,'Tab-reporting_shock'!O$1,FALSE)</f>
        <v>24080.060239999999</v>
      </c>
      <c r="P4" s="23">
        <f>VLOOKUP($K4,reporting_shock!$A$2:$AK$154,'Tab-reporting_shock'!P$1,FALSE)</f>
        <v>22686.35961</v>
      </c>
      <c r="Q4" s="23">
        <f>VLOOKUP($K4,reporting_shock!$A$2:$AK$154,'Tab-reporting_shock'!Q$1,FALSE)</f>
        <v>18714.07749</v>
      </c>
      <c r="R4" s="10"/>
      <c r="S4" s="16" t="s">
        <v>301</v>
      </c>
      <c r="T4" s="9" t="s">
        <v>195</v>
      </c>
      <c r="U4" s="24">
        <f>VLOOKUP($T4,reporting_shock!$A$2:$AK$154,'Tab-reporting_shock'!U$1,FALSE)</f>
        <v>18609.931690000001</v>
      </c>
      <c r="V4" s="24">
        <f>VLOOKUP($T4,reporting_shock!$A$2:$AK$154,'Tab-reporting_shock'!V$1,FALSE)</f>
        <v>21982.835480000002</v>
      </c>
      <c r="W4" s="24">
        <f>VLOOKUP($T4,reporting_shock!$A$2:$AK$154,'Tab-reporting_shock'!W$1,FALSE)</f>
        <v>21520.055710000001</v>
      </c>
      <c r="X4" s="24">
        <f>VLOOKUP($T4,reporting_shock!$A$2:$AK$154,'Tab-reporting_shock'!X$1,FALSE)</f>
        <v>24080.060239999999</v>
      </c>
      <c r="Y4" s="24">
        <f>VLOOKUP($T4,reporting_shock!$A$2:$AK$154,'Tab-reporting_shock'!Y$1,FALSE)</f>
        <v>22686.35961</v>
      </c>
      <c r="Z4" s="24">
        <f>VLOOKUP($T4,reporting_shock!$A$2:$AK$154,'Tab-reporting_shock'!Z$1,FALSE)</f>
        <v>18714.07749</v>
      </c>
      <c r="AA4" s="10"/>
      <c r="AB4" s="30" t="s">
        <v>141</v>
      </c>
      <c r="AC4" s="10" t="s">
        <v>104</v>
      </c>
      <c r="AD4" s="23">
        <f>VLOOKUP($AC4,reporting_shock!$A$2:$AK$154,'Tab-reporting_shock'!AD$1,FALSE)</f>
        <v>1593.2937340000001</v>
      </c>
      <c r="AE4" s="23">
        <f>VLOOKUP($AC4,reporting_shock!$A$2:$AK$154,'Tab-reporting_shock'!AE$1,FALSE)</f>
        <v>1736.633671</v>
      </c>
      <c r="AF4" s="23">
        <f>VLOOKUP($AC4,reporting_shock!$A$2:$AK$154,'Tab-reporting_shock'!AF$1,FALSE)</f>
        <v>1831.5102569999999</v>
      </c>
      <c r="AG4" s="23">
        <f>VLOOKUP($AC4,reporting_shock!$A$2:$AK$154,'Tab-reporting_shock'!AG$1,FALSE)</f>
        <v>1877.1244589999999</v>
      </c>
      <c r="AH4" s="23">
        <f>VLOOKUP($AC4,reporting_shock!$A$2:$AK$154,'Tab-reporting_shock'!AH$1,FALSE)</f>
        <v>2027.7460020000001</v>
      </c>
      <c r="AI4" s="23">
        <f>VLOOKUP($AC4,reporting_shock!$A$2:$AK$154,'Tab-reporting_shock'!AI$1,FALSE)</f>
        <v>2144.8334519999999</v>
      </c>
      <c r="AJ4" s="10"/>
      <c r="AK4" s="30" t="s">
        <v>141</v>
      </c>
      <c r="AL4" s="10" t="s">
        <v>99</v>
      </c>
      <c r="AM4" s="23">
        <f>VLOOKUP($AL4,reporting_shock!$A$2:$AK$154,AM$1,FALSE)</f>
        <v>3353.1214869999999</v>
      </c>
      <c r="AN4" s="23">
        <f>VLOOKUP($AL4,reporting_shock!$A$2:$AK$154,AN$1,FALSE)</f>
        <v>3928.3022209999999</v>
      </c>
      <c r="AO4" s="23">
        <f>VLOOKUP($AL4,reporting_shock!$A$2:$AK$154,AO$1,FALSE)</f>
        <v>4830.985506</v>
      </c>
      <c r="AP4" s="23">
        <f>VLOOKUP($AL4,reporting_shock!$A$2:$AK$154,AP$1,FALSE)</f>
        <v>6324.1028159999996</v>
      </c>
      <c r="AQ4" s="23">
        <f>VLOOKUP($AL4,reporting_shock!$A$2:$AK$154,AQ$1,FALSE)</f>
        <v>12894.21545</v>
      </c>
      <c r="AR4" s="23">
        <f>VLOOKUP($AL4,reporting_shock!$A$2:$AK$154,AR$1,FALSE)</f>
        <v>24599.32602</v>
      </c>
      <c r="AS4" s="10"/>
      <c r="AT4" s="30" t="s">
        <v>141</v>
      </c>
      <c r="AU4" s="10" t="s">
        <v>206</v>
      </c>
      <c r="AV4" s="23">
        <f>VLOOKUP($AU4,reporting_shock!$A$2:$AK$154,AV$1,FALSE)</f>
        <v>25790.12515</v>
      </c>
      <c r="AW4" s="23">
        <f>VLOOKUP($AU4,reporting_shock!$A$2:$AK$154,AW$1,FALSE)</f>
        <v>30533.738840000002</v>
      </c>
      <c r="AX4" s="23">
        <f>VLOOKUP($AU4,reporting_shock!$A$2:$AK$154,AX$1,FALSE)</f>
        <v>36455.605519999997</v>
      </c>
      <c r="AY4" s="23">
        <f>VLOOKUP($AU4,reporting_shock!$A$2:$AK$154,AY$1,FALSE)</f>
        <v>44991.916989999998</v>
      </c>
      <c r="AZ4" s="23">
        <f>VLOOKUP($AU4,reporting_shock!$A$2:$AK$154,AZ$1,FALSE)</f>
        <v>82252.099919999993</v>
      </c>
      <c r="BA4" s="23">
        <f>VLOOKUP($AU4,reporting_shock!$A$2:$AK$154,BA$1,FALSE)</f>
        <v>140860.67679999999</v>
      </c>
      <c r="BB4" s="10"/>
      <c r="BC4" s="30" t="s">
        <v>141</v>
      </c>
      <c r="BD4" s="10" t="s">
        <v>212</v>
      </c>
      <c r="BE4" s="23">
        <f>VLOOKUP($BD4,reporting_shock!$A$2:$AK$154,BE$1,FALSE)</f>
        <v>73412.889580000003</v>
      </c>
      <c r="BF4" s="23">
        <f>VLOOKUP($BD4,reporting_shock!$A$2:$AK$154,BF$1,FALSE)</f>
        <v>87816.793399999995</v>
      </c>
      <c r="BG4" s="23">
        <f>VLOOKUP($BD4,reporting_shock!$A$2:$AK$154,BG$1,FALSE)</f>
        <v>104698.09179999999</v>
      </c>
      <c r="BH4" s="23">
        <f>VLOOKUP($BD4,reporting_shock!$A$2:$AK$154,BH$1,FALSE)</f>
        <v>131521.83110000001</v>
      </c>
      <c r="BI4" s="23">
        <f>VLOOKUP($BD4,reporting_shock!$A$2:$AK$154,BI$1,FALSE)</f>
        <v>233042.52619999999</v>
      </c>
      <c r="BJ4" s="23">
        <f>VLOOKUP($BD4,reporting_shock!$A$2:$AK$154,BJ$1,FALSE)</f>
        <v>389927.4215</v>
      </c>
    </row>
    <row r="5" spans="1:62">
      <c r="A5" s="29" t="s">
        <v>139</v>
      </c>
      <c r="B5" s="9" t="s">
        <v>134</v>
      </c>
      <c r="C5" s="23">
        <f>VLOOKUP($B5,reporting_shock!$A$2:$AK$154,'Tab-reporting_shock'!C$1,FALSE)</f>
        <v>2310</v>
      </c>
      <c r="D5" s="23">
        <f>VLOOKUP($B5,reporting_shock!$A$2:$AK$154,'Tab-reporting_shock'!D$1,FALSE)</f>
        <v>2316.4497160000001</v>
      </c>
      <c r="E5" s="23">
        <f>VLOOKUP($B5,reporting_shock!$A$2:$AK$154,'Tab-reporting_shock'!E$1,FALSE)</f>
        <v>2313.1720319999999</v>
      </c>
      <c r="F5" s="23">
        <f>VLOOKUP($B5,reporting_shock!$A$2:$AK$154,'Tab-reporting_shock'!F$1,FALSE)</f>
        <v>2315.002164</v>
      </c>
      <c r="G5" s="23">
        <f>VLOOKUP($B5,reporting_shock!$A$2:$AK$154,'Tab-reporting_shock'!G$1,FALSE)</f>
        <v>2332.7385330000002</v>
      </c>
      <c r="H5" s="23">
        <f>VLOOKUP($B5,reporting_shock!$A$2:$AK$154,'Tab-reporting_shock'!H$1,FALSE)</f>
        <v>2352.810078</v>
      </c>
      <c r="I5" s="10"/>
      <c r="J5" s="30" t="s">
        <v>141</v>
      </c>
      <c r="K5" s="9" t="s">
        <v>196</v>
      </c>
      <c r="L5" s="23">
        <f>VLOOKUP($K5,reporting_shock!$A$2:$AK$154,'Tab-reporting_shock'!L$1,FALSE)</f>
        <v>7243.7639390000004</v>
      </c>
      <c r="M5" s="23">
        <f>VLOOKUP($K5,reporting_shock!$A$2:$AK$154,'Tab-reporting_shock'!M$1,FALSE)</f>
        <v>8639.2462059999998</v>
      </c>
      <c r="N5" s="23">
        <f>VLOOKUP($K5,reporting_shock!$A$2:$AK$154,'Tab-reporting_shock'!N$1,FALSE)</f>
        <v>7781.4128739999996</v>
      </c>
      <c r="O5" s="23">
        <f>VLOOKUP($K5,reporting_shock!$A$2:$AK$154,'Tab-reporting_shock'!O$1,FALSE)</f>
        <v>8769.6243770000001</v>
      </c>
      <c r="P5" s="23">
        <f>VLOOKUP($K5,reporting_shock!$A$2:$AK$154,'Tab-reporting_shock'!P$1,FALSE)</f>
        <v>8028.8187019999996</v>
      </c>
      <c r="Q5" s="23">
        <f>VLOOKUP($K5,reporting_shock!$A$2:$AK$154,'Tab-reporting_shock'!Q$1,FALSE)</f>
        <v>7278.0238079999999</v>
      </c>
      <c r="R5" s="10"/>
      <c r="S5" s="29" t="s">
        <v>300</v>
      </c>
      <c r="T5" s="9" t="s">
        <v>313</v>
      </c>
      <c r="U5" s="23">
        <f>VLOOKUP($T5,reporting_shock!$A$2:$AK$154,'Tab-reporting_shock'!U$1,FALSE)</f>
        <v>3463.3062880000002</v>
      </c>
      <c r="V5" s="23">
        <f>VLOOKUP($T5,reporting_shock!$A$2:$AK$154,'Tab-reporting_shock'!V$1,FALSE)</f>
        <v>4474.4924090000004</v>
      </c>
      <c r="W5" s="23">
        <f>VLOOKUP($T5,reporting_shock!$A$2:$AK$154,'Tab-reporting_shock'!W$1,FALSE)</f>
        <v>4190.1225610000001</v>
      </c>
      <c r="X5" s="23">
        <f>VLOOKUP($T5,reporting_shock!$A$2:$AK$154,'Tab-reporting_shock'!X$1,FALSE)</f>
        <v>5211.7397419999998</v>
      </c>
      <c r="Y5" s="23">
        <f>VLOOKUP($T5,reporting_shock!$A$2:$AK$154,'Tab-reporting_shock'!Y$1,FALSE)</f>
        <v>5740.429736</v>
      </c>
      <c r="Z5" s="23">
        <f>VLOOKUP($T5,reporting_shock!$A$2:$AK$154,'Tab-reporting_shock'!Z$1,FALSE)</f>
        <v>5162.4658749999999</v>
      </c>
      <c r="AA5" s="10"/>
      <c r="AB5" s="30" t="s">
        <v>142</v>
      </c>
      <c r="AC5" s="10" t="s">
        <v>105</v>
      </c>
      <c r="AD5" s="23">
        <f>VLOOKUP($AC5,reporting_shock!$A$2:$AK$154,'Tab-reporting_shock'!AD$1,FALSE)</f>
        <v>124.3163492</v>
      </c>
      <c r="AE5" s="23">
        <f>VLOOKUP($AC5,reporting_shock!$A$2:$AK$154,'Tab-reporting_shock'!AE$1,FALSE)</f>
        <v>148.0959747</v>
      </c>
      <c r="AF5" s="23">
        <f>VLOOKUP($AC5,reporting_shock!$A$2:$AK$154,'Tab-reporting_shock'!AF$1,FALSE)</f>
        <v>167.14222190000001</v>
      </c>
      <c r="AG5" s="23">
        <f>VLOOKUP($AC5,reporting_shock!$A$2:$AK$154,'Tab-reporting_shock'!AG$1,FALSE)</f>
        <v>192.94110240000001</v>
      </c>
      <c r="AH5" s="23">
        <f>VLOOKUP($AC5,reporting_shock!$A$2:$AK$154,'Tab-reporting_shock'!AH$1,FALSE)</f>
        <v>184.08648790000001</v>
      </c>
      <c r="AI5" s="23">
        <f>VLOOKUP($AC5,reporting_shock!$A$2:$AK$154,'Tab-reporting_shock'!AI$1,FALSE)</f>
        <v>171.0719153</v>
      </c>
      <c r="AJ5" s="10"/>
      <c r="AK5" s="30" t="s">
        <v>142</v>
      </c>
      <c r="AL5" s="10" t="s">
        <v>100</v>
      </c>
      <c r="AM5" s="23">
        <f>VLOOKUP($AL5,reporting_shock!$A$2:$AK$154,AM$1,FALSE)</f>
        <v>2603.9507410000001</v>
      </c>
      <c r="AN5" s="23">
        <f>VLOOKUP($AL5,reporting_shock!$A$2:$AK$154,AN$1,FALSE)</f>
        <v>3383.7708120000002</v>
      </c>
      <c r="AO5" s="23">
        <f>VLOOKUP($AL5,reporting_shock!$A$2:$AK$154,AO$1,FALSE)</f>
        <v>4455.6002699999999</v>
      </c>
      <c r="AP5" s="23">
        <f>VLOOKUP($AL5,reporting_shock!$A$2:$AK$154,AP$1,FALSE)</f>
        <v>6673.0139769999996</v>
      </c>
      <c r="AQ5" s="23">
        <f>VLOOKUP($AL5,reporting_shock!$A$2:$AK$154,AQ$1,FALSE)</f>
        <v>12204.6302</v>
      </c>
      <c r="AR5" s="23">
        <f>VLOOKUP($AL5,reporting_shock!$A$2:$AK$154,AR$1,FALSE)</f>
        <v>19704.811079999999</v>
      </c>
      <c r="AS5" s="10"/>
      <c r="AT5" s="30" t="s">
        <v>142</v>
      </c>
      <c r="AU5" s="10" t="s">
        <v>207</v>
      </c>
      <c r="AV5" s="23">
        <f>VLOOKUP($AU5,reporting_shock!$A$2:$AK$154,AV$1,FALSE)</f>
        <v>5303.6276660000003</v>
      </c>
      <c r="AW5" s="23">
        <f>VLOOKUP($AU5,reporting_shock!$A$2:$AK$154,AW$1,FALSE)</f>
        <v>6903.3531139999996</v>
      </c>
      <c r="AX5" s="23">
        <f>VLOOKUP($AU5,reporting_shock!$A$2:$AK$154,AX$1,FALSE)</f>
        <v>8789.2155129999992</v>
      </c>
      <c r="AY5" s="23">
        <f>VLOOKUP($AU5,reporting_shock!$A$2:$AK$154,AY$1,FALSE)</f>
        <v>12297.735720000001</v>
      </c>
      <c r="AZ5" s="23">
        <f>VLOOKUP($AU5,reporting_shock!$A$2:$AK$154,AZ$1,FALSE)</f>
        <v>20029.727589999999</v>
      </c>
      <c r="BA5" s="23">
        <f>VLOOKUP($AU5,reporting_shock!$A$2:$AK$154,BA$1,FALSE)</f>
        <v>30864.157449999999</v>
      </c>
      <c r="BB5" s="10"/>
      <c r="BC5" s="30" t="s">
        <v>142</v>
      </c>
      <c r="BD5" s="10" t="s">
        <v>213</v>
      </c>
      <c r="BE5" s="23">
        <f>VLOOKUP($BD5,reporting_shock!$A$2:$AK$154,BE$1,FALSE)</f>
        <v>8375.6891190000006</v>
      </c>
      <c r="BF5" s="23">
        <f>VLOOKUP($BD5,reporting_shock!$A$2:$AK$154,BF$1,FALSE)</f>
        <v>10916.19809</v>
      </c>
      <c r="BG5" s="23">
        <f>VLOOKUP($BD5,reporting_shock!$A$2:$AK$154,BG$1,FALSE)</f>
        <v>13664.16181</v>
      </c>
      <c r="BH5" s="23">
        <f>VLOOKUP($BD5,reporting_shock!$A$2:$AK$154,BH$1,FALSE)</f>
        <v>19066.572219999998</v>
      </c>
      <c r="BI5" s="23">
        <f>VLOOKUP($BD5,reporting_shock!$A$2:$AK$154,BI$1,FALSE)</f>
        <v>30552.012350000001</v>
      </c>
      <c r="BJ5" s="23">
        <f>VLOOKUP($BD5,reporting_shock!$A$2:$AK$154,BJ$1,FALSE)</f>
        <v>46397.78974</v>
      </c>
    </row>
    <row r="6" spans="1:62">
      <c r="A6" s="29" t="s">
        <v>147</v>
      </c>
      <c r="B6" s="9" t="s">
        <v>135</v>
      </c>
      <c r="C6" s="23">
        <f>VLOOKUP($B6,reporting_shock!$A$2:$AK$154,'Tab-reporting_shock'!C$1,FALSE)</f>
        <v>412.76329629999998</v>
      </c>
      <c r="D6" s="23">
        <f>VLOOKUP($B6,reporting_shock!$A$2:$AK$154,'Tab-reporting_shock'!D$1,FALSE)</f>
        <v>457.9908734</v>
      </c>
      <c r="E6" s="23">
        <f>VLOOKUP($B6,reporting_shock!$A$2:$AK$154,'Tab-reporting_shock'!E$1,FALSE)</f>
        <v>532.25426619999996</v>
      </c>
      <c r="F6" s="23">
        <f>VLOOKUP($B6,reporting_shock!$A$2:$AK$154,'Tab-reporting_shock'!F$1,FALSE)</f>
        <v>293.52121080000001</v>
      </c>
      <c r="G6" s="23">
        <f>VLOOKUP($B6,reporting_shock!$A$2:$AK$154,'Tab-reporting_shock'!G$1,FALSE)</f>
        <v>282.34562019999998</v>
      </c>
      <c r="H6" s="23">
        <f>VLOOKUP($B6,reporting_shock!$A$2:$AK$154,'Tab-reporting_shock'!H$1,FALSE)</f>
        <v>482.04417439999997</v>
      </c>
      <c r="I6" s="10"/>
      <c r="J6" s="30" t="s">
        <v>142</v>
      </c>
      <c r="K6" s="9" t="s">
        <v>197</v>
      </c>
      <c r="L6" s="23">
        <f>VLOOKUP($K6,reporting_shock!$A$2:$AK$154,'Tab-reporting_shock'!L$1,FALSE)</f>
        <v>1139.855096</v>
      </c>
      <c r="M6" s="23">
        <f>VLOOKUP($K6,reporting_shock!$A$2:$AK$154,'Tab-reporting_shock'!M$1,FALSE)</f>
        <v>1517.3928510000001</v>
      </c>
      <c r="N6" s="23">
        <f>VLOOKUP($K6,reporting_shock!$A$2:$AK$154,'Tab-reporting_shock'!N$1,FALSE)</f>
        <v>1470.029078</v>
      </c>
      <c r="O6" s="23">
        <f>VLOOKUP($K6,reporting_shock!$A$2:$AK$154,'Tab-reporting_shock'!O$1,FALSE)</f>
        <v>1939.8895729999999</v>
      </c>
      <c r="P6" s="23">
        <f>VLOOKUP($K6,reporting_shock!$A$2:$AK$154,'Tab-reporting_shock'!P$1,FALSE)</f>
        <v>2205.5459150000002</v>
      </c>
      <c r="Q6" s="23">
        <f>VLOOKUP($K6,reporting_shock!$A$2:$AK$154,'Tab-reporting_shock'!Q$1,FALSE)</f>
        <v>2047.360717</v>
      </c>
      <c r="R6" s="10"/>
      <c r="S6" s="29" t="s">
        <v>148</v>
      </c>
      <c r="T6" s="9" t="s">
        <v>314</v>
      </c>
      <c r="U6" s="23">
        <f>VLOOKUP($T6,reporting_shock!$A$2:$AK$154,'Tab-reporting_shock'!U$1,FALSE)</f>
        <v>4697.632055</v>
      </c>
      <c r="V6" s="23">
        <f>VLOOKUP($T6,reporting_shock!$A$2:$AK$154,'Tab-reporting_shock'!V$1,FALSE)</f>
        <v>5247.3084840000001</v>
      </c>
      <c r="W6" s="23">
        <f>VLOOKUP($T6,reporting_shock!$A$2:$AK$154,'Tab-reporting_shock'!W$1,FALSE)</f>
        <v>3951.8625280000001</v>
      </c>
      <c r="X6" s="23">
        <f>VLOOKUP($T6,reporting_shock!$A$2:$AK$154,'Tab-reporting_shock'!X$1,FALSE)</f>
        <v>3732.9163530000001</v>
      </c>
      <c r="Y6" s="23">
        <f>VLOOKUP($T6,reporting_shock!$A$2:$AK$154,'Tab-reporting_shock'!Y$1,FALSE)</f>
        <v>4293.4214549999997</v>
      </c>
      <c r="Z6" s="23">
        <f>VLOOKUP($T6,reporting_shock!$A$2:$AK$154,'Tab-reporting_shock'!Z$1,FALSE)</f>
        <v>4439.3636720000004</v>
      </c>
      <c r="AA6" s="10"/>
      <c r="AB6" s="30" t="s">
        <v>143</v>
      </c>
      <c r="AC6" s="10" t="s">
        <v>106</v>
      </c>
      <c r="AD6" s="23">
        <f>VLOOKUP($AC6,reporting_shock!$A$2:$AK$154,'Tab-reporting_shock'!AD$1,FALSE)</f>
        <v>1643.358651</v>
      </c>
      <c r="AE6" s="23">
        <f>VLOOKUP($AC6,reporting_shock!$A$2:$AK$154,'Tab-reporting_shock'!AE$1,FALSE)</f>
        <v>1793.619721</v>
      </c>
      <c r="AF6" s="23">
        <f>VLOOKUP($AC6,reporting_shock!$A$2:$AK$154,'Tab-reporting_shock'!AF$1,FALSE)</f>
        <v>1861.30377</v>
      </c>
      <c r="AG6" s="23">
        <f>VLOOKUP($AC6,reporting_shock!$A$2:$AK$154,'Tab-reporting_shock'!AG$1,FALSE)</f>
        <v>1902.4334839999999</v>
      </c>
      <c r="AH6" s="23">
        <f>VLOOKUP($AC6,reporting_shock!$A$2:$AK$154,'Tab-reporting_shock'!AH$1,FALSE)</f>
        <v>1998.7655930000001</v>
      </c>
      <c r="AI6" s="23">
        <f>VLOOKUP($AC6,reporting_shock!$A$2:$AK$154,'Tab-reporting_shock'!AI$1,FALSE)</f>
        <v>2047.18236</v>
      </c>
      <c r="AJ6" s="10"/>
      <c r="AK6" s="30" t="s">
        <v>143</v>
      </c>
      <c r="AL6" s="10" t="s">
        <v>101</v>
      </c>
      <c r="AM6" s="23">
        <f>VLOOKUP($AL6,reporting_shock!$A$2:$AK$154,AM$1,FALSE)</f>
        <v>8879.3744210000004</v>
      </c>
      <c r="AN6" s="23">
        <f>VLOOKUP($AL6,reporting_shock!$A$2:$AK$154,AN$1,FALSE)</f>
        <v>10452.872799999999</v>
      </c>
      <c r="AO6" s="23">
        <f>VLOOKUP($AL6,reporting_shock!$A$2:$AK$154,AO$1,FALSE)</f>
        <v>12474.03074</v>
      </c>
      <c r="AP6" s="23">
        <f>VLOOKUP($AL6,reporting_shock!$A$2:$AK$154,AP$1,FALSE)</f>
        <v>16030.326139999999</v>
      </c>
      <c r="AQ6" s="23">
        <f>VLOOKUP($AL6,reporting_shock!$A$2:$AK$154,AQ$1,FALSE)</f>
        <v>31768.507679999999</v>
      </c>
      <c r="AR6" s="23">
        <f>VLOOKUP($AL6,reporting_shock!$A$2:$AK$154,AR$1,FALSE)</f>
        <v>59303.933620000003</v>
      </c>
      <c r="AS6" s="10"/>
      <c r="AT6" s="30" t="s">
        <v>143</v>
      </c>
      <c r="AU6" s="10" t="s">
        <v>208</v>
      </c>
      <c r="AV6" s="23">
        <f>VLOOKUP($AU6,reporting_shock!$A$2:$AK$154,AV$1,FALSE)</f>
        <v>45086.461799999997</v>
      </c>
      <c r="AW6" s="23">
        <f>VLOOKUP($AU6,reporting_shock!$A$2:$AK$154,AW$1,FALSE)</f>
        <v>53360.49957</v>
      </c>
      <c r="AX6" s="23">
        <f>VLOOKUP($AU6,reporting_shock!$A$2:$AK$154,AX$1,FALSE)</f>
        <v>62576.713470000002</v>
      </c>
      <c r="AY6" s="23">
        <f>VLOOKUP($AU6,reporting_shock!$A$2:$AK$154,AY$1,FALSE)</f>
        <v>77313.295360000004</v>
      </c>
      <c r="AZ6" s="23">
        <f>VLOOKUP($AU6,reporting_shock!$A$2:$AK$154,AZ$1,FALSE)</f>
        <v>137523.09959999999</v>
      </c>
      <c r="BA6" s="23">
        <f>VLOOKUP($AU6,reporting_shock!$A$2:$AK$154,BA$1,FALSE)</f>
        <v>229734.2591</v>
      </c>
      <c r="BB6" s="10"/>
      <c r="BC6" s="30" t="s">
        <v>143</v>
      </c>
      <c r="BD6" s="10" t="s">
        <v>214</v>
      </c>
      <c r="BE6" s="23">
        <f>VLOOKUP($BD6,reporting_shock!$A$2:$AK$154,BE$1,FALSE)</f>
        <v>60088.076150000001</v>
      </c>
      <c r="BF6" s="23">
        <f>VLOOKUP($BD6,reporting_shock!$A$2:$AK$154,BF$1,FALSE)</f>
        <v>70875.434550000005</v>
      </c>
      <c r="BG6" s="23">
        <f>VLOOKUP($BD6,reporting_shock!$A$2:$AK$154,BG$1,FALSE)</f>
        <v>82818.693840000007</v>
      </c>
      <c r="BH6" s="23">
        <f>VLOOKUP($BD6,reporting_shock!$A$2:$AK$154,BH$1,FALSE)</f>
        <v>101833.58349999999</v>
      </c>
      <c r="BI6" s="23">
        <f>VLOOKUP($BD6,reporting_shock!$A$2:$AK$154,BI$1,FALSE)</f>
        <v>180598.83470000001</v>
      </c>
      <c r="BJ6" s="23">
        <f>VLOOKUP($BD6,reporting_shock!$A$2:$AK$154,BJ$1,FALSE)</f>
        <v>301474.98570000002</v>
      </c>
    </row>
    <row r="7" spans="1:62">
      <c r="A7" s="29" t="s">
        <v>148</v>
      </c>
      <c r="B7" s="9" t="s">
        <v>136</v>
      </c>
      <c r="C7" s="23">
        <f>VLOOKUP($B7,reporting_shock!$A$2:$AK$154,'Tab-reporting_shock'!C$1,FALSE)</f>
        <v>767.0073496</v>
      </c>
      <c r="D7" s="23">
        <f>VLOOKUP($B7,reporting_shock!$A$2:$AK$154,'Tab-reporting_shock'!D$1,FALSE)</f>
        <v>751.38893829999995</v>
      </c>
      <c r="E7" s="23">
        <f>VLOOKUP($B7,reporting_shock!$A$2:$AK$154,'Tab-reporting_shock'!E$1,FALSE)</f>
        <v>732.91185859999996</v>
      </c>
      <c r="F7" s="23">
        <f>VLOOKUP($B7,reporting_shock!$A$2:$AK$154,'Tab-reporting_shock'!F$1,FALSE)</f>
        <v>768.37689760000001</v>
      </c>
      <c r="G7" s="23">
        <f>VLOOKUP($B7,reporting_shock!$A$2:$AK$154,'Tab-reporting_shock'!G$1,FALSE)</f>
        <v>623.35354180000002</v>
      </c>
      <c r="H7" s="23">
        <f>VLOOKUP($B7,reporting_shock!$A$2:$AK$154,'Tab-reporting_shock'!H$1,FALSE)</f>
        <v>585.98369260000004</v>
      </c>
      <c r="I7" s="10"/>
      <c r="J7" s="30" t="s">
        <v>143</v>
      </c>
      <c r="K7" s="9" t="s">
        <v>198</v>
      </c>
      <c r="L7" s="23">
        <f>VLOOKUP($K7,reporting_shock!$A$2:$AK$154,'Tab-reporting_shock'!L$1,FALSE)</f>
        <v>1409.7320689999999</v>
      </c>
      <c r="M7" s="23">
        <f>VLOOKUP($K7,reporting_shock!$A$2:$AK$154,'Tab-reporting_shock'!M$1,FALSE)</f>
        <v>1683.21075</v>
      </c>
      <c r="N7" s="23">
        <f>VLOOKUP($K7,reporting_shock!$A$2:$AK$154,'Tab-reporting_shock'!N$1,FALSE)</f>
        <v>1466.141875</v>
      </c>
      <c r="O7" s="23">
        <f>VLOOKUP($K7,reporting_shock!$A$2:$AK$154,'Tab-reporting_shock'!O$1,FALSE)</f>
        <v>1591.1395910000001</v>
      </c>
      <c r="P7" s="23">
        <f>VLOOKUP($K7,reporting_shock!$A$2:$AK$154,'Tab-reporting_shock'!P$1,FALSE)</f>
        <v>1606.7239930000001</v>
      </c>
      <c r="Q7" s="23">
        <f>VLOOKUP($K7,reporting_shock!$A$2:$AK$154,'Tab-reporting_shock'!Q$1,FALSE)</f>
        <v>1394.165154</v>
      </c>
      <c r="R7" s="10"/>
      <c r="S7" s="29" t="s">
        <v>159</v>
      </c>
      <c r="T7" s="9" t="s">
        <v>315</v>
      </c>
      <c r="U7" s="23">
        <f>VLOOKUP($T7,reporting_shock!$A$2:$AK$154,'Tab-reporting_shock'!U$1,FALSE)</f>
        <v>10448.993340000001</v>
      </c>
      <c r="V7" s="23">
        <f>VLOOKUP($T7,reporting_shock!$A$2:$AK$154,'Tab-reporting_shock'!V$1,FALSE)</f>
        <v>12261.034589999999</v>
      </c>
      <c r="W7" s="23">
        <f>VLOOKUP($T7,reporting_shock!$A$2:$AK$154,'Tab-reporting_shock'!W$1,FALSE)</f>
        <v>13378.07062</v>
      </c>
      <c r="X7" s="23">
        <f>VLOOKUP($T7,reporting_shock!$A$2:$AK$154,'Tab-reporting_shock'!X$1,FALSE)</f>
        <v>15135.404140000001</v>
      </c>
      <c r="Y7" s="23">
        <f>VLOOKUP($T7,reporting_shock!$A$2:$AK$154,'Tab-reporting_shock'!Y$1,FALSE)</f>
        <v>12652.50841</v>
      </c>
      <c r="Z7" s="23">
        <f>VLOOKUP($T7,reporting_shock!$A$2:$AK$154,'Tab-reporting_shock'!Z$1,FALSE)</f>
        <v>9112.247942</v>
      </c>
      <c r="AA7" s="10"/>
      <c r="AB7" s="30" t="s">
        <v>185</v>
      </c>
      <c r="AC7" s="10" t="s">
        <v>107</v>
      </c>
      <c r="AD7" s="23">
        <f>VLOOKUP($AC7,reporting_shock!$A$2:$AK$154,'Tab-reporting_shock'!AD$1,FALSE)</f>
        <v>25.254320929999999</v>
      </c>
      <c r="AE7" s="23">
        <f>VLOOKUP($AC7,reporting_shock!$A$2:$AK$154,'Tab-reporting_shock'!AE$1,FALSE)</f>
        <v>25.12588787</v>
      </c>
      <c r="AF7" s="23">
        <f>VLOOKUP($AC7,reporting_shock!$A$2:$AK$154,'Tab-reporting_shock'!AF$1,FALSE)</f>
        <v>23.22075435</v>
      </c>
      <c r="AG7" s="23">
        <f>VLOOKUP($AC7,reporting_shock!$A$2:$AK$154,'Tab-reporting_shock'!AG$1,FALSE)</f>
        <v>19.191319450000002</v>
      </c>
      <c r="AH7" s="23">
        <f>VLOOKUP($AC7,reporting_shock!$A$2:$AK$154,'Tab-reporting_shock'!AH$1,FALSE)</f>
        <v>10.14148965</v>
      </c>
      <c r="AI7" s="23">
        <f>VLOOKUP($AC7,reporting_shock!$A$2:$AK$154,'Tab-reporting_shock'!AI$1,FALSE)</f>
        <v>4.568454558</v>
      </c>
      <c r="AJ7" s="10"/>
      <c r="AK7" s="30" t="s">
        <v>185</v>
      </c>
      <c r="AL7" s="10" t="s">
        <v>102</v>
      </c>
      <c r="AM7" s="23">
        <f>VLOOKUP($AL7,reporting_shock!$A$2:$AK$154,AM$1,FALSE)</f>
        <v>1590.655315</v>
      </c>
      <c r="AN7" s="23">
        <f>VLOOKUP($AL7,reporting_shock!$A$2:$AK$154,AN$1,FALSE)</f>
        <v>1732.6664740000001</v>
      </c>
      <c r="AO7" s="23">
        <f>VLOOKUP($AL7,reporting_shock!$A$2:$AK$154,AO$1,FALSE)</f>
        <v>1871.134671</v>
      </c>
      <c r="AP7" s="23">
        <f>VLOOKUP($AL7,reporting_shock!$A$2:$AK$154,AP$1,FALSE)</f>
        <v>1945.834883</v>
      </c>
      <c r="AQ7" s="23">
        <f>VLOOKUP($AL7,reporting_shock!$A$2:$AK$154,AQ$1,FALSE)</f>
        <v>1627.4869699999999</v>
      </c>
      <c r="AR7" s="23">
        <f>VLOOKUP($AL7,reporting_shock!$A$2:$AK$154,AR$1,FALSE)</f>
        <v>971.28758440000001</v>
      </c>
      <c r="AS7" s="10"/>
      <c r="AT7" s="30" t="s">
        <v>185</v>
      </c>
      <c r="AU7" s="10" t="s">
        <v>209</v>
      </c>
      <c r="AV7" s="23">
        <f>VLOOKUP($AU7,reporting_shock!$A$2:$AK$154,AV$1,FALSE)</f>
        <v>2194.228188</v>
      </c>
      <c r="AW7" s="23">
        <f>VLOOKUP($AU7,reporting_shock!$A$2:$AK$154,AW$1,FALSE)</f>
        <v>2392.8950679999998</v>
      </c>
      <c r="AX7" s="23">
        <f>VLOOKUP($AU7,reporting_shock!$A$2:$AK$154,AX$1,FALSE)</f>
        <v>2565.2208839999998</v>
      </c>
      <c r="AY7" s="23">
        <f>VLOOKUP($AU7,reporting_shock!$A$2:$AK$154,AY$1,FALSE)</f>
        <v>2719.358197</v>
      </c>
      <c r="AZ7" s="23">
        <f>VLOOKUP($AU7,reporting_shock!$A$2:$AK$154,AZ$1,FALSE)</f>
        <v>2353.389134</v>
      </c>
      <c r="BA7" s="23">
        <f>VLOOKUP($AU7,reporting_shock!$A$2:$AK$154,BA$1,FALSE)</f>
        <v>1758.124311</v>
      </c>
      <c r="BB7" s="10"/>
      <c r="BC7" s="30" t="s">
        <v>185</v>
      </c>
      <c r="BD7" s="10" t="s">
        <v>215</v>
      </c>
      <c r="BE7" s="23">
        <f>VLOOKUP($BD7,reporting_shock!$A$2:$AK$154,BE$1,FALSE)</f>
        <v>6037.7348739999998</v>
      </c>
      <c r="BF7" s="23">
        <f>VLOOKUP($BD7,reporting_shock!$A$2:$AK$154,BF$1,FALSE)</f>
        <v>6547.0685949999997</v>
      </c>
      <c r="BG7" s="23">
        <f>VLOOKUP($BD7,reporting_shock!$A$2:$AK$154,BG$1,FALSE)</f>
        <v>6763.1702189999996</v>
      </c>
      <c r="BH7" s="23">
        <f>VLOOKUP($BD7,reporting_shock!$A$2:$AK$154,BH$1,FALSE)</f>
        <v>6978.0097290000003</v>
      </c>
      <c r="BI7" s="23">
        <f>VLOOKUP($BD7,reporting_shock!$A$2:$AK$154,BI$1,FALSE)</f>
        <v>6005.6474520000002</v>
      </c>
      <c r="BJ7" s="23">
        <f>VLOOKUP($BD7,reporting_shock!$A$2:$AK$154,BJ$1,FALSE)</f>
        <v>3932.8072400000001</v>
      </c>
    </row>
    <row r="8" spans="1:62">
      <c r="A8" s="29" t="s">
        <v>159</v>
      </c>
      <c r="B8" s="9" t="s">
        <v>137</v>
      </c>
      <c r="C8" s="23">
        <f>VLOOKUP($B8,reporting_shock!$A$2:$AK$154,'Tab-reporting_shock'!C$1,FALSE)</f>
        <v>6789.3232939999998</v>
      </c>
      <c r="D8" s="23">
        <f>VLOOKUP($B8,reporting_shock!$A$2:$AK$154,'Tab-reporting_shock'!D$1,FALSE)</f>
        <v>7887.9098869999998</v>
      </c>
      <c r="E8" s="23">
        <f>VLOOKUP($B8,reporting_shock!$A$2:$AK$154,'Tab-reporting_shock'!E$1,FALSE)</f>
        <v>8448.9929030000003</v>
      </c>
      <c r="F8" s="23">
        <f>VLOOKUP($B8,reporting_shock!$A$2:$AK$154,'Tab-reporting_shock'!F$1,FALSE)</f>
        <v>9339.5138609999995</v>
      </c>
      <c r="G8" s="23">
        <f>VLOOKUP($B8,reporting_shock!$A$2:$AK$154,'Tab-reporting_shock'!G$1,FALSE)</f>
        <v>7860.6147419999998</v>
      </c>
      <c r="H8" s="23">
        <f>VLOOKUP($B8,reporting_shock!$A$2:$AK$154,'Tab-reporting_shock'!H$1,FALSE)</f>
        <v>5204.0267030000005</v>
      </c>
      <c r="I8" s="10"/>
      <c r="J8" s="30" t="s">
        <v>185</v>
      </c>
      <c r="K8" s="9" t="s">
        <v>199</v>
      </c>
      <c r="L8" s="23">
        <f>VLOOKUP($K8,reporting_shock!$A$2:$AK$154,'Tab-reporting_shock'!L$1,FALSE)</f>
        <v>52.023562439999999</v>
      </c>
      <c r="M8" s="23">
        <f>VLOOKUP($K8,reporting_shock!$A$2:$AK$154,'Tab-reporting_shock'!M$1,FALSE)</f>
        <v>55.800090470000001</v>
      </c>
      <c r="N8" s="23">
        <f>VLOOKUP($K8,reporting_shock!$A$2:$AK$154,'Tab-reporting_shock'!N$1,FALSE)</f>
        <v>42.426561470000003</v>
      </c>
      <c r="O8" s="23">
        <f>VLOOKUP($K8,reporting_shock!$A$2:$AK$154,'Tab-reporting_shock'!O$1,FALSE)</f>
        <v>40.019288869999997</v>
      </c>
      <c r="P8" s="23">
        <f>VLOOKUP($K8,reporting_shock!$A$2:$AK$154,'Tab-reporting_shock'!P$1,FALSE)</f>
        <v>34.706273160000002</v>
      </c>
      <c r="Q8" s="23">
        <f>VLOOKUP($K8,reporting_shock!$A$2:$AK$154,'Tab-reporting_shock'!Q$1,FALSE)</f>
        <v>20.901937119999999</v>
      </c>
      <c r="R8" s="10"/>
      <c r="S8" s="30" t="s">
        <v>302</v>
      </c>
      <c r="T8" s="9" t="s">
        <v>201</v>
      </c>
      <c r="U8" s="24">
        <f>VLOOKUP($T8,reporting_shock!$A$2:$AK$154,'Tab-reporting_shock'!U$1,FALSE)</f>
        <v>5285.7500440000003</v>
      </c>
      <c r="V8" s="24">
        <f>VLOOKUP($T8,reporting_shock!$A$2:$AK$154,'Tab-reporting_shock'!V$1,FALSE)</f>
        <v>5415.5677109999997</v>
      </c>
      <c r="W8" s="24">
        <f>VLOOKUP($T8,reporting_shock!$A$2:$AK$154,'Tab-reporting_shock'!W$1,FALSE)</f>
        <v>3579.881993</v>
      </c>
      <c r="X8" s="24">
        <f>VLOOKUP($T8,reporting_shock!$A$2:$AK$154,'Tab-reporting_shock'!X$1,FALSE)</f>
        <v>6939.3970140000001</v>
      </c>
      <c r="Y8" s="24">
        <f>VLOOKUP($T8,reporting_shock!$A$2:$AK$154,'Tab-reporting_shock'!Y$1,FALSE)</f>
        <v>7748.0694910000002</v>
      </c>
      <c r="Z8" s="24">
        <f>VLOOKUP($T8,reporting_shock!$A$2:$AK$154,'Tab-reporting_shock'!Z$1,FALSE)</f>
        <v>6425.0926220000001</v>
      </c>
      <c r="AA8" s="10"/>
      <c r="AB8" s="30" t="s">
        <v>140</v>
      </c>
      <c r="AC8" s="10" t="s">
        <v>108</v>
      </c>
      <c r="AD8" s="23">
        <f>VLOOKUP($AC8,reporting_shock!$A$2:$AK$154,'Tab-reporting_shock'!AD$1,FALSE)</f>
        <v>6.5964696939999996</v>
      </c>
      <c r="AE8" s="23">
        <f>VLOOKUP($AC8,reporting_shock!$A$2:$AK$154,'Tab-reporting_shock'!AE$1,FALSE)</f>
        <v>9.3607435040000002</v>
      </c>
      <c r="AF8" s="23">
        <f>VLOOKUP($AC8,reporting_shock!$A$2:$AK$154,'Tab-reporting_shock'!AF$1,FALSE)</f>
        <v>17.341509510000002</v>
      </c>
      <c r="AG8" s="23">
        <f>VLOOKUP($AC8,reporting_shock!$A$2:$AK$154,'Tab-reporting_shock'!AG$1,FALSE)</f>
        <v>25.03700688</v>
      </c>
      <c r="AH8" s="23">
        <f>VLOOKUP($AC8,reporting_shock!$A$2:$AK$154,'Tab-reporting_shock'!AH$1,FALSE)</f>
        <v>32.491490130000003</v>
      </c>
      <c r="AI8" s="23">
        <f>VLOOKUP($AC8,reporting_shock!$A$2:$AK$154,'Tab-reporting_shock'!AI$1,FALSE)</f>
        <v>38.388718580000003</v>
      </c>
      <c r="AJ8" s="10"/>
      <c r="AK8" s="30" t="s">
        <v>140</v>
      </c>
      <c r="AL8" s="10" t="s">
        <v>103</v>
      </c>
      <c r="AM8" s="23">
        <f>VLOOKUP($AL8,reporting_shock!$A$2:$AK$154,AM$1,FALSE)</f>
        <v>381.5980361</v>
      </c>
      <c r="AN8" s="23">
        <f>VLOOKUP($AL8,reporting_shock!$A$2:$AK$154,AN$1,FALSE)</f>
        <v>548.95222469999999</v>
      </c>
      <c r="AO8" s="23">
        <f>VLOOKUP($AL8,reporting_shock!$A$2:$AK$154,AO$1,FALSE)</f>
        <v>1045.89669</v>
      </c>
      <c r="AP8" s="23">
        <f>VLOOKUP($AL8,reporting_shock!$A$2:$AK$154,AP$1,FALSE)</f>
        <v>2037.25038</v>
      </c>
      <c r="AQ8" s="23">
        <f>VLOOKUP($AL8,reporting_shock!$A$2:$AK$154,AQ$1,FALSE)</f>
        <v>5242.2782649999999</v>
      </c>
      <c r="AR8" s="23">
        <f>VLOOKUP($AL8,reporting_shock!$A$2:$AK$154,AR$1,FALSE)</f>
        <v>9746.3029839999999</v>
      </c>
      <c r="AS8" s="10"/>
      <c r="AT8" s="30" t="s">
        <v>140</v>
      </c>
      <c r="AU8" s="10" t="s">
        <v>210</v>
      </c>
      <c r="AV8" s="23">
        <f>VLOOKUP($AU8,reporting_shock!$A$2:$AK$154,AV$1,FALSE)</f>
        <v>71.857209209999994</v>
      </c>
      <c r="AW8" s="23">
        <f>VLOOKUP($AU8,reporting_shock!$A$2:$AK$154,AW$1,FALSE)</f>
        <v>309.69206270000001</v>
      </c>
      <c r="AX8" s="23">
        <f>VLOOKUP($AU8,reporting_shock!$A$2:$AK$154,AX$1,FALSE)</f>
        <v>918.57641379999995</v>
      </c>
      <c r="AY8" s="23">
        <f>VLOOKUP($AU8,reporting_shock!$A$2:$AK$154,AY$1,FALSE)</f>
        <v>1788.323044</v>
      </c>
      <c r="AZ8" s="23">
        <f>VLOOKUP($AU8,reporting_shock!$A$2:$AK$154,AZ$1,FALSE)</f>
        <v>4415.6372339999998</v>
      </c>
      <c r="BA8" s="23">
        <f>VLOOKUP($AU8,reporting_shock!$A$2:$AK$154,BA$1,FALSE)</f>
        <v>8694.8153619999994</v>
      </c>
      <c r="BB8" s="10"/>
      <c r="BC8" s="30" t="s">
        <v>140</v>
      </c>
      <c r="BD8" s="10" t="s">
        <v>216</v>
      </c>
      <c r="BE8" s="23">
        <f>VLOOKUP($BD8,reporting_shock!$A$2:$AK$154,BE$1,FALSE)</f>
        <v>2588.3749939999998</v>
      </c>
      <c r="BF8" s="23">
        <f>VLOOKUP($BD8,reporting_shock!$A$2:$AK$154,BF$1,FALSE)</f>
        <v>3221.6718150000002</v>
      </c>
      <c r="BG8" s="23">
        <f>VLOOKUP($BD8,reporting_shock!$A$2:$AK$154,BG$1,FALSE)</f>
        <v>4070.0681060000002</v>
      </c>
      <c r="BH8" s="23">
        <f>VLOOKUP($BD8,reporting_shock!$A$2:$AK$154,BH$1,FALSE)</f>
        <v>5278.8166110000002</v>
      </c>
      <c r="BI8" s="23">
        <f>VLOOKUP($BD8,reporting_shock!$A$2:$AK$154,BI$1,FALSE)</f>
        <v>7787.7611909999996</v>
      </c>
      <c r="BJ8" s="23">
        <f>VLOOKUP($BD8,reporting_shock!$A$2:$AK$154,BJ$1,FALSE)</f>
        <v>11497.910739999999</v>
      </c>
    </row>
    <row r="9" spans="1:62">
      <c r="A9" s="29" t="s">
        <v>140</v>
      </c>
      <c r="B9" s="9" t="s">
        <v>138</v>
      </c>
      <c r="C9" s="23">
        <f>VLOOKUP($B9,reporting_shock!$A$2:$AK$154,'Tab-reporting_shock'!C$1,FALSE)</f>
        <v>1372.7213240000001</v>
      </c>
      <c r="D9" s="23">
        <f>VLOOKUP($B9,reporting_shock!$A$2:$AK$154,'Tab-reporting_shock'!D$1,FALSE)</f>
        <v>1702.867146</v>
      </c>
      <c r="E9" s="23">
        <f>VLOOKUP($B9,reporting_shock!$A$2:$AK$154,'Tab-reporting_shock'!E$1,FALSE)</f>
        <v>2161.6565009999999</v>
      </c>
      <c r="F9" s="23">
        <f>VLOOKUP($B9,reporting_shock!$A$2:$AK$154,'Tab-reporting_shock'!F$1,FALSE)</f>
        <v>2818.2783720000002</v>
      </c>
      <c r="G9" s="23">
        <f>VLOOKUP($B9,reporting_shock!$A$2:$AK$154,'Tab-reporting_shock'!G$1,FALSE)</f>
        <v>4213.9825739999997</v>
      </c>
      <c r="H9" s="23">
        <f>VLOOKUP($B9,reporting_shock!$A$2:$AK$154,'Tab-reporting_shock'!H$1,FALSE)</f>
        <v>6269.6753680000002</v>
      </c>
      <c r="I9" s="10"/>
      <c r="J9" s="30" t="s">
        <v>140</v>
      </c>
      <c r="K9" s="9" t="s">
        <v>200</v>
      </c>
      <c r="L9" s="23">
        <f>VLOOKUP($K9,reporting_shock!$A$2:$AK$154,'Tab-reporting_shock'!L$1,FALSE)</f>
        <v>8764.5570189999999</v>
      </c>
      <c r="M9" s="23">
        <f>VLOOKUP($K9,reporting_shock!$A$2:$AK$154,'Tab-reporting_shock'!M$1,FALSE)</f>
        <v>10087.185589999999</v>
      </c>
      <c r="N9" s="23">
        <f>VLOOKUP($K9,reporting_shock!$A$2:$AK$154,'Tab-reporting_shock'!N$1,FALSE)</f>
        <v>10760.045319999999</v>
      </c>
      <c r="O9" s="23">
        <f>VLOOKUP($K9,reporting_shock!$A$2:$AK$154,'Tab-reporting_shock'!O$1,FALSE)</f>
        <v>11739.387409999999</v>
      </c>
      <c r="P9" s="23">
        <f>VLOOKUP($K9,reporting_shock!$A$2:$AK$154,'Tab-reporting_shock'!P$1,FALSE)</f>
        <v>10810.56472</v>
      </c>
      <c r="Q9" s="23">
        <f>VLOOKUP($K9,reporting_shock!$A$2:$AK$154,'Tab-reporting_shock'!Q$1,FALSE)</f>
        <v>7973.625873</v>
      </c>
      <c r="R9" s="10"/>
      <c r="S9" s="29" t="s">
        <v>300</v>
      </c>
      <c r="T9" s="9" t="s">
        <v>307</v>
      </c>
      <c r="U9" s="23">
        <f>VLOOKUP($T9,reporting_shock!$A$2:$AK$154,'Tab-reporting_shock'!U$1,FALSE)</f>
        <v>3196.7461840000001</v>
      </c>
      <c r="V9" s="23">
        <f>VLOOKUP($T9,reporting_shock!$A$2:$AK$154,'Tab-reporting_shock'!V$1,FALSE)</f>
        <v>3085.6386640000001</v>
      </c>
      <c r="W9" s="23">
        <f>VLOOKUP($T9,reporting_shock!$A$2:$AK$154,'Tab-reporting_shock'!W$1,FALSE)</f>
        <v>2127.3630079999998</v>
      </c>
      <c r="X9" s="23">
        <f>VLOOKUP($T9,reporting_shock!$A$2:$AK$154,'Tab-reporting_shock'!X$1,FALSE)</f>
        <v>5254.2139539999998</v>
      </c>
      <c r="Y9" s="23">
        <f>VLOOKUP($T9,reporting_shock!$A$2:$AK$154,'Tab-reporting_shock'!Y$1,FALSE)</f>
        <v>5592.8738450000001</v>
      </c>
      <c r="Z9" s="23">
        <f>VLOOKUP($T9,reporting_shock!$A$2:$AK$154,'Tab-reporting_shock'!Z$1,FALSE)</f>
        <v>3089.3314310000001</v>
      </c>
      <c r="AA9" s="10"/>
      <c r="AB9" s="33" t="s">
        <v>180</v>
      </c>
      <c r="AC9" s="26" t="s">
        <v>97</v>
      </c>
      <c r="AD9" s="25">
        <f>VLOOKUP($AC9,reporting_shock!$A$2:$AK$154,'Tab-reporting_shock'!AD$1,FALSE)</f>
        <v>3392.8195249999999</v>
      </c>
      <c r="AE9" s="25">
        <f>VLOOKUP($AC9,reporting_shock!$A$2:$AK$154,'Tab-reporting_shock'!AE$1,FALSE)</f>
        <v>3712.835998</v>
      </c>
      <c r="AF9" s="25">
        <f>VLOOKUP($AC9,reporting_shock!$A$2:$AK$154,'Tab-reporting_shock'!AF$1,FALSE)</f>
        <v>3900.518513</v>
      </c>
      <c r="AG9" s="25">
        <f>VLOOKUP($AC9,reporting_shock!$A$2:$AK$154,'Tab-reporting_shock'!AG$1,FALSE)</f>
        <v>4016.7273719999998</v>
      </c>
      <c r="AH9" s="25">
        <f>VLOOKUP($AC9,reporting_shock!$A$2:$AK$154,'Tab-reporting_shock'!AH$1,FALSE)</f>
        <v>4253.2310619999998</v>
      </c>
      <c r="AI9" s="25">
        <f>VLOOKUP($AC9,reporting_shock!$A$2:$AK$154,'Tab-reporting_shock'!AI$1,FALSE)</f>
        <v>4406.0449010000002</v>
      </c>
      <c r="AJ9" s="10"/>
      <c r="AK9" s="33" t="s">
        <v>180</v>
      </c>
      <c r="AL9" s="26" t="s">
        <v>98</v>
      </c>
      <c r="AM9" s="25">
        <f>VLOOKUP($AL9,reporting_shock!$A$2:$AK$154,AM$1,FALSE)</f>
        <v>16808.7</v>
      </c>
      <c r="AN9" s="25">
        <f>VLOOKUP($AL9,reporting_shock!$A$2:$AK$154,AN$1,FALSE)</f>
        <v>20046.564539999999</v>
      </c>
      <c r="AO9" s="25">
        <f>VLOOKUP($AL9,reporting_shock!$A$2:$AK$154,AO$1,FALSE)</f>
        <v>24677.647870000001</v>
      </c>
      <c r="AP9" s="25">
        <f>VLOOKUP($AL9,reporting_shock!$A$2:$AK$154,AP$1,FALSE)</f>
        <v>33010.528189999997</v>
      </c>
      <c r="AQ9" s="25">
        <f>VLOOKUP($AL9,reporting_shock!$A$2:$AK$154,AQ$1,FALSE)</f>
        <v>63737.118569999999</v>
      </c>
      <c r="AR9" s="25">
        <f>VLOOKUP($AL9,reporting_shock!$A$2:$AK$154,AR$1,FALSE)</f>
        <v>114325.66130000001</v>
      </c>
      <c r="AS9" s="10"/>
      <c r="AT9" s="33" t="s">
        <v>180</v>
      </c>
      <c r="AU9" s="26" t="s">
        <v>211</v>
      </c>
      <c r="AV9" s="25">
        <f>VLOOKUP($AU9,reporting_shock!$A$2:$AK$154,AV$1,FALSE)</f>
        <v>78446.300010000006</v>
      </c>
      <c r="AW9" s="25">
        <f>VLOOKUP($AU9,reporting_shock!$A$2:$AK$154,AW$1,FALSE)</f>
        <v>93500.178650000002</v>
      </c>
      <c r="AX9" s="25">
        <f>VLOOKUP($AU9,reporting_shock!$A$2:$AK$154,AX$1,FALSE)</f>
        <v>111305.3318</v>
      </c>
      <c r="AY9" s="25">
        <f>VLOOKUP($AU9,reporting_shock!$A$2:$AK$154,AY$1,FALSE)</f>
        <v>139110.6293</v>
      </c>
      <c r="AZ9" s="25">
        <f>VLOOKUP($AU9,reporting_shock!$A$2:$AK$154,AZ$1,FALSE)</f>
        <v>246573.9535</v>
      </c>
      <c r="BA9" s="25">
        <f>VLOOKUP($AU9,reporting_shock!$A$2:$AK$154,BA$1,FALSE)</f>
        <v>411912.033</v>
      </c>
      <c r="BB9" s="10"/>
      <c r="BC9" s="33" t="s">
        <v>180</v>
      </c>
      <c r="BD9" s="26" t="s">
        <v>217</v>
      </c>
      <c r="BE9" s="25">
        <f>VLOOKUP($BD9,reporting_shock!$A$2:$AK$154,BE$1,FALSE)</f>
        <v>150502.7647</v>
      </c>
      <c r="BF9" s="25">
        <f>VLOOKUP($BD9,reporting_shock!$A$2:$AK$154,BF$1,FALSE)</f>
        <v>179377.16639999999</v>
      </c>
      <c r="BG9" s="25">
        <f>VLOOKUP($BD9,reporting_shock!$A$2:$AK$154,BG$1,FALSE)</f>
        <v>212014.1857</v>
      </c>
      <c r="BH9" s="25">
        <f>VLOOKUP($BD9,reporting_shock!$A$2:$AK$154,BH$1,FALSE)</f>
        <v>264678.81319999998</v>
      </c>
      <c r="BI9" s="25">
        <f>VLOOKUP($BD9,reporting_shock!$A$2:$AK$154,BI$1,FALSE)</f>
        <v>457986.7819</v>
      </c>
      <c r="BJ9" s="25">
        <f>VLOOKUP($BD9,reporting_shock!$A$2:$AK$154,BJ$1,FALSE)</f>
        <v>753230.91500000004</v>
      </c>
    </row>
    <row r="10" spans="1:62">
      <c r="A10" s="16" t="s">
        <v>257</v>
      </c>
      <c r="B10" s="9" t="s">
        <v>191</v>
      </c>
      <c r="C10" s="23">
        <f>VLOOKUP($B10,reporting_shock!$A$2:$AK$154,'Tab-reporting_shock'!C$1,FALSE)</f>
        <v>7532</v>
      </c>
      <c r="D10" s="23">
        <f>VLOOKUP($B10,reporting_shock!$A$2:$AK$154,'Tab-reporting_shock'!D$1,FALSE)</f>
        <v>8379.4062290000002</v>
      </c>
      <c r="E10" s="23">
        <f>VLOOKUP($B10,reporting_shock!$A$2:$AK$154,'Tab-reporting_shock'!E$1,FALSE)</f>
        <v>7168.5457859999997</v>
      </c>
      <c r="F10" s="23">
        <f>VLOOKUP($B10,reporting_shock!$A$2:$AK$154,'Tab-reporting_shock'!F$1,FALSE)</f>
        <v>8810.0840540000008</v>
      </c>
      <c r="G10" s="23">
        <f>VLOOKUP($B10,reporting_shock!$A$2:$AK$154,'Tab-reporting_shock'!G$1,FALSE)</f>
        <v>8851.9292160000005</v>
      </c>
      <c r="H10" s="23">
        <f>VLOOKUP($B10,reporting_shock!$A$2:$AK$154,'Tab-reporting_shock'!H$1,FALSE)</f>
        <v>6330.834245</v>
      </c>
      <c r="I10" s="10"/>
      <c r="J10" s="31" t="s">
        <v>144</v>
      </c>
      <c r="K10" s="9" t="s">
        <v>201</v>
      </c>
      <c r="L10" s="23">
        <f>VLOOKUP($K10,reporting_shock!$A$2:$AK$154,'Tab-reporting_shock'!L$1,FALSE)</f>
        <v>5285.7500440000003</v>
      </c>
      <c r="M10" s="23">
        <f>VLOOKUP($K10,reporting_shock!$A$2:$AK$154,'Tab-reporting_shock'!M$1,FALSE)</f>
        <v>5415.5677109999997</v>
      </c>
      <c r="N10" s="23">
        <f>VLOOKUP($K10,reporting_shock!$A$2:$AK$154,'Tab-reporting_shock'!N$1,FALSE)</f>
        <v>3579.881993</v>
      </c>
      <c r="O10" s="23">
        <f>VLOOKUP($K10,reporting_shock!$A$2:$AK$154,'Tab-reporting_shock'!O$1,FALSE)</f>
        <v>6939.3970140000001</v>
      </c>
      <c r="P10" s="23">
        <f>VLOOKUP($K10,reporting_shock!$A$2:$AK$154,'Tab-reporting_shock'!P$1,FALSE)</f>
        <v>7748.0694910000002</v>
      </c>
      <c r="Q10" s="23">
        <f>VLOOKUP($K10,reporting_shock!$A$2:$AK$154,'Tab-reporting_shock'!Q$1,FALSE)</f>
        <v>6425.0926220000001</v>
      </c>
      <c r="R10" s="10"/>
      <c r="S10" s="29" t="s">
        <v>148</v>
      </c>
      <c r="T10" s="9" t="s">
        <v>316</v>
      </c>
      <c r="U10" s="23">
        <f>VLOOKUP($T10,reporting_shock!$A$2:$AK$154,'Tab-reporting_shock'!U$1,FALSE)</f>
        <v>1581.6641830000001</v>
      </c>
      <c r="V10" s="23">
        <f>VLOOKUP($T10,reporting_shock!$A$2:$AK$154,'Tab-reporting_shock'!V$1,FALSE)</f>
        <v>1711.0709380000001</v>
      </c>
      <c r="W10" s="23">
        <f>VLOOKUP($T10,reporting_shock!$A$2:$AK$154,'Tab-reporting_shock'!W$1,FALSE)</f>
        <v>748.79102450000005</v>
      </c>
      <c r="X10" s="23">
        <f>VLOOKUP($T10,reporting_shock!$A$2:$AK$154,'Tab-reporting_shock'!X$1,FALSE)</f>
        <v>776.12451280000005</v>
      </c>
      <c r="Y10" s="23">
        <f>VLOOKUP($T10,reporting_shock!$A$2:$AK$154,'Tab-reporting_shock'!Y$1,FALSE)</f>
        <v>912.85610559999998</v>
      </c>
      <c r="Z10" s="23">
        <f>VLOOKUP($T10,reporting_shock!$A$2:$AK$154,'Tab-reporting_shock'!Z$1,FALSE)</f>
        <v>1632.9526960000001</v>
      </c>
      <c r="AA10" s="10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25">
        <f>C4+C10</f>
        <v>19183.815259999999</v>
      </c>
      <c r="D11" s="25">
        <f t="shared" ref="D11:H11" si="0">D4+D10</f>
        <v>21496.012789</v>
      </c>
      <c r="E11" s="25">
        <f t="shared" si="0"/>
        <v>21357.533346</v>
      </c>
      <c r="F11" s="25">
        <f t="shared" si="0"/>
        <v>24344.776564</v>
      </c>
      <c r="G11" s="25">
        <f t="shared" si="0"/>
        <v>24164.964226</v>
      </c>
      <c r="H11" s="25">
        <f t="shared" si="0"/>
        <v>21225.374264999999</v>
      </c>
      <c r="I11" s="10"/>
      <c r="J11" s="21" t="s">
        <v>182</v>
      </c>
      <c r="K11" s="26" t="s">
        <v>202</v>
      </c>
      <c r="L11" s="25">
        <f>L4+L10</f>
        <v>23895.681734000002</v>
      </c>
      <c r="M11" s="25">
        <f t="shared" ref="M11:Q11" si="1">M4+M10</f>
        <v>27398.403191000001</v>
      </c>
      <c r="N11" s="25">
        <f t="shared" si="1"/>
        <v>25099.937703</v>
      </c>
      <c r="O11" s="25">
        <f t="shared" si="1"/>
        <v>31019.457254000001</v>
      </c>
      <c r="P11" s="25">
        <f t="shared" si="1"/>
        <v>30434.429101000002</v>
      </c>
      <c r="Q11" s="25">
        <f t="shared" si="1"/>
        <v>25139.170112</v>
      </c>
      <c r="R11" s="10"/>
      <c r="S11" s="52" t="s">
        <v>159</v>
      </c>
      <c r="T11" s="26" t="s">
        <v>317</v>
      </c>
      <c r="U11" s="53">
        <f>VLOOKUP($T11,reporting_shock!$A$2:$AK$154,'Tab-reporting_shock'!U$1,FALSE)</f>
        <v>507.33967680000001</v>
      </c>
      <c r="V11" s="53">
        <f>VLOOKUP($T11,reporting_shock!$A$2:$AK$154,'Tab-reporting_shock'!V$1,FALSE)</f>
        <v>618.85810919999994</v>
      </c>
      <c r="W11" s="53">
        <f>VLOOKUP($T11,reporting_shock!$A$2:$AK$154,'Tab-reporting_shock'!W$1,FALSE)</f>
        <v>703.72796040000003</v>
      </c>
      <c r="X11" s="53">
        <f>VLOOKUP($T11,reporting_shock!$A$2:$AK$154,'Tab-reporting_shock'!X$1,FALSE)</f>
        <v>909.05854750000003</v>
      </c>
      <c r="Y11" s="53">
        <f>VLOOKUP($T11,reporting_shock!$A$2:$AK$154,'Tab-reporting_shock'!Y$1,FALSE)</f>
        <v>1242.3395410000001</v>
      </c>
      <c r="Z11" s="53">
        <f>VLOOKUP($T11,reporting_shock!$A$2:$AK$154,'Tab-reporting_shock'!Z$1,FALSE)</f>
        <v>1702.808495</v>
      </c>
      <c r="AA11" s="10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23">
        <f>VLOOKUP($B12,reporting_shock!$A$2:$AK$154,'Tab-reporting_shock'!C$1,FALSE)</f>
        <v>14205.15351</v>
      </c>
      <c r="D12" s="23">
        <f>VLOOKUP($B12,reporting_shock!$A$2:$AK$154,'Tab-reporting_shock'!D$1,FALSE)</f>
        <v>16310.857040000001</v>
      </c>
      <c r="E12" s="23">
        <f>VLOOKUP($B12,reporting_shock!$A$2:$AK$154,'Tab-reporting_shock'!E$1,FALSE)</f>
        <v>16625.939320000001</v>
      </c>
      <c r="F12" s="23">
        <f>VLOOKUP($B12,reporting_shock!$A$2:$AK$154,'Tab-reporting_shock'!F$1,FALSE)</f>
        <v>18182.888559999999</v>
      </c>
      <c r="G12" s="23">
        <f>VLOOKUP($B12,reporting_shock!$A$2:$AK$154,'Tab-reporting_shock'!G$1,FALSE)</f>
        <v>17266.71485</v>
      </c>
      <c r="H12" s="23">
        <f>VLOOKUP($B12,reporting_shock!$A$2:$AK$154,'Tab-reporting_shock'!H$1,FALSE)</f>
        <v>14170.40374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24">
        <f>U4+U8</f>
        <v>23895.681734000002</v>
      </c>
      <c r="V12" s="24">
        <f t="shared" ref="V12:Z15" si="2">V4+V8</f>
        <v>27398.403191000001</v>
      </c>
      <c r="W12" s="24">
        <f t="shared" si="2"/>
        <v>25099.937703</v>
      </c>
      <c r="X12" s="24">
        <f t="shared" si="2"/>
        <v>31019.457254000001</v>
      </c>
      <c r="Y12" s="24">
        <f t="shared" si="2"/>
        <v>30434.429101000002</v>
      </c>
      <c r="Z12" s="24">
        <f t="shared" si="2"/>
        <v>25139.170112</v>
      </c>
      <c r="AA12" s="10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23">
        <f>VLOOKUP($B13,reporting_shock!$A$2:$AK$154,'Tab-reporting_shock'!C$1,FALSE)</f>
        <v>3167.9766119999999</v>
      </c>
      <c r="D13" s="23">
        <f>VLOOKUP($B13,reporting_shock!$A$2:$AK$154,'Tab-reporting_shock'!D$1,FALSE)</f>
        <v>3798.7126960000001</v>
      </c>
      <c r="E13" s="23">
        <f>VLOOKUP($B13,reporting_shock!$A$2:$AK$154,'Tab-reporting_shock'!E$1,FALSE)</f>
        <v>3733.31925</v>
      </c>
      <c r="F13" s="23">
        <f>VLOOKUP($B13,reporting_shock!$A$2:$AK$154,'Tab-reporting_shock'!F$1,FALSE)</f>
        <v>4412.7727949999999</v>
      </c>
      <c r="G13" s="23">
        <f>VLOOKUP($B13,reporting_shock!$A$2:$AK$154,'Tab-reporting_shock'!G$1,FALSE)</f>
        <v>4711.3862410000002</v>
      </c>
      <c r="H13" s="23">
        <f>VLOOKUP($B13,reporting_shock!$A$2:$AK$154,'Tab-reporting_shock'!H$1,FALSE)</f>
        <v>5393.4110760000003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23">
        <f>U5+U9</f>
        <v>6660.0524720000003</v>
      </c>
      <c r="V13" s="23">
        <f t="shared" si="2"/>
        <v>7560.1310730000005</v>
      </c>
      <c r="W13" s="23">
        <f t="shared" si="2"/>
        <v>6317.4855690000004</v>
      </c>
      <c r="X13" s="23">
        <f t="shared" si="2"/>
        <v>10465.953696</v>
      </c>
      <c r="Y13" s="23">
        <f t="shared" si="2"/>
        <v>11333.303581</v>
      </c>
      <c r="Z13" s="23">
        <f t="shared" si="2"/>
        <v>8251.7973060000004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23">
        <f>VLOOKUP($B14,reporting_shock!$A$2:$AK$154,'Tab-reporting_shock'!C$1,FALSE)</f>
        <v>421.00640509999999</v>
      </c>
      <c r="D14" s="23">
        <f>VLOOKUP($B14,reporting_shock!$A$2:$AK$154,'Tab-reporting_shock'!D$1,FALSE)</f>
        <v>560.70317139999997</v>
      </c>
      <c r="E14" s="23">
        <f>VLOOKUP($B14,reporting_shock!$A$2:$AK$154,'Tab-reporting_shock'!E$1,FALSE)</f>
        <v>557.7370148</v>
      </c>
      <c r="F14" s="23">
        <f>VLOOKUP($B14,reporting_shock!$A$2:$AK$154,'Tab-reporting_shock'!F$1,FALSE)</f>
        <v>745.13937510000005</v>
      </c>
      <c r="G14" s="23">
        <f>VLOOKUP($B14,reporting_shock!$A$2:$AK$154,'Tab-reporting_shock'!G$1,FALSE)</f>
        <v>883.53980679999995</v>
      </c>
      <c r="H14" s="23">
        <f>VLOOKUP($B14,reporting_shock!$A$2:$AK$154,'Tab-reporting_shock'!H$1,FALSE)</f>
        <v>912.00575779999997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23">
        <f>U6+U10</f>
        <v>6279.2962379999999</v>
      </c>
      <c r="V14" s="23">
        <f t="shared" si="2"/>
        <v>6958.379422</v>
      </c>
      <c r="W14" s="23">
        <f t="shared" si="2"/>
        <v>4700.6535524999999</v>
      </c>
      <c r="X14" s="23">
        <f t="shared" si="2"/>
        <v>4509.0408657999997</v>
      </c>
      <c r="Y14" s="23">
        <f t="shared" si="2"/>
        <v>5206.2775605999996</v>
      </c>
      <c r="Z14" s="23">
        <f t="shared" si="2"/>
        <v>6072.3163680000007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23">
        <f>VLOOKUP($B15,reporting_shock!$A$2:$AK$154,'Tab-reporting_shock'!C$1,FALSE)</f>
        <v>865.04260650000003</v>
      </c>
      <c r="D15" s="23">
        <f>VLOOKUP($B15,reporting_shock!$A$2:$AK$154,'Tab-reporting_shock'!D$1,FALSE)</f>
        <v>1033.4601190000001</v>
      </c>
      <c r="E15" s="23">
        <f>VLOOKUP($B15,reporting_shock!$A$2:$AK$154,'Tab-reporting_shock'!E$1,FALSE)</f>
        <v>1041.389829</v>
      </c>
      <c r="F15" s="23">
        <f>VLOOKUP($B15,reporting_shock!$A$2:$AK$154,'Tab-reporting_shock'!F$1,FALSE)</f>
        <v>1206.2373210000001</v>
      </c>
      <c r="G15" s="23">
        <f>VLOOKUP($B15,reporting_shock!$A$2:$AK$154,'Tab-reporting_shock'!G$1,FALSE)</f>
        <v>1484.12825</v>
      </c>
      <c r="H15" s="23">
        <f>VLOOKUP($B15,reporting_shock!$A$2:$AK$154,'Tab-reporting_shock'!H$1,FALSE)</f>
        <v>1836.2770619999999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3">
        <f>U7+U11</f>
        <v>10956.333016800001</v>
      </c>
      <c r="V15" s="53">
        <f t="shared" si="2"/>
        <v>12879.8926992</v>
      </c>
      <c r="W15" s="53">
        <f t="shared" si="2"/>
        <v>14081.7985804</v>
      </c>
      <c r="X15" s="53">
        <f t="shared" si="2"/>
        <v>16044.462687500001</v>
      </c>
      <c r="Y15" s="53">
        <f t="shared" si="2"/>
        <v>13894.847951</v>
      </c>
      <c r="Z15" s="53">
        <f t="shared" si="2"/>
        <v>10815.056436999999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23">
        <f>VLOOKUP($B16,reporting_shock!$A$2:$AK$154,'Tab-reporting_shock'!C$1,FALSE)</f>
        <v>6076.7669230000001</v>
      </c>
      <c r="D16" s="23">
        <f>VLOOKUP($B16,reporting_shock!$A$2:$AK$154,'Tab-reporting_shock'!D$1,FALSE)</f>
        <v>6689.8709040000003</v>
      </c>
      <c r="E16" s="23">
        <f>VLOOKUP($B16,reporting_shock!$A$2:$AK$154,'Tab-reporting_shock'!E$1,FALSE)</f>
        <v>6776.9887959999996</v>
      </c>
      <c r="F16" s="23">
        <f>VLOOKUP($B16,reporting_shock!$A$2:$AK$154,'Tab-reporting_shock'!F$1,FALSE)</f>
        <v>6892.0446190000002</v>
      </c>
      <c r="G16" s="23">
        <f>VLOOKUP($B16,reporting_shock!$A$2:$AK$154,'Tab-reporting_shock'!G$1,FALSE)</f>
        <v>5682.3996719999996</v>
      </c>
      <c r="H16" s="23">
        <f>VLOOKUP($B16,reporting_shock!$A$2:$AK$154,'Tab-reporting_shock'!H$1,FALSE)</f>
        <v>2753.1600389999999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23">
        <f>VLOOKUP($B17,reporting_shock!$A$2:$AK$154,'Tab-reporting_shock'!C$1,FALSE)</f>
        <v>3674.360968</v>
      </c>
      <c r="D17" s="23">
        <f>VLOOKUP($B17,reporting_shock!$A$2:$AK$154,'Tab-reporting_shock'!D$1,FALSE)</f>
        <v>4228.1101529999996</v>
      </c>
      <c r="E17" s="23">
        <f>VLOOKUP($B17,reporting_shock!$A$2:$AK$154,'Tab-reporting_shock'!E$1,FALSE)</f>
        <v>4516.5044319999997</v>
      </c>
      <c r="F17" s="23">
        <f>VLOOKUP($B17,reporting_shock!$A$2:$AK$154,'Tab-reporting_shock'!F$1,FALSE)</f>
        <v>4926.6944489999996</v>
      </c>
      <c r="G17" s="23">
        <f>VLOOKUP($B17,reporting_shock!$A$2:$AK$154,'Tab-reporting_shock'!G$1,FALSE)</f>
        <v>4505.2608829999999</v>
      </c>
      <c r="H17" s="23">
        <f>VLOOKUP($B17,reporting_shock!$A$2:$AK$154,'Tab-reporting_shock'!H$1,FALSE)</f>
        <v>3275.5498029999999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 t="s">
        <v>400</v>
      </c>
      <c r="T17" s="10"/>
      <c r="U17" s="68">
        <f>U13+U14</f>
        <v>12939.34871</v>
      </c>
      <c r="V17" s="68">
        <f t="shared" ref="V17:Z17" si="3">V13+V14</f>
        <v>14518.510495</v>
      </c>
      <c r="W17" s="68">
        <f t="shared" si="3"/>
        <v>11018.1391215</v>
      </c>
      <c r="X17" s="68">
        <f t="shared" si="3"/>
        <v>14974.9945618</v>
      </c>
      <c r="Y17" s="68">
        <f t="shared" si="3"/>
        <v>16539.5811416</v>
      </c>
      <c r="Z17" s="68">
        <f t="shared" si="3"/>
        <v>14324.113674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23">
        <f>VLOOKUP($B18,reporting_shock!$A$2:$AK$154,'Tab-reporting_shock'!C$1,FALSE)</f>
        <v>2263.6441289999998</v>
      </c>
      <c r="D18" s="23">
        <f>VLOOKUP($B18,reporting_shock!$A$2:$AK$154,'Tab-reporting_shock'!D$1,FALSE)</f>
        <v>2461.9495729999999</v>
      </c>
      <c r="E18" s="23">
        <f>VLOOKUP($B18,reporting_shock!$A$2:$AK$154,'Tab-reporting_shock'!E$1,FALSE)</f>
        <v>2001.617892</v>
      </c>
      <c r="F18" s="23">
        <f>VLOOKUP($B18,reporting_shock!$A$2:$AK$154,'Tab-reporting_shock'!F$1,FALSE)</f>
        <v>3418.111476</v>
      </c>
      <c r="G18" s="23">
        <f>VLOOKUP($B18,reporting_shock!$A$2:$AK$154,'Tab-reporting_shock'!G$1,FALSE)</f>
        <v>4106.237674</v>
      </c>
      <c r="H18" s="23">
        <f>VLOOKUP($B18,reporting_shock!$A$2:$AK$154,'Tab-reporting_shock'!H$1,FALSE)</f>
        <v>4193.5145419999999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23">
        <f>VLOOKUP($B19,reporting_shock!$A$2:$AK$154,'Tab-reporting_shock'!C$1,FALSE)</f>
        <v>2698.017621</v>
      </c>
      <c r="D19" s="23">
        <f>VLOOKUP($B19,reporting_shock!$A$2:$AK$154,'Tab-reporting_shock'!D$1,FALSE)</f>
        <v>2704.1647840000001</v>
      </c>
      <c r="E19" s="23">
        <f>VLOOKUP($B19,reporting_shock!$A$2:$AK$154,'Tab-reporting_shock'!E$1,FALSE)</f>
        <v>2709.4393810000001</v>
      </c>
      <c r="F19" s="23">
        <f>VLOOKUP($B19,reporting_shock!$A$2:$AK$154,'Tab-reporting_shock'!F$1,FALSE)</f>
        <v>2721.2043610000001</v>
      </c>
      <c r="G19" s="23">
        <f>VLOOKUP($B19,reporting_shock!$A$2:$AK$154,'Tab-reporting_shock'!G$1,FALSE)</f>
        <v>2764.7435310000001</v>
      </c>
      <c r="H19" s="23">
        <f>VLOOKUP($B19,reporting_shock!$A$2:$AK$154,'Tab-reporting_shock'!H$1,FALSE)</f>
        <v>2828.5148290000002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23">
        <f>C11-SUM(C12,C18,C19)</f>
        <v>17</v>
      </c>
      <c r="D20" s="23">
        <f t="shared" ref="D20:H20" si="4">D11-SUM(D12,D18,D19)</f>
        <v>19.041391999999178</v>
      </c>
      <c r="E20" s="23">
        <f t="shared" si="4"/>
        <v>20.536753000000317</v>
      </c>
      <c r="F20" s="23">
        <f t="shared" si="4"/>
        <v>22.572167000002082</v>
      </c>
      <c r="G20" s="23">
        <f t="shared" si="4"/>
        <v>27.268170999999711</v>
      </c>
      <c r="H20" s="23">
        <f t="shared" si="4"/>
        <v>32.941154000000097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25">
        <f>C12+C18+C19+C20</f>
        <v>19183.815259999999</v>
      </c>
      <c r="D21" s="25">
        <f t="shared" ref="D21:H21" si="5">D12+D18+D19+D20</f>
        <v>21496.012789</v>
      </c>
      <c r="E21" s="25">
        <f t="shared" si="5"/>
        <v>21357.533346</v>
      </c>
      <c r="F21" s="25">
        <f t="shared" si="5"/>
        <v>24344.776564</v>
      </c>
      <c r="G21" s="25">
        <f t="shared" si="5"/>
        <v>24164.964226</v>
      </c>
      <c r="H21" s="25">
        <f t="shared" si="5"/>
        <v>21225.374264999999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299</v>
      </c>
      <c r="B22" s="9"/>
      <c r="C22" s="25">
        <f>SUM(C13:C15,C18)</f>
        <v>6717.6697525999989</v>
      </c>
      <c r="D22" s="25">
        <f t="shared" ref="D22:H22" si="6">SUM(D13:D15,D18)</f>
        <v>7854.8255594000002</v>
      </c>
      <c r="E22" s="25">
        <f t="shared" si="6"/>
        <v>7334.0639857999995</v>
      </c>
      <c r="F22" s="25">
        <f t="shared" si="6"/>
        <v>9782.2609671000009</v>
      </c>
      <c r="G22" s="25">
        <f t="shared" si="6"/>
        <v>11185.291971799999</v>
      </c>
      <c r="H22" s="25">
        <f t="shared" si="6"/>
        <v>12335.2084378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10"/>
      <c r="S24" s="9"/>
      <c r="T24" s="9"/>
      <c r="U24" s="82" t="s">
        <v>0</v>
      </c>
      <c r="V24" s="83"/>
      <c r="W24" s="83"/>
      <c r="X24" s="83"/>
      <c r="Y24" s="83"/>
      <c r="Z24" s="84"/>
      <c r="AA24" s="1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</row>
    <row r="25" spans="1:62" ht="24" customHeight="1">
      <c r="A25" s="27" t="s">
        <v>291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10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25" customHeight="1">
      <c r="A26" s="20" t="s">
        <v>265</v>
      </c>
      <c r="B26" s="9" t="s">
        <v>134</v>
      </c>
      <c r="C26" s="23">
        <f>VLOOKUP($B26,reporting_shock!$A$2:$AK$154,'Tab-reporting_shock'!C$1,FALSE)</f>
        <v>2310</v>
      </c>
      <c r="D26" s="23">
        <f>VLOOKUP($B26,reporting_shock!$A$2:$AK$154,'Tab-reporting_shock'!D$1,FALSE)</f>
        <v>2316.4497160000001</v>
      </c>
      <c r="E26" s="23">
        <f>VLOOKUP($B26,reporting_shock!$A$2:$AK$154,'Tab-reporting_shock'!E$1,FALSE)</f>
        <v>2313.1720319999999</v>
      </c>
      <c r="F26" s="23">
        <f>VLOOKUP($B26,reporting_shock!$A$2:$AK$154,'Tab-reporting_shock'!F$1,FALSE)</f>
        <v>2315.002164</v>
      </c>
      <c r="G26" s="23">
        <f>VLOOKUP($B26,reporting_shock!$A$2:$AK$154,'Tab-reporting_shock'!G$1,FALSE)</f>
        <v>2332.7385330000002</v>
      </c>
      <c r="H26" s="23">
        <f>VLOOKUP($B26,reporting_shock!$A$2:$AK$154,'Tab-reporting_shock'!H$1,FALSE)</f>
        <v>2352.810078</v>
      </c>
      <c r="I26" s="23"/>
      <c r="J26" s="16" t="s">
        <v>176</v>
      </c>
      <c r="K26" s="9"/>
      <c r="L26" s="23">
        <f t="shared" ref="L26:Q33" si="7">L4</f>
        <v>18609.931690000001</v>
      </c>
      <c r="M26" s="23">
        <f t="shared" si="7"/>
        <v>21982.835480000002</v>
      </c>
      <c r="N26" s="23">
        <f t="shared" si="7"/>
        <v>21520.055710000001</v>
      </c>
      <c r="O26" s="23">
        <f t="shared" si="7"/>
        <v>24080.060239999999</v>
      </c>
      <c r="P26" s="23">
        <f t="shared" si="7"/>
        <v>22686.35961</v>
      </c>
      <c r="Q26" s="23">
        <f t="shared" si="7"/>
        <v>18714.07749</v>
      </c>
      <c r="R26" s="10"/>
      <c r="S26" s="16" t="s">
        <v>312</v>
      </c>
      <c r="T26" s="9" t="s">
        <v>195</v>
      </c>
      <c r="U26" s="24">
        <f>U4</f>
        <v>18609.931690000001</v>
      </c>
      <c r="V26" s="24">
        <f t="shared" ref="V26:Z26" si="8">V4</f>
        <v>21982.835480000002</v>
      </c>
      <c r="W26" s="24">
        <f t="shared" si="8"/>
        <v>21520.055710000001</v>
      </c>
      <c r="X26" s="24">
        <f t="shared" si="8"/>
        <v>24080.060239999999</v>
      </c>
      <c r="Y26" s="24">
        <f t="shared" si="8"/>
        <v>22686.35961</v>
      </c>
      <c r="Z26" s="24">
        <f t="shared" si="8"/>
        <v>18714.07749</v>
      </c>
      <c r="AA26" s="10"/>
      <c r="AB26" s="30" t="s">
        <v>164</v>
      </c>
      <c r="AC26" s="9"/>
      <c r="AD26" s="23">
        <f>AD4</f>
        <v>1593.2937340000001</v>
      </c>
      <c r="AE26" s="23">
        <f t="shared" ref="AE26:AI26" si="9">AE4</f>
        <v>1736.633671</v>
      </c>
      <c r="AF26" s="23">
        <f t="shared" si="9"/>
        <v>1831.5102569999999</v>
      </c>
      <c r="AG26" s="23">
        <f t="shared" si="9"/>
        <v>1877.1244589999999</v>
      </c>
      <c r="AH26" s="23">
        <f t="shared" si="9"/>
        <v>2027.7460020000001</v>
      </c>
      <c r="AI26" s="23">
        <f t="shared" si="9"/>
        <v>2144.8334519999999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0">AN4</f>
        <v>3928.3022209999999</v>
      </c>
      <c r="AO26" s="23">
        <f t="shared" si="10"/>
        <v>4830.985506</v>
      </c>
      <c r="AP26" s="23">
        <f t="shared" si="10"/>
        <v>6324.1028159999996</v>
      </c>
      <c r="AQ26" s="23">
        <f t="shared" si="10"/>
        <v>12894.21545</v>
      </c>
      <c r="AR26" s="23">
        <f t="shared" si="10"/>
        <v>24599.32602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1">AW4</f>
        <v>30533.738840000002</v>
      </c>
      <c r="AX26" s="23">
        <f t="shared" si="11"/>
        <v>36455.605519999997</v>
      </c>
      <c r="AY26" s="23">
        <f t="shared" si="11"/>
        <v>44991.916989999998</v>
      </c>
      <c r="AZ26" s="23">
        <f t="shared" si="11"/>
        <v>82252.099919999993</v>
      </c>
      <c r="BA26" s="23">
        <f t="shared" si="11"/>
        <v>140860.67679999999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2">BF4</f>
        <v>87816.793399999995</v>
      </c>
      <c r="BG26" s="23">
        <f t="shared" si="12"/>
        <v>104698.09179999999</v>
      </c>
      <c r="BH26" s="23">
        <f t="shared" si="12"/>
        <v>131521.83110000001</v>
      </c>
      <c r="BI26" s="23">
        <f t="shared" si="12"/>
        <v>233042.52619999999</v>
      </c>
      <c r="BJ26" s="23">
        <f t="shared" si="12"/>
        <v>389927.4215</v>
      </c>
    </row>
    <row r="27" spans="1:62">
      <c r="A27" s="16" t="s">
        <v>257</v>
      </c>
      <c r="B27" s="9" t="s">
        <v>277</v>
      </c>
      <c r="C27" s="23">
        <f>VLOOKUP($B27,reporting_shock!$A$2:$AK$154,'Tab-reporting_shock'!C$1,FALSE)</f>
        <v>898</v>
      </c>
      <c r="D27" s="23">
        <f>VLOOKUP($B27,reporting_shock!$A$2:$AK$154,'Tab-reporting_shock'!D$1,FALSE)</f>
        <v>895.69546160000004</v>
      </c>
      <c r="E27" s="23">
        <f>VLOOKUP($B27,reporting_shock!$A$2:$AK$154,'Tab-reporting_shock'!E$1,FALSE)</f>
        <v>886.45713179999996</v>
      </c>
      <c r="F27" s="23">
        <f>VLOOKUP($B27,reporting_shock!$A$2:$AK$154,'Tab-reporting_shock'!F$1,FALSE)</f>
        <v>885.25351869999997</v>
      </c>
      <c r="G27" s="23">
        <f>VLOOKUP($B27,reporting_shock!$A$2:$AK$154,'Tab-reporting_shock'!G$1,FALSE)</f>
        <v>904.90444590000004</v>
      </c>
      <c r="H27" s="23">
        <f>VLOOKUP($B27,reporting_shock!$A$2:$AK$154,'Tab-reporting_shock'!H$1,FALSE)</f>
        <v>926.98740329999998</v>
      </c>
      <c r="I27" s="9"/>
      <c r="J27" s="30" t="s">
        <v>164</v>
      </c>
      <c r="K27" s="9"/>
      <c r="L27" s="23">
        <f t="shared" si="7"/>
        <v>7243.7639390000004</v>
      </c>
      <c r="M27" s="23">
        <f t="shared" si="7"/>
        <v>8639.2462059999998</v>
      </c>
      <c r="N27" s="23">
        <f t="shared" si="7"/>
        <v>7781.4128739999996</v>
      </c>
      <c r="O27" s="23">
        <f t="shared" si="7"/>
        <v>8769.6243770000001</v>
      </c>
      <c r="P27" s="23">
        <f t="shared" si="7"/>
        <v>8028.8187019999996</v>
      </c>
      <c r="Q27" s="23">
        <f t="shared" si="7"/>
        <v>7278.0238079999999</v>
      </c>
      <c r="R27" s="10"/>
      <c r="S27" s="29" t="s">
        <v>156</v>
      </c>
      <c r="T27" s="9" t="s">
        <v>313</v>
      </c>
      <c r="U27" s="23">
        <f t="shared" ref="U27:Z27" si="13">U5</f>
        <v>3463.3062880000002</v>
      </c>
      <c r="V27" s="23">
        <f t="shared" si="13"/>
        <v>4474.4924090000004</v>
      </c>
      <c r="W27" s="23">
        <f t="shared" si="13"/>
        <v>4190.1225610000001</v>
      </c>
      <c r="X27" s="23">
        <f t="shared" si="13"/>
        <v>5211.7397419999998</v>
      </c>
      <c r="Y27" s="23">
        <f t="shared" si="13"/>
        <v>5740.429736</v>
      </c>
      <c r="Z27" s="23">
        <f t="shared" si="13"/>
        <v>5162.4658749999999</v>
      </c>
      <c r="AA27" s="10"/>
      <c r="AB27" s="30" t="s">
        <v>142</v>
      </c>
      <c r="AC27" s="9"/>
      <c r="AD27" s="23">
        <f t="shared" ref="AD27:AI31" si="14">AD5</f>
        <v>124.3163492</v>
      </c>
      <c r="AE27" s="23">
        <f t="shared" si="14"/>
        <v>148.0959747</v>
      </c>
      <c r="AF27" s="23">
        <f t="shared" si="14"/>
        <v>167.14222190000001</v>
      </c>
      <c r="AG27" s="23">
        <f t="shared" si="14"/>
        <v>192.94110240000001</v>
      </c>
      <c r="AH27" s="23">
        <f t="shared" si="14"/>
        <v>184.08648790000001</v>
      </c>
      <c r="AI27" s="23">
        <f t="shared" si="14"/>
        <v>171.0719153</v>
      </c>
      <c r="AJ27" s="10"/>
      <c r="AK27" s="30" t="s">
        <v>142</v>
      </c>
      <c r="AL27" s="9"/>
      <c r="AM27" s="23">
        <f t="shared" ref="AM27:AR31" si="15">AM5</f>
        <v>2603.9507410000001</v>
      </c>
      <c r="AN27" s="23">
        <f t="shared" si="15"/>
        <v>3383.7708120000002</v>
      </c>
      <c r="AO27" s="23">
        <f t="shared" si="15"/>
        <v>4455.6002699999999</v>
      </c>
      <c r="AP27" s="23">
        <f t="shared" si="15"/>
        <v>6673.0139769999996</v>
      </c>
      <c r="AQ27" s="23">
        <f t="shared" si="15"/>
        <v>12204.6302</v>
      </c>
      <c r="AR27" s="23">
        <f t="shared" si="15"/>
        <v>19704.811079999999</v>
      </c>
      <c r="AS27" s="10"/>
      <c r="AT27" s="30" t="s">
        <v>142</v>
      </c>
      <c r="AU27" s="9"/>
      <c r="AV27" s="23">
        <f t="shared" ref="AV27:BA31" si="16">AV5</f>
        <v>5303.6276660000003</v>
      </c>
      <c r="AW27" s="23">
        <f t="shared" si="16"/>
        <v>6903.3531139999996</v>
      </c>
      <c r="AX27" s="23">
        <f t="shared" si="16"/>
        <v>8789.2155129999992</v>
      </c>
      <c r="AY27" s="23">
        <f t="shared" si="16"/>
        <v>12297.735720000001</v>
      </c>
      <c r="AZ27" s="23">
        <f t="shared" si="16"/>
        <v>20029.727589999999</v>
      </c>
      <c r="BA27" s="23">
        <f t="shared" si="16"/>
        <v>30864.157449999999</v>
      </c>
      <c r="BB27" s="10"/>
      <c r="BC27" s="30" t="s">
        <v>142</v>
      </c>
      <c r="BD27" s="9"/>
      <c r="BE27" s="23">
        <f t="shared" ref="BE27:BJ31" si="17">BE5</f>
        <v>8375.6891190000006</v>
      </c>
      <c r="BF27" s="23">
        <f t="shared" si="17"/>
        <v>10916.19809</v>
      </c>
      <c r="BG27" s="23">
        <f t="shared" si="17"/>
        <v>13664.16181</v>
      </c>
      <c r="BH27" s="23">
        <f t="shared" si="17"/>
        <v>19066.572219999998</v>
      </c>
      <c r="BI27" s="23">
        <f t="shared" si="17"/>
        <v>30552.012350000001</v>
      </c>
      <c r="BJ27" s="23">
        <f t="shared" si="17"/>
        <v>46397.78974</v>
      </c>
    </row>
    <row r="28" spans="1:62">
      <c r="A28" s="21" t="s">
        <v>284</v>
      </c>
      <c r="B28" s="21"/>
      <c r="C28" s="25">
        <f>C26+C27</f>
        <v>3208</v>
      </c>
      <c r="D28" s="25">
        <f t="shared" ref="D28:H28" si="18">D26+D27</f>
        <v>3212.1451776000004</v>
      </c>
      <c r="E28" s="25">
        <f t="shared" si="18"/>
        <v>3199.6291637999998</v>
      </c>
      <c r="F28" s="25">
        <f t="shared" si="18"/>
        <v>3200.2556826999999</v>
      </c>
      <c r="G28" s="25">
        <f t="shared" si="18"/>
        <v>3237.6429789000003</v>
      </c>
      <c r="H28" s="25">
        <f t="shared" si="18"/>
        <v>3279.7974813000001</v>
      </c>
      <c r="I28" s="9"/>
      <c r="J28" s="30" t="s">
        <v>142</v>
      </c>
      <c r="K28" s="9"/>
      <c r="L28" s="23">
        <f t="shared" si="7"/>
        <v>1139.855096</v>
      </c>
      <c r="M28" s="23">
        <f t="shared" si="7"/>
        <v>1517.3928510000001</v>
      </c>
      <c r="N28" s="23">
        <f t="shared" si="7"/>
        <v>1470.029078</v>
      </c>
      <c r="O28" s="23">
        <f t="shared" si="7"/>
        <v>1939.8895729999999</v>
      </c>
      <c r="P28" s="23">
        <f t="shared" si="7"/>
        <v>2205.5459150000002</v>
      </c>
      <c r="Q28" s="23">
        <f t="shared" si="7"/>
        <v>2047.360717</v>
      </c>
      <c r="R28" s="10"/>
      <c r="S28" s="29" t="s">
        <v>157</v>
      </c>
      <c r="T28" s="9" t="s">
        <v>314</v>
      </c>
      <c r="U28" s="23">
        <f t="shared" ref="U28:Z28" si="19">U6</f>
        <v>4697.632055</v>
      </c>
      <c r="V28" s="23">
        <f t="shared" si="19"/>
        <v>5247.3084840000001</v>
      </c>
      <c r="W28" s="23">
        <f t="shared" si="19"/>
        <v>3951.8625280000001</v>
      </c>
      <c r="X28" s="23">
        <f t="shared" si="19"/>
        <v>3732.9163530000001</v>
      </c>
      <c r="Y28" s="23">
        <f t="shared" si="19"/>
        <v>4293.4214549999997</v>
      </c>
      <c r="Z28" s="23">
        <f t="shared" si="19"/>
        <v>4439.3636720000004</v>
      </c>
      <c r="AA28" s="10"/>
      <c r="AB28" s="30" t="s">
        <v>143</v>
      </c>
      <c r="AC28" s="9"/>
      <c r="AD28" s="23">
        <f t="shared" si="14"/>
        <v>1643.358651</v>
      </c>
      <c r="AE28" s="23">
        <f t="shared" si="14"/>
        <v>1793.619721</v>
      </c>
      <c r="AF28" s="23">
        <f t="shared" si="14"/>
        <v>1861.30377</v>
      </c>
      <c r="AG28" s="23">
        <f t="shared" si="14"/>
        <v>1902.4334839999999</v>
      </c>
      <c r="AH28" s="23">
        <f t="shared" si="14"/>
        <v>1998.7655930000001</v>
      </c>
      <c r="AI28" s="23">
        <f t="shared" si="14"/>
        <v>2047.18236</v>
      </c>
      <c r="AJ28" s="10"/>
      <c r="AK28" s="30" t="s">
        <v>143</v>
      </c>
      <c r="AL28" s="9"/>
      <c r="AM28" s="23">
        <f t="shared" si="15"/>
        <v>8879.3744210000004</v>
      </c>
      <c r="AN28" s="23">
        <f t="shared" si="15"/>
        <v>10452.872799999999</v>
      </c>
      <c r="AO28" s="23">
        <f t="shared" si="15"/>
        <v>12474.03074</v>
      </c>
      <c r="AP28" s="23">
        <f t="shared" si="15"/>
        <v>16030.326139999999</v>
      </c>
      <c r="AQ28" s="23">
        <f t="shared" si="15"/>
        <v>31768.507679999999</v>
      </c>
      <c r="AR28" s="23">
        <f t="shared" si="15"/>
        <v>59303.933620000003</v>
      </c>
      <c r="AS28" s="10"/>
      <c r="AT28" s="30" t="s">
        <v>143</v>
      </c>
      <c r="AU28" s="9"/>
      <c r="AV28" s="23">
        <f t="shared" si="16"/>
        <v>45086.461799999997</v>
      </c>
      <c r="AW28" s="23">
        <f t="shared" si="16"/>
        <v>53360.49957</v>
      </c>
      <c r="AX28" s="23">
        <f t="shared" si="16"/>
        <v>62576.713470000002</v>
      </c>
      <c r="AY28" s="23">
        <f t="shared" si="16"/>
        <v>77313.295360000004</v>
      </c>
      <c r="AZ28" s="23">
        <f t="shared" si="16"/>
        <v>137523.09959999999</v>
      </c>
      <c r="BA28" s="23">
        <f t="shared" si="16"/>
        <v>229734.2591</v>
      </c>
      <c r="BB28" s="10"/>
      <c r="BC28" s="30" t="s">
        <v>143</v>
      </c>
      <c r="BD28" s="9"/>
      <c r="BE28" s="23">
        <f t="shared" si="17"/>
        <v>60088.076150000001</v>
      </c>
      <c r="BF28" s="23">
        <f t="shared" si="17"/>
        <v>70875.434550000005</v>
      </c>
      <c r="BG28" s="23">
        <f t="shared" si="17"/>
        <v>82818.693840000007</v>
      </c>
      <c r="BH28" s="23">
        <f t="shared" si="17"/>
        <v>101833.58349999999</v>
      </c>
      <c r="BI28" s="23">
        <f t="shared" si="17"/>
        <v>180598.83470000001</v>
      </c>
      <c r="BJ28" s="23">
        <f t="shared" si="17"/>
        <v>301474.98570000002</v>
      </c>
    </row>
    <row r="29" spans="1:62">
      <c r="A29" s="16" t="s">
        <v>258</v>
      </c>
      <c r="B29" t="s">
        <v>243</v>
      </c>
      <c r="C29" s="23">
        <f>VLOOKUP($B29,reporting_shock!$A$2:$AK$154,'Tab-reporting_shock'!C$1,FALSE)</f>
        <v>1347</v>
      </c>
      <c r="D29" s="23">
        <f>VLOOKUP($B29,reporting_shock!$A$2:$AK$154,'Tab-reporting_shock'!D$1,FALSE)</f>
        <v>1349.103789</v>
      </c>
      <c r="E29" s="23">
        <f>VLOOKUP($B29,reporting_shock!$A$2:$AK$154,'Tab-reporting_shock'!E$1,FALSE)</f>
        <v>1335.092412</v>
      </c>
      <c r="F29" s="23">
        <f>VLOOKUP($B29,reporting_shock!$A$2:$AK$154,'Tab-reporting_shock'!F$1,FALSE)</f>
        <v>1333.68352</v>
      </c>
      <c r="G29" s="23">
        <f>VLOOKUP($B29,reporting_shock!$A$2:$AK$154,'Tab-reporting_shock'!G$1,FALSE)</f>
        <v>1366.37481</v>
      </c>
      <c r="H29" s="23">
        <f>VLOOKUP($B29,reporting_shock!$A$2:$AK$154,'Tab-reporting_shock'!H$1,FALSE)</f>
        <v>1402.856327</v>
      </c>
      <c r="I29" s="9"/>
      <c r="J29" s="30" t="s">
        <v>143</v>
      </c>
      <c r="K29" s="9"/>
      <c r="L29" s="23">
        <f t="shared" si="7"/>
        <v>1409.7320689999999</v>
      </c>
      <c r="M29" s="23">
        <f t="shared" si="7"/>
        <v>1683.21075</v>
      </c>
      <c r="N29" s="23">
        <f t="shared" si="7"/>
        <v>1466.141875</v>
      </c>
      <c r="O29" s="23">
        <f t="shared" si="7"/>
        <v>1591.1395910000001</v>
      </c>
      <c r="P29" s="23">
        <f t="shared" si="7"/>
        <v>1606.7239930000001</v>
      </c>
      <c r="Q29" s="23">
        <f t="shared" si="7"/>
        <v>1394.165154</v>
      </c>
      <c r="R29" s="10"/>
      <c r="S29" s="29" t="s">
        <v>158</v>
      </c>
      <c r="T29" s="9" t="s">
        <v>315</v>
      </c>
      <c r="U29" s="23">
        <f t="shared" ref="U29:Z29" si="20">U7</f>
        <v>10448.993340000001</v>
      </c>
      <c r="V29" s="23">
        <f t="shared" si="20"/>
        <v>12261.034589999999</v>
      </c>
      <c r="W29" s="23">
        <f t="shared" si="20"/>
        <v>13378.07062</v>
      </c>
      <c r="X29" s="23">
        <f t="shared" si="20"/>
        <v>15135.404140000001</v>
      </c>
      <c r="Y29" s="23">
        <f t="shared" si="20"/>
        <v>12652.50841</v>
      </c>
      <c r="Z29" s="23">
        <f t="shared" si="20"/>
        <v>9112.247942</v>
      </c>
      <c r="AA29" s="10"/>
      <c r="AB29" s="30" t="s">
        <v>178</v>
      </c>
      <c r="AC29" s="9"/>
      <c r="AD29" s="23">
        <f t="shared" si="14"/>
        <v>25.254320929999999</v>
      </c>
      <c r="AE29" s="23">
        <f t="shared" si="14"/>
        <v>25.12588787</v>
      </c>
      <c r="AF29" s="23">
        <f t="shared" si="14"/>
        <v>23.22075435</v>
      </c>
      <c r="AG29" s="23">
        <f t="shared" si="14"/>
        <v>19.191319450000002</v>
      </c>
      <c r="AH29" s="23">
        <f t="shared" si="14"/>
        <v>10.14148965</v>
      </c>
      <c r="AI29" s="23">
        <f t="shared" si="14"/>
        <v>4.568454558</v>
      </c>
      <c r="AJ29" s="10"/>
      <c r="AK29" s="30" t="s">
        <v>178</v>
      </c>
      <c r="AL29" s="9"/>
      <c r="AM29" s="23">
        <f t="shared" si="15"/>
        <v>1590.655315</v>
      </c>
      <c r="AN29" s="23">
        <f t="shared" si="15"/>
        <v>1732.6664740000001</v>
      </c>
      <c r="AO29" s="23">
        <f t="shared" si="15"/>
        <v>1871.134671</v>
      </c>
      <c r="AP29" s="23">
        <f t="shared" si="15"/>
        <v>1945.834883</v>
      </c>
      <c r="AQ29" s="23">
        <f t="shared" si="15"/>
        <v>1627.4869699999999</v>
      </c>
      <c r="AR29" s="23">
        <f t="shared" si="15"/>
        <v>971.28758440000001</v>
      </c>
      <c r="AS29" s="10"/>
      <c r="AT29" s="30" t="s">
        <v>178</v>
      </c>
      <c r="AU29" s="9"/>
      <c r="AV29" s="23">
        <f t="shared" si="16"/>
        <v>2194.228188</v>
      </c>
      <c r="AW29" s="23">
        <f t="shared" si="16"/>
        <v>2392.8950679999998</v>
      </c>
      <c r="AX29" s="23">
        <f t="shared" si="16"/>
        <v>2565.2208839999998</v>
      </c>
      <c r="AY29" s="23">
        <f t="shared" si="16"/>
        <v>2719.358197</v>
      </c>
      <c r="AZ29" s="23">
        <f t="shared" si="16"/>
        <v>2353.389134</v>
      </c>
      <c r="BA29" s="23">
        <f t="shared" si="16"/>
        <v>1758.124311</v>
      </c>
      <c r="BB29" s="10"/>
      <c r="BC29" s="30" t="s">
        <v>178</v>
      </c>
      <c r="BD29" s="9"/>
      <c r="BE29" s="23">
        <f t="shared" si="17"/>
        <v>6037.7348739999998</v>
      </c>
      <c r="BF29" s="23">
        <f t="shared" si="17"/>
        <v>6547.0685949999997</v>
      </c>
      <c r="BG29" s="23">
        <f t="shared" si="17"/>
        <v>6763.1702189999996</v>
      </c>
      <c r="BH29" s="23">
        <f t="shared" si="17"/>
        <v>6978.0097290000003</v>
      </c>
      <c r="BI29" s="23">
        <f t="shared" si="17"/>
        <v>6005.6474520000002</v>
      </c>
      <c r="BJ29" s="23">
        <f t="shared" si="17"/>
        <v>3932.8072400000001</v>
      </c>
    </row>
    <row r="30" spans="1:62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7"/>
        <v>52.023562439999999</v>
      </c>
      <c r="M30" s="23">
        <f t="shared" si="7"/>
        <v>55.800090470000001</v>
      </c>
      <c r="N30" s="23">
        <f t="shared" si="7"/>
        <v>42.426561470000003</v>
      </c>
      <c r="O30" s="23">
        <f t="shared" si="7"/>
        <v>40.019288869999997</v>
      </c>
      <c r="P30" s="23">
        <f t="shared" si="7"/>
        <v>34.706273160000002</v>
      </c>
      <c r="Q30" s="23">
        <f t="shared" si="7"/>
        <v>20.901937119999999</v>
      </c>
      <c r="R30" s="10"/>
      <c r="S30" s="31" t="s">
        <v>311</v>
      </c>
      <c r="T30" s="9" t="s">
        <v>201</v>
      </c>
      <c r="U30" s="24">
        <f t="shared" ref="U30:Z30" si="21">U8</f>
        <v>5285.7500440000003</v>
      </c>
      <c r="V30" s="24">
        <f t="shared" si="21"/>
        <v>5415.5677109999997</v>
      </c>
      <c r="W30" s="24">
        <f t="shared" si="21"/>
        <v>3579.881993</v>
      </c>
      <c r="X30" s="24">
        <f t="shared" si="21"/>
        <v>6939.3970140000001</v>
      </c>
      <c r="Y30" s="24">
        <f t="shared" si="21"/>
        <v>7748.0694910000002</v>
      </c>
      <c r="Z30" s="24">
        <f t="shared" si="21"/>
        <v>6425.0926220000001</v>
      </c>
      <c r="AA30" s="10"/>
      <c r="AB30" s="30" t="s">
        <v>160</v>
      </c>
      <c r="AC30" s="9"/>
      <c r="AD30" s="23">
        <f t="shared" si="14"/>
        <v>6.5964696939999996</v>
      </c>
      <c r="AE30" s="23">
        <f t="shared" si="14"/>
        <v>9.3607435040000002</v>
      </c>
      <c r="AF30" s="23">
        <f t="shared" si="14"/>
        <v>17.341509510000002</v>
      </c>
      <c r="AG30" s="23">
        <f t="shared" si="14"/>
        <v>25.03700688</v>
      </c>
      <c r="AH30" s="23">
        <f t="shared" si="14"/>
        <v>32.491490130000003</v>
      </c>
      <c r="AI30" s="23">
        <f t="shared" si="14"/>
        <v>38.388718580000003</v>
      </c>
      <c r="AJ30" s="10"/>
      <c r="AK30" s="30" t="s">
        <v>160</v>
      </c>
      <c r="AL30" s="9"/>
      <c r="AM30" s="23">
        <f t="shared" si="15"/>
        <v>381.5980361</v>
      </c>
      <c r="AN30" s="23">
        <f t="shared" si="15"/>
        <v>548.95222469999999</v>
      </c>
      <c r="AO30" s="23">
        <f t="shared" si="15"/>
        <v>1045.89669</v>
      </c>
      <c r="AP30" s="23">
        <f t="shared" si="15"/>
        <v>2037.25038</v>
      </c>
      <c r="AQ30" s="23">
        <f t="shared" si="15"/>
        <v>5242.2782649999999</v>
      </c>
      <c r="AR30" s="23">
        <f t="shared" si="15"/>
        <v>9746.3029839999999</v>
      </c>
      <c r="AS30" s="10"/>
      <c r="AT30" s="30" t="s">
        <v>160</v>
      </c>
      <c r="AU30" s="9"/>
      <c r="AV30" s="23">
        <f t="shared" si="16"/>
        <v>71.857209209999994</v>
      </c>
      <c r="AW30" s="23">
        <f t="shared" si="16"/>
        <v>309.69206270000001</v>
      </c>
      <c r="AX30" s="23">
        <f t="shared" si="16"/>
        <v>918.57641379999995</v>
      </c>
      <c r="AY30" s="23">
        <f t="shared" si="16"/>
        <v>1788.323044</v>
      </c>
      <c r="AZ30" s="23">
        <f t="shared" si="16"/>
        <v>4415.6372339999998</v>
      </c>
      <c r="BA30" s="23">
        <f t="shared" si="16"/>
        <v>8694.8153619999994</v>
      </c>
      <c r="BB30" s="10"/>
      <c r="BC30" s="30" t="s">
        <v>160</v>
      </c>
      <c r="BD30" s="9"/>
      <c r="BE30" s="23">
        <f t="shared" si="17"/>
        <v>2588.3749939999998</v>
      </c>
      <c r="BF30" s="23">
        <f t="shared" si="17"/>
        <v>3221.6718150000002</v>
      </c>
      <c r="BG30" s="23">
        <f t="shared" si="17"/>
        <v>4070.0681060000002</v>
      </c>
      <c r="BH30" s="23">
        <f t="shared" si="17"/>
        <v>5278.8166110000002</v>
      </c>
      <c r="BI30" s="23">
        <f t="shared" si="17"/>
        <v>7787.7611909999996</v>
      </c>
      <c r="BJ30" s="23">
        <f t="shared" si="17"/>
        <v>11497.910739999999</v>
      </c>
    </row>
    <row r="31" spans="1:62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7"/>
        <v>8764.5570189999999</v>
      </c>
      <c r="M31" s="23">
        <f t="shared" si="7"/>
        <v>10087.185589999999</v>
      </c>
      <c r="N31" s="23">
        <f t="shared" si="7"/>
        <v>10760.045319999999</v>
      </c>
      <c r="O31" s="23">
        <f t="shared" si="7"/>
        <v>11739.387409999999</v>
      </c>
      <c r="P31" s="23">
        <f t="shared" si="7"/>
        <v>10810.56472</v>
      </c>
      <c r="Q31" s="23">
        <f t="shared" si="7"/>
        <v>7973.625873</v>
      </c>
      <c r="R31" s="10"/>
      <c r="S31" s="29" t="s">
        <v>156</v>
      </c>
      <c r="T31" s="9" t="s">
        <v>307</v>
      </c>
      <c r="U31" s="23">
        <f t="shared" ref="U31:Z31" si="22">U9</f>
        <v>3196.7461840000001</v>
      </c>
      <c r="V31" s="23">
        <f t="shared" si="22"/>
        <v>3085.6386640000001</v>
      </c>
      <c r="W31" s="23">
        <f t="shared" si="22"/>
        <v>2127.3630079999998</v>
      </c>
      <c r="X31" s="23">
        <f t="shared" si="22"/>
        <v>5254.2139539999998</v>
      </c>
      <c r="Y31" s="23">
        <f t="shared" si="22"/>
        <v>5592.8738450000001</v>
      </c>
      <c r="Z31" s="23">
        <f t="shared" si="22"/>
        <v>3089.3314310000001</v>
      </c>
      <c r="AA31" s="10"/>
      <c r="AB31" s="33" t="s">
        <v>180</v>
      </c>
      <c r="AC31" s="26"/>
      <c r="AD31" s="25">
        <f t="shared" si="14"/>
        <v>3392.8195249999999</v>
      </c>
      <c r="AE31" s="25">
        <f t="shared" si="14"/>
        <v>3712.835998</v>
      </c>
      <c r="AF31" s="25">
        <f t="shared" si="14"/>
        <v>3900.518513</v>
      </c>
      <c r="AG31" s="25">
        <f t="shared" si="14"/>
        <v>4016.7273719999998</v>
      </c>
      <c r="AH31" s="25">
        <f t="shared" si="14"/>
        <v>4253.2310619999998</v>
      </c>
      <c r="AI31" s="25">
        <f t="shared" si="14"/>
        <v>4406.0449010000002</v>
      </c>
      <c r="AJ31" s="10"/>
      <c r="AK31" s="33" t="s">
        <v>180</v>
      </c>
      <c r="AL31" s="26"/>
      <c r="AM31" s="25">
        <f t="shared" si="15"/>
        <v>16808.7</v>
      </c>
      <c r="AN31" s="25">
        <f t="shared" si="15"/>
        <v>20046.564539999999</v>
      </c>
      <c r="AO31" s="25">
        <f t="shared" si="15"/>
        <v>24677.647870000001</v>
      </c>
      <c r="AP31" s="25">
        <f t="shared" si="15"/>
        <v>33010.528189999997</v>
      </c>
      <c r="AQ31" s="25">
        <f t="shared" si="15"/>
        <v>63737.118569999999</v>
      </c>
      <c r="AR31" s="25">
        <f t="shared" si="15"/>
        <v>114325.66130000001</v>
      </c>
      <c r="AS31" s="10"/>
      <c r="AT31" s="33" t="s">
        <v>180</v>
      </c>
      <c r="AU31" s="26"/>
      <c r="AV31" s="25">
        <f t="shared" si="16"/>
        <v>78446.300010000006</v>
      </c>
      <c r="AW31" s="25">
        <f t="shared" si="16"/>
        <v>93500.178650000002</v>
      </c>
      <c r="AX31" s="25">
        <f t="shared" si="16"/>
        <v>111305.3318</v>
      </c>
      <c r="AY31" s="25">
        <f t="shared" si="16"/>
        <v>139110.6293</v>
      </c>
      <c r="AZ31" s="25">
        <f t="shared" si="16"/>
        <v>246573.9535</v>
      </c>
      <c r="BA31" s="25">
        <f t="shared" si="16"/>
        <v>411912.033</v>
      </c>
      <c r="BB31" s="10"/>
      <c r="BC31" s="33" t="s">
        <v>180</v>
      </c>
      <c r="BD31" s="26"/>
      <c r="BE31" s="25">
        <f t="shared" si="17"/>
        <v>150502.7647</v>
      </c>
      <c r="BF31" s="25">
        <f t="shared" si="17"/>
        <v>179377.16639999999</v>
      </c>
      <c r="BG31" s="25">
        <f t="shared" si="17"/>
        <v>212014.1857</v>
      </c>
      <c r="BH31" s="25">
        <f t="shared" si="17"/>
        <v>264678.81319999998</v>
      </c>
      <c r="BI31" s="25">
        <f t="shared" si="17"/>
        <v>457986.7819</v>
      </c>
      <c r="BJ31" s="25">
        <f t="shared" si="17"/>
        <v>753230.91500000004</v>
      </c>
    </row>
    <row r="32" spans="1:62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7"/>
        <v>5285.7500440000003</v>
      </c>
      <c r="M32" s="23">
        <f t="shared" si="7"/>
        <v>5415.5677109999997</v>
      </c>
      <c r="N32" s="23">
        <f t="shared" si="7"/>
        <v>3579.881993</v>
      </c>
      <c r="O32" s="23">
        <f t="shared" si="7"/>
        <v>6939.3970140000001</v>
      </c>
      <c r="P32" s="23">
        <f t="shared" si="7"/>
        <v>7748.0694910000002</v>
      </c>
      <c r="Q32" s="23">
        <f t="shared" si="7"/>
        <v>6425.0926220000001</v>
      </c>
      <c r="R32" s="10"/>
      <c r="S32" s="29" t="s">
        <v>157</v>
      </c>
      <c r="T32" s="9" t="s">
        <v>316</v>
      </c>
      <c r="U32" s="23">
        <f t="shared" ref="U32:Z32" si="23">U10</f>
        <v>1581.6641830000001</v>
      </c>
      <c r="V32" s="23">
        <f t="shared" si="23"/>
        <v>1711.0709380000001</v>
      </c>
      <c r="W32" s="23">
        <f t="shared" si="23"/>
        <v>748.79102450000005</v>
      </c>
      <c r="X32" s="23">
        <f t="shared" si="23"/>
        <v>776.12451280000005</v>
      </c>
      <c r="Y32" s="23">
        <f t="shared" si="23"/>
        <v>912.85610559999998</v>
      </c>
      <c r="Z32" s="23">
        <f t="shared" si="23"/>
        <v>1632.9526960000001</v>
      </c>
      <c r="AA32" s="10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23">
        <f>VLOOKUP($B33,reporting_shock!$A$2:$AK$154,'Tab-reporting_shock'!C$1,FALSE)</f>
        <v>1347</v>
      </c>
      <c r="D33" s="23">
        <f>VLOOKUP($B33,reporting_shock!$A$2:$AK$154,'Tab-reporting_shock'!D$1,FALSE)</f>
        <v>1349.103789</v>
      </c>
      <c r="E33" s="23">
        <f>VLOOKUP($B33,reporting_shock!$A$2:$AK$154,'Tab-reporting_shock'!E$1,FALSE)</f>
        <v>1335.092412</v>
      </c>
      <c r="F33" s="23">
        <f>VLOOKUP($B33,reporting_shock!$A$2:$AK$154,'Tab-reporting_shock'!F$1,FALSE)</f>
        <v>1333.68352</v>
      </c>
      <c r="G33" s="23">
        <f>VLOOKUP($B33,reporting_shock!$A$2:$AK$154,'Tab-reporting_shock'!G$1,FALSE)</f>
        <v>1366.37481</v>
      </c>
      <c r="H33" s="23">
        <f>VLOOKUP($B33,reporting_shock!$A$2:$AK$154,'Tab-reporting_shock'!H$1,FALSE)</f>
        <v>1402.856327</v>
      </c>
      <c r="I33" s="10"/>
      <c r="J33" s="21" t="s">
        <v>181</v>
      </c>
      <c r="K33" s="26"/>
      <c r="L33" s="25">
        <f t="shared" si="7"/>
        <v>23895.681734000002</v>
      </c>
      <c r="M33" s="25">
        <f t="shared" si="7"/>
        <v>27398.403191000001</v>
      </c>
      <c r="N33" s="25">
        <f t="shared" si="7"/>
        <v>25099.937703</v>
      </c>
      <c r="O33" s="25">
        <f t="shared" si="7"/>
        <v>31019.457254000001</v>
      </c>
      <c r="P33" s="25">
        <f t="shared" si="7"/>
        <v>30434.429101000002</v>
      </c>
      <c r="Q33" s="25">
        <f t="shared" si="7"/>
        <v>25139.170112</v>
      </c>
      <c r="R33" s="10"/>
      <c r="S33" s="52" t="s">
        <v>158</v>
      </c>
      <c r="T33" s="26" t="s">
        <v>317</v>
      </c>
      <c r="U33" s="53">
        <f t="shared" ref="U33:Z33" si="24">U11</f>
        <v>507.33967680000001</v>
      </c>
      <c r="V33" s="53">
        <f t="shared" si="24"/>
        <v>618.85810919999994</v>
      </c>
      <c r="W33" s="53">
        <f t="shared" si="24"/>
        <v>703.72796040000003</v>
      </c>
      <c r="X33" s="53">
        <f t="shared" si="24"/>
        <v>909.05854750000003</v>
      </c>
      <c r="Y33" s="53">
        <f t="shared" si="24"/>
        <v>1242.3395410000001</v>
      </c>
      <c r="Z33" s="53">
        <f t="shared" si="24"/>
        <v>1702.808495</v>
      </c>
      <c r="AA33" s="10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24">
        <f t="shared" ref="U34:Z34" si="25">U12</f>
        <v>23895.681734000002</v>
      </c>
      <c r="V34" s="24">
        <f t="shared" si="25"/>
        <v>27398.403191000001</v>
      </c>
      <c r="W34" s="24">
        <f t="shared" si="25"/>
        <v>25099.937703</v>
      </c>
      <c r="X34" s="24">
        <f t="shared" si="25"/>
        <v>31019.457254000001</v>
      </c>
      <c r="Y34" s="24">
        <f t="shared" si="25"/>
        <v>30434.429101000002</v>
      </c>
      <c r="Z34" s="24">
        <f t="shared" si="25"/>
        <v>25139.170112</v>
      </c>
      <c r="AA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23">
        <f t="shared" ref="U35:Z35" si="26">U13</f>
        <v>6660.0524720000003</v>
      </c>
      <c r="V35" s="23">
        <f t="shared" si="26"/>
        <v>7560.1310730000005</v>
      </c>
      <c r="W35" s="23">
        <f t="shared" si="26"/>
        <v>6317.4855690000004</v>
      </c>
      <c r="X35" s="23">
        <f t="shared" si="26"/>
        <v>10465.953696</v>
      </c>
      <c r="Y35" s="23">
        <f t="shared" si="26"/>
        <v>11333.303581</v>
      </c>
      <c r="Z35" s="23">
        <f t="shared" si="26"/>
        <v>8251.7973060000004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23">
        <f>VLOOKUP($B36,reporting_shock!$A$2:$AK$154,'Tab-reporting_shock'!C$1,FALSE)</f>
        <v>1844</v>
      </c>
      <c r="D36" s="23">
        <f>VLOOKUP($B36,reporting_shock!$A$2:$AK$154,'Tab-reporting_shock'!D$1,FALSE)</f>
        <v>1844</v>
      </c>
      <c r="E36" s="23">
        <f>VLOOKUP($B36,reporting_shock!$A$2:$AK$154,'Tab-reporting_shock'!E$1,FALSE)</f>
        <v>1844</v>
      </c>
      <c r="F36" s="23">
        <f>VLOOKUP($B36,reporting_shock!$A$2:$AK$154,'Tab-reporting_shock'!F$1,FALSE)</f>
        <v>1844</v>
      </c>
      <c r="G36" s="23">
        <f>VLOOKUP($B36,reporting_shock!$A$2:$AK$154,'Tab-reporting_shock'!G$1,FALSE)</f>
        <v>1844</v>
      </c>
      <c r="H36" s="23">
        <f>VLOOKUP($B36,reporting_shock!$A$2:$AK$154,'Tab-reporting_shock'!H$1,FALSE)</f>
        <v>1844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23">
        <f t="shared" ref="U36:Z36" si="27">U14</f>
        <v>6279.2962379999999</v>
      </c>
      <c r="V36" s="23">
        <f t="shared" si="27"/>
        <v>6958.379422</v>
      </c>
      <c r="W36" s="23">
        <f t="shared" si="27"/>
        <v>4700.6535524999999</v>
      </c>
      <c r="X36" s="23">
        <f t="shared" si="27"/>
        <v>4509.0408657999997</v>
      </c>
      <c r="Y36" s="23">
        <f t="shared" si="27"/>
        <v>5206.2775605999996</v>
      </c>
      <c r="Z36" s="23">
        <f t="shared" si="27"/>
        <v>6072.3163680000007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23">
        <f>C28-SUM(C29,C35,C36)</f>
        <v>17</v>
      </c>
      <c r="D37" s="23">
        <f t="shared" ref="D37:H37" si="28">D28-SUM(D29,D35,D36)</f>
        <v>19.041388600000573</v>
      </c>
      <c r="E37" s="23">
        <f t="shared" si="28"/>
        <v>20.53675179999982</v>
      </c>
      <c r="F37" s="23">
        <f t="shared" si="28"/>
        <v>22.572162699999808</v>
      </c>
      <c r="G37" s="23">
        <f t="shared" si="28"/>
        <v>27.268168900000092</v>
      </c>
      <c r="H37" s="23">
        <f t="shared" si="28"/>
        <v>32.941154300000107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3">
        <f t="shared" ref="U37:Z37" si="29">U15</f>
        <v>10956.333016800001</v>
      </c>
      <c r="V37" s="53">
        <f t="shared" si="29"/>
        <v>12879.8926992</v>
      </c>
      <c r="W37" s="53">
        <f t="shared" si="29"/>
        <v>14081.7985804</v>
      </c>
      <c r="X37" s="53">
        <f t="shared" si="29"/>
        <v>16044.462687500001</v>
      </c>
      <c r="Y37" s="53">
        <f t="shared" si="29"/>
        <v>13894.847951</v>
      </c>
      <c r="Z37" s="53">
        <f t="shared" si="29"/>
        <v>10815.056436999999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25">
        <f>C29+C35+C36+C37</f>
        <v>3208</v>
      </c>
      <c r="D38" s="25">
        <f t="shared" ref="D38:H38" si="30">D29+D35+D36+D37</f>
        <v>3212.1451776000004</v>
      </c>
      <c r="E38" s="25">
        <f t="shared" si="30"/>
        <v>3199.6291637999998</v>
      </c>
      <c r="F38" s="25">
        <f t="shared" si="30"/>
        <v>3200.2556826999999</v>
      </c>
      <c r="G38" s="25">
        <f t="shared" si="30"/>
        <v>3237.6429789000003</v>
      </c>
      <c r="H38" s="25">
        <f t="shared" si="30"/>
        <v>3279.7974813000001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299</v>
      </c>
      <c r="B39" s="9"/>
      <c r="C39" s="25">
        <f>SUM(C30:C32,C35)</f>
        <v>0</v>
      </c>
      <c r="D39" s="25">
        <f t="shared" ref="D39:H39" si="31">SUM(D30:D32,D35)</f>
        <v>0</v>
      </c>
      <c r="E39" s="25">
        <f t="shared" si="31"/>
        <v>0</v>
      </c>
      <c r="F39" s="25">
        <f t="shared" si="31"/>
        <v>0</v>
      </c>
      <c r="G39" s="25">
        <f t="shared" si="31"/>
        <v>0</v>
      </c>
      <c r="H39" s="25">
        <f t="shared" si="31"/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292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23">
        <f>VLOOKUP($B43,reporting_shock!$A$2:$AK$154,'Tab-reporting_shock'!C$1,FALSE)</f>
        <v>412.76329629999998</v>
      </c>
      <c r="D43" s="23">
        <f>VLOOKUP($B43,reporting_shock!$A$2:$AK$154,'Tab-reporting_shock'!D$1,FALSE)</f>
        <v>457.9908734</v>
      </c>
      <c r="E43" s="23">
        <f>VLOOKUP($B43,reporting_shock!$A$2:$AK$154,'Tab-reporting_shock'!E$1,FALSE)</f>
        <v>532.25426619999996</v>
      </c>
      <c r="F43" s="23">
        <f>VLOOKUP($B43,reporting_shock!$A$2:$AK$154,'Tab-reporting_shock'!F$1,FALSE)</f>
        <v>293.52121080000001</v>
      </c>
      <c r="G43" s="23">
        <f>VLOOKUP($B43,reporting_shock!$A$2:$AK$154,'Tab-reporting_shock'!G$1,FALSE)</f>
        <v>282.34562019999998</v>
      </c>
      <c r="H43" s="23">
        <f>VLOOKUP($B43,reporting_shock!$A$2:$AK$154,'Tab-reporting_shock'!H$1,FALSE)</f>
        <v>482.04417439999997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23">
        <f>VLOOKUP($B44,reporting_shock!$A$2:$AK$154,'Tab-reporting_shock'!C$1,FALSE)</f>
        <v>1935.063719</v>
      </c>
      <c r="D44" s="23">
        <f>VLOOKUP($B44,reporting_shock!$A$2:$AK$154,'Tab-reporting_shock'!D$1,FALSE)</f>
        <v>2202.1558709999999</v>
      </c>
      <c r="E44" s="23">
        <f>VLOOKUP($B44,reporting_shock!$A$2:$AK$154,'Tab-reporting_shock'!E$1,FALSE)</f>
        <v>1696.7049050000001</v>
      </c>
      <c r="F44" s="23">
        <f>VLOOKUP($B44,reporting_shock!$A$2:$AK$154,'Tab-reporting_shock'!F$1,FALSE)</f>
        <v>3374.9216259999998</v>
      </c>
      <c r="G44" s="23">
        <f>VLOOKUP($B44,reporting_shock!$A$2:$AK$154,'Tab-reporting_shock'!G$1,FALSE)</f>
        <v>3687.060356</v>
      </c>
      <c r="H44" s="23">
        <f>VLOOKUP($B44,reporting_shock!$A$2:$AK$154,'Tab-reporting_shock'!H$1,FALSE)</f>
        <v>2418.1049560000001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25">
        <f>C43+C44</f>
        <v>2347.8270152999999</v>
      </c>
      <c r="D45" s="25">
        <f t="shared" ref="D45:H45" si="32">D43+D44</f>
        <v>2660.1467444</v>
      </c>
      <c r="E45" s="25">
        <f t="shared" si="32"/>
        <v>2228.9591712000001</v>
      </c>
      <c r="F45" s="25">
        <f t="shared" si="32"/>
        <v>3668.4428367999999</v>
      </c>
      <c r="G45" s="25">
        <f t="shared" si="32"/>
        <v>3969.4059761999997</v>
      </c>
      <c r="H45" s="25">
        <f t="shared" si="32"/>
        <v>2900.1491304000001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23">
        <f>VLOOKUP($B46,reporting_shock!$A$2:$AK$154,'Tab-reporting_shock'!C$1,FALSE)</f>
        <v>1201.7382500000001</v>
      </c>
      <c r="D46" s="23">
        <f>VLOOKUP($B46,reporting_shock!$A$2:$AK$154,'Tab-reporting_shock'!D$1,FALSE)</f>
        <v>1552.6113580000001</v>
      </c>
      <c r="E46" s="23">
        <f>VLOOKUP($B46,reporting_shock!$A$2:$AK$154,'Tab-reporting_shock'!E$1,FALSE)</f>
        <v>1453.937404</v>
      </c>
      <c r="F46" s="23">
        <f>VLOOKUP($B46,reporting_shock!$A$2:$AK$154,'Tab-reporting_shock'!F$1,FALSE)</f>
        <v>1808.4300020000001</v>
      </c>
      <c r="G46" s="23">
        <f>VLOOKUP($B46,reporting_shock!$A$2:$AK$154,'Tab-reporting_shock'!G$1,FALSE)</f>
        <v>1991.8809980000001</v>
      </c>
      <c r="H46" s="23">
        <f>VLOOKUP($B46,reporting_shock!$A$2:$AK$154,'Tab-reporting_shock'!H$1,FALSE)</f>
        <v>1791.332384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23">
        <f>VLOOKUP($B47,reporting_shock!$A$2:$AK$154,'Tab-reporting_shock'!C$1,FALSE)</f>
        <v>528.4202659</v>
      </c>
      <c r="D47" s="23">
        <f>VLOOKUP($B47,reporting_shock!$A$2:$AK$154,'Tab-reporting_shock'!D$1,FALSE)</f>
        <v>689.63972200000001</v>
      </c>
      <c r="E47" s="23">
        <f>VLOOKUP($B47,reporting_shock!$A$2:$AK$154,'Tab-reporting_shock'!E$1,FALSE)</f>
        <v>661.43287729999997</v>
      </c>
      <c r="F47" s="23">
        <f>VLOOKUP($B47,reporting_shock!$A$2:$AK$154,'Tab-reporting_shock'!F$1,FALSE)</f>
        <v>825.86516019999999</v>
      </c>
      <c r="G47" s="23">
        <f>VLOOKUP($B47,reporting_shock!$A$2:$AK$154,'Tab-reporting_shock'!G$1,FALSE)</f>
        <v>910.96774630000004</v>
      </c>
      <c r="H47" s="23">
        <f>VLOOKUP($B47,reporting_shock!$A$2:$AK$154,'Tab-reporting_shock'!H$1,FALSE)</f>
        <v>823.62745749999999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23">
        <f>VLOOKUP($B48,reporting_shock!$A$2:$AK$154,'Tab-reporting_shock'!C$1,FALSE)</f>
        <v>383.52089660000001</v>
      </c>
      <c r="D48" s="23">
        <f>VLOOKUP($B48,reporting_shock!$A$2:$AK$154,'Tab-reporting_shock'!D$1,FALSE)</f>
        <v>513.65237409999997</v>
      </c>
      <c r="E48" s="23">
        <f>VLOOKUP($B48,reporting_shock!$A$2:$AK$154,'Tab-reporting_shock'!E$1,FALSE)</f>
        <v>499.46064000000001</v>
      </c>
      <c r="F48" s="23">
        <f>VLOOKUP($B48,reporting_shock!$A$2:$AK$154,'Tab-reporting_shock'!F$1,FALSE)</f>
        <v>661.61454430000003</v>
      </c>
      <c r="G48" s="23">
        <f>VLOOKUP($B48,reporting_shock!$A$2:$AK$154,'Tab-reporting_shock'!G$1,FALSE)</f>
        <v>749.54567659999998</v>
      </c>
      <c r="H48" s="23">
        <f>VLOOKUP($B48,reporting_shock!$A$2:$AK$154,'Tab-reporting_shock'!H$1,FALSE)</f>
        <v>692.49266299999999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23">
        <f>VLOOKUP($B49,reporting_shock!$A$2:$AK$154,'Tab-reporting_shock'!C$1,FALSE)</f>
        <v>255.19935469999999</v>
      </c>
      <c r="D49" s="23">
        <f>VLOOKUP($B49,reporting_shock!$A$2:$AK$154,'Tab-reporting_shock'!D$1,FALSE)</f>
        <v>307.01281490000002</v>
      </c>
      <c r="E49" s="23">
        <f>VLOOKUP($B49,reporting_shock!$A$2:$AK$154,'Tab-reporting_shock'!E$1,FALSE)</f>
        <v>253.8970411</v>
      </c>
      <c r="F49" s="23">
        <f>VLOOKUP($B49,reporting_shock!$A$2:$AK$154,'Tab-reporting_shock'!F$1,FALSE)</f>
        <v>275.0170918</v>
      </c>
      <c r="G49" s="23">
        <f>VLOOKUP($B49,reporting_shock!$A$2:$AK$154,'Tab-reporting_shock'!G$1,FALSE)</f>
        <v>273.95148069999999</v>
      </c>
      <c r="H49" s="23">
        <f>VLOOKUP($B49,reporting_shock!$A$2:$AK$154,'Tab-reporting_shock'!H$1,FALSE)</f>
        <v>218.1230309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23">
        <f>VLOOKUP($B50,reporting_shock!$A$2:$AK$154,'Tab-reporting_shock'!C$1,FALSE)</f>
        <v>16.827941209999999</v>
      </c>
      <c r="D50" s="23">
        <f>VLOOKUP($B50,reporting_shock!$A$2:$AK$154,'Tab-reporting_shock'!D$1,FALSE)</f>
        <v>18.107964070000001</v>
      </c>
      <c r="E50" s="23">
        <f>VLOOKUP($B50,reporting_shock!$A$2:$AK$154,'Tab-reporting_shock'!E$1,FALSE)</f>
        <v>13.635279069999999</v>
      </c>
      <c r="F50" s="23">
        <f>VLOOKUP($B50,reporting_shock!$A$2:$AK$154,'Tab-reporting_shock'!F$1,FALSE)</f>
        <v>12.884091440000001</v>
      </c>
      <c r="G50" s="23">
        <f>VLOOKUP($B50,reporting_shock!$A$2:$AK$154,'Tab-reporting_shock'!G$1,FALSE)</f>
        <v>11.26763541</v>
      </c>
      <c r="H50" s="23">
        <f>VLOOKUP($B50,reporting_shock!$A$2:$AK$154,'Tab-reporting_shock'!H$1,FALSE)</f>
        <v>6.6967093709999999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23">
        <f>VLOOKUP($B51,reporting_shock!$A$2:$AK$154,'Tab-reporting_shock'!C$1,FALSE)</f>
        <v>17.76979171</v>
      </c>
      <c r="D51" s="23">
        <f>VLOOKUP($B51,reporting_shock!$A$2:$AK$154,'Tab-reporting_shock'!D$1,FALSE)</f>
        <v>24.19848283</v>
      </c>
      <c r="E51" s="23">
        <f>VLOOKUP($B51,reporting_shock!$A$2:$AK$154,'Tab-reporting_shock'!E$1,FALSE)</f>
        <v>25.511566859999999</v>
      </c>
      <c r="F51" s="23">
        <f>VLOOKUP($B51,reporting_shock!$A$2:$AK$154,'Tab-reporting_shock'!F$1,FALSE)</f>
        <v>33.049114629999998</v>
      </c>
      <c r="G51" s="23">
        <f>VLOOKUP($B51,reporting_shock!$A$2:$AK$154,'Tab-reporting_shock'!G$1,FALSE)</f>
        <v>46.148459340000002</v>
      </c>
      <c r="H51" s="23">
        <f>VLOOKUP($B51,reporting_shock!$A$2:$AK$154,'Tab-reporting_shock'!H$1,FALSE)</f>
        <v>50.392522980000003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23">
        <f>VLOOKUP($B52,reporting_shock!$A$2:$AK$154,'Tab-reporting_shock'!C$1,FALSE)</f>
        <v>1109.2441289999999</v>
      </c>
      <c r="D52" s="23">
        <f>VLOOKUP($B52,reporting_shock!$A$2:$AK$154,'Tab-reporting_shock'!D$1,FALSE)</f>
        <v>1070.6907510000001</v>
      </c>
      <c r="E52" s="23">
        <f>VLOOKUP($B52,reporting_shock!$A$2:$AK$154,'Tab-reporting_shock'!E$1,FALSE)</f>
        <v>738.17713119999996</v>
      </c>
      <c r="F52" s="23">
        <f>VLOOKUP($B52,reporting_shock!$A$2:$AK$154,'Tab-reporting_shock'!F$1,FALSE)</f>
        <v>1823.1681980000001</v>
      </c>
      <c r="G52" s="23">
        <f>VLOOKUP($B52,reporting_shock!$A$2:$AK$154,'Tab-reporting_shock'!G$1,FALSE)</f>
        <v>1940.6803420000001</v>
      </c>
      <c r="H52" s="23">
        <f>VLOOKUP($B52,reporting_shock!$A$2:$AK$154,'Tab-reporting_shock'!H$1,FALSE)</f>
        <v>1071.9721099999999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23">
        <f>VLOOKUP($B53,reporting_shock!$A$2:$AK$154,'Tab-reporting_shock'!C$1,FALSE)</f>
        <v>36.844636059999999</v>
      </c>
      <c r="D53" s="23">
        <f>VLOOKUP($B53,reporting_shock!$A$2:$AK$154,'Tab-reporting_shock'!D$1,FALSE)</f>
        <v>36.844636059999999</v>
      </c>
      <c r="E53" s="23">
        <f>VLOOKUP($B53,reporting_shock!$A$2:$AK$154,'Tab-reporting_shock'!E$1,FALSE)</f>
        <v>36.844636059999999</v>
      </c>
      <c r="F53" s="23">
        <f>VLOOKUP($B53,reporting_shock!$A$2:$AK$154,'Tab-reporting_shock'!F$1,FALSE)</f>
        <v>36.844636059999999</v>
      </c>
      <c r="G53" s="23">
        <f>VLOOKUP($B53,reporting_shock!$A$2:$AK$154,'Tab-reporting_shock'!G$1,FALSE)</f>
        <v>36.844636059999999</v>
      </c>
      <c r="H53" s="23">
        <f>VLOOKUP($B53,reporting_shock!$A$2:$AK$154,'Tab-reporting_shock'!H$1,FALSE)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6"/>
      <c r="D54" s="36"/>
      <c r="E54" s="36"/>
      <c r="F54" s="36"/>
      <c r="G54" s="36"/>
      <c r="H54" s="3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25">
        <f>C46+C52+C53+C54</f>
        <v>2347.8270150600001</v>
      </c>
      <c r="D55" s="25">
        <f t="shared" ref="D55:H55" si="33">D46+D52+D53+D54</f>
        <v>2660.1467450600003</v>
      </c>
      <c r="E55" s="25">
        <f t="shared" si="33"/>
        <v>2228.9591712599999</v>
      </c>
      <c r="F55" s="25">
        <f t="shared" si="33"/>
        <v>3668.4428360600004</v>
      </c>
      <c r="G55" s="25">
        <f t="shared" si="33"/>
        <v>3969.4059760600003</v>
      </c>
      <c r="H55" s="25">
        <f t="shared" si="33"/>
        <v>2900.1491300600001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299</v>
      </c>
      <c r="B56" s="9"/>
      <c r="C56" s="25">
        <f>SUM(C47:C49,C52)</f>
        <v>2276.3846462000001</v>
      </c>
      <c r="D56" s="25">
        <f t="shared" ref="D56:H56" si="34">SUM(D47:D49,D52)</f>
        <v>2580.9956620000003</v>
      </c>
      <c r="E56" s="25">
        <f t="shared" si="34"/>
        <v>2152.9676896000001</v>
      </c>
      <c r="F56" s="25">
        <f t="shared" si="34"/>
        <v>3585.6649943000002</v>
      </c>
      <c r="G56" s="25">
        <f t="shared" si="34"/>
        <v>3875.1452456000002</v>
      </c>
      <c r="H56" s="25">
        <f t="shared" si="34"/>
        <v>2806.2152613999997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293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23">
        <f>VLOOKUP($B60,reporting_shock!$A$2:$AK$154,'Tab-reporting_shock'!C$1,FALSE)</f>
        <v>767.0073496</v>
      </c>
      <c r="D60" s="23">
        <f>VLOOKUP($B60,reporting_shock!$A$2:$AK$154,'Tab-reporting_shock'!D$1,FALSE)</f>
        <v>751.38893829999995</v>
      </c>
      <c r="E60" s="23">
        <f>VLOOKUP($B60,reporting_shock!$A$2:$AK$154,'Tab-reporting_shock'!E$1,FALSE)</f>
        <v>732.91185859999996</v>
      </c>
      <c r="F60" s="23">
        <f>VLOOKUP($B60,reporting_shock!$A$2:$AK$154,'Tab-reporting_shock'!F$1,FALSE)</f>
        <v>768.37689760000001</v>
      </c>
      <c r="G60" s="23">
        <f>VLOOKUP($B60,reporting_shock!$A$2:$AK$154,'Tab-reporting_shock'!G$1,FALSE)</f>
        <v>623.35354180000002</v>
      </c>
      <c r="H60" s="23">
        <f>VLOOKUP($B60,reporting_shock!$A$2:$AK$154,'Tab-reporting_shock'!H$1,FALSE)</f>
        <v>585.98369260000004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23">
        <f>IF(VLOOKUP($B61,reporting_shock!$A$2:$AK$154,'Tab-reporting_shock'!C$1,FALSE)&gt;0,VLOOKUP($B61,reporting_shock!$A$2:$AK$154,'Tab-reporting_shock'!C$1,FALSE),0)</f>
        <v>2158.9362809999998</v>
      </c>
      <c r="D61" s="23">
        <f>VLOOKUP($B61,reporting_shock!$A$2:$AK$154,'Tab-reporting_shock'!D$1,FALSE)</f>
        <v>2407.2609069999999</v>
      </c>
      <c r="E61" s="23">
        <f>VLOOKUP($B61,reporting_shock!$A$2:$AK$154,'Tab-reporting_shock'!E$1,FALSE)</f>
        <v>1652.06717</v>
      </c>
      <c r="F61" s="23">
        <f>VLOOKUP($B61,reporting_shock!$A$2:$AK$154,'Tab-reporting_shock'!F$1,FALSE)</f>
        <v>1550.940863</v>
      </c>
      <c r="G61" s="23">
        <f>VLOOKUP($B61,reporting_shock!$A$2:$AK$154,'Tab-reporting_shock'!G$1,FALSE)</f>
        <v>1934.8912250000001</v>
      </c>
      <c r="H61" s="23">
        <f>VLOOKUP($B61,reporting_shock!$A$2:$AK$154,'Tab-reporting_shock'!H$1,FALSE)</f>
        <v>2269.0326890000001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25">
        <f>C60+C61</f>
        <v>2925.9436305999998</v>
      </c>
      <c r="D62" s="25">
        <f t="shared" ref="D62:H62" si="35">D60+D61</f>
        <v>3158.6498452999999</v>
      </c>
      <c r="E62" s="25">
        <f t="shared" si="35"/>
        <v>2384.9790285999998</v>
      </c>
      <c r="F62" s="25">
        <f t="shared" si="35"/>
        <v>2319.3177605999999</v>
      </c>
      <c r="G62" s="25">
        <f t="shared" si="35"/>
        <v>2558.2447668</v>
      </c>
      <c r="H62" s="25">
        <f t="shared" si="35"/>
        <v>2855.0163816000004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23">
        <f>VLOOKUP($B63,reporting_shock!$A$2:$AK$154,'Tab-reporting_shock'!C$1,FALSE)</f>
        <v>1609.7706459999999</v>
      </c>
      <c r="D63" s="23">
        <f>VLOOKUP($B63,reporting_shock!$A$2:$AK$154,'Tab-reporting_shock'!D$1,FALSE)</f>
        <v>1798.1321370000001</v>
      </c>
      <c r="E63" s="23">
        <f>VLOOKUP($B63,reporting_shock!$A$2:$AK$154,'Tab-reporting_shock'!E$1,FALSE)</f>
        <v>1354.212552</v>
      </c>
      <c r="F63" s="23">
        <f>VLOOKUP($B63,reporting_shock!$A$2:$AK$154,'Tab-reporting_shock'!F$1,FALSE)</f>
        <v>1279.1847250000001</v>
      </c>
      <c r="G63" s="23">
        <f>VLOOKUP($B63,reporting_shock!$A$2:$AK$154,'Tab-reporting_shock'!G$1,FALSE)</f>
        <v>1471.256954</v>
      </c>
      <c r="H63" s="23">
        <f>VLOOKUP($B63,reporting_shock!$A$2:$AK$154,'Tab-reporting_shock'!H$1,FALSE)</f>
        <v>1521.2680009999999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23">
        <f>VLOOKUP($B64,reporting_shock!$A$2:$AK$154,'Tab-reporting_shock'!C$1,FALSE)</f>
        <v>1284.6315030000001</v>
      </c>
      <c r="D64" s="23">
        <f>VLOOKUP($B64,reporting_shock!$A$2:$AK$154,'Tab-reporting_shock'!D$1,FALSE)</f>
        <v>1432.1027919999999</v>
      </c>
      <c r="E64" s="23">
        <f>VLOOKUP($B64,reporting_shock!$A$2:$AK$154,'Tab-reporting_shock'!E$1,FALSE)</f>
        <v>1036.60158</v>
      </c>
      <c r="F64" s="23">
        <f>VLOOKUP($B64,reporting_shock!$A$2:$AK$154,'Tab-reporting_shock'!F$1,FALSE)</f>
        <v>950.89847520000001</v>
      </c>
      <c r="G64" s="23">
        <f>VLOOKUP($B64,reporting_shock!$A$2:$AK$154,'Tab-reporting_shock'!G$1,FALSE)</f>
        <v>1032.3443110000001</v>
      </c>
      <c r="H64" s="23">
        <f>VLOOKUP($B64,reporting_shock!$A$2:$AK$154,'Tab-reporting_shock'!H$1,FALSE)</f>
        <v>994.63871719999997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23">
        <f>VLOOKUP($B65,reporting_shock!$A$2:$AK$154,'Tab-reporting_shock'!C$1,FALSE)</f>
        <v>11.434626509999999</v>
      </c>
      <c r="D65" s="23">
        <f>VLOOKUP($B65,reporting_shock!$A$2:$AK$154,'Tab-reporting_shock'!D$1,FALSE)</f>
        <v>12.115672549999999</v>
      </c>
      <c r="E65" s="23">
        <f>VLOOKUP($B65,reporting_shock!$A$2:$AK$154,'Tab-reporting_shock'!E$1,FALSE)</f>
        <v>9.7311719369999992</v>
      </c>
      <c r="F65" s="23">
        <f>VLOOKUP($B65,reporting_shock!$A$2:$AK$154,'Tab-reporting_shock'!F$1,FALSE)</f>
        <v>10.24862635</v>
      </c>
      <c r="G65" s="23">
        <f>VLOOKUP($B65,reporting_shock!$A$2:$AK$154,'Tab-reporting_shock'!G$1,FALSE)</f>
        <v>14.320256479999999</v>
      </c>
      <c r="H65" s="23">
        <f>VLOOKUP($B65,reporting_shock!$A$2:$AK$154,'Tab-reporting_shock'!H$1,FALSE)</f>
        <v>16.373194860000002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23">
        <f>VLOOKUP($B66,reporting_shock!$A$2:$AK$154,'Tab-reporting_shock'!C$1,FALSE)</f>
        <v>94.407346700000005</v>
      </c>
      <c r="D66" s="23">
        <f>VLOOKUP($B66,reporting_shock!$A$2:$AK$154,'Tab-reporting_shock'!D$1,FALSE)</f>
        <v>101.9810902</v>
      </c>
      <c r="E66" s="23">
        <f>VLOOKUP($B66,reporting_shock!$A$2:$AK$154,'Tab-reporting_shock'!E$1,FALSE)</f>
        <v>65.177429279999998</v>
      </c>
      <c r="F66" s="23">
        <f>VLOOKUP($B66,reporting_shock!$A$2:$AK$154,'Tab-reporting_shock'!F$1,FALSE)</f>
        <v>54.501230149999998</v>
      </c>
      <c r="G66" s="23">
        <f>VLOOKUP($B66,reporting_shock!$A$2:$AK$154,'Tab-reporting_shock'!G$1,FALSE)</f>
        <v>66.139980879999996</v>
      </c>
      <c r="H66" s="23">
        <f>VLOOKUP($B66,reporting_shock!$A$2:$AK$154,'Tab-reporting_shock'!H$1,FALSE)</f>
        <v>65.543361899999994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23">
        <f>VLOOKUP($B67,reporting_shock!$A$2:$AK$154,'Tab-reporting_shock'!C$1,FALSE)</f>
        <v>0.18474214159999999</v>
      </c>
      <c r="D67" s="23">
        <f>VLOOKUP($B67,reporting_shock!$A$2:$AK$154,'Tab-reporting_shock'!D$1,FALSE)</f>
        <v>0.2280490768</v>
      </c>
      <c r="E67" s="23">
        <f>VLOOKUP($B67,reporting_shock!$A$2:$AK$154,'Tab-reporting_shock'!E$1,FALSE)</f>
        <v>0.16404392239999999</v>
      </c>
      <c r="F67" s="23">
        <f>VLOOKUP($B67,reporting_shock!$A$2:$AK$154,'Tab-reporting_shock'!F$1,FALSE)</f>
        <v>0.14910210900000001</v>
      </c>
      <c r="G67" s="23">
        <f>VLOOKUP($B67,reporting_shock!$A$2:$AK$154,'Tab-reporting_shock'!G$1,FALSE)</f>
        <v>0.13305358910000001</v>
      </c>
      <c r="H67" s="23">
        <f>VLOOKUP($B67,reporting_shock!$A$2:$AK$154,'Tab-reporting_shock'!H$1,FALSE)</f>
        <v>9.7039187599999993E-2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23">
        <f>VLOOKUP($B68,reporting_shock!$A$2:$AK$154,'Tab-reporting_shock'!C$1,FALSE)</f>
        <v>219.11242780000001</v>
      </c>
      <c r="D68" s="23">
        <f>VLOOKUP($B68,reporting_shock!$A$2:$AK$154,'Tab-reporting_shock'!D$1,FALSE)</f>
        <v>251.70453370000001</v>
      </c>
      <c r="E68" s="23">
        <f>VLOOKUP($B68,reporting_shock!$A$2:$AK$154,'Tab-reporting_shock'!E$1,FALSE)</f>
        <v>242.5383272</v>
      </c>
      <c r="F68" s="23">
        <f>VLOOKUP($B68,reporting_shock!$A$2:$AK$154,'Tab-reporting_shock'!F$1,FALSE)</f>
        <v>263.38729110000003</v>
      </c>
      <c r="G68" s="23">
        <f>VLOOKUP($B68,reporting_shock!$A$2:$AK$154,'Tab-reporting_shock'!G$1,FALSE)</f>
        <v>358.3193521</v>
      </c>
      <c r="H68" s="23">
        <f>VLOOKUP($B68,reporting_shock!$A$2:$AK$154,'Tab-reporting_shock'!H$1,FALSE)</f>
        <v>444.61568779999999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23">
        <f>VLOOKUP($B69,reporting_shock!$A$2:$AK$154,'Tab-reporting_shock'!C$1,FALSE)</f>
        <v>542</v>
      </c>
      <c r="D69" s="23">
        <f>VLOOKUP($B69,reporting_shock!$A$2:$AK$154,'Tab-reporting_shock'!D$1,FALSE)</f>
        <v>586.34472370000003</v>
      </c>
      <c r="E69" s="23">
        <f>VLOOKUP($B69,reporting_shock!$A$2:$AK$154,'Tab-reporting_shock'!E$1,FALSE)</f>
        <v>256.59349159999999</v>
      </c>
      <c r="F69" s="23">
        <f>VLOOKUP($B69,reporting_shock!$A$2:$AK$154,'Tab-reporting_shock'!F$1,FALSE)</f>
        <v>265.9600504</v>
      </c>
      <c r="G69" s="23">
        <f>VLOOKUP($B69,reporting_shock!$A$2:$AK$154,'Tab-reporting_shock'!G$1,FALSE)</f>
        <v>312.81482790000001</v>
      </c>
      <c r="H69" s="23">
        <f>VLOOKUP($B69,reporting_shock!$A$2:$AK$154,'Tab-reporting_shock'!H$1,FALSE)</f>
        <v>559.57539559999998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23">
        <f>VLOOKUP($B70,reporting_shock!$A$2:$AK$154,'Tab-reporting_shock'!C$1,FALSE)</f>
        <v>774.17298510000001</v>
      </c>
      <c r="D70" s="23">
        <f>VLOOKUP($B70,reporting_shock!$A$2:$AK$154,'Tab-reporting_shock'!D$1,FALSE)</f>
        <v>774.17298510000001</v>
      </c>
      <c r="E70" s="23">
        <f>VLOOKUP($B70,reporting_shock!$A$2:$AK$154,'Tab-reporting_shock'!E$1,FALSE)</f>
        <v>774.17298510000001</v>
      </c>
      <c r="F70" s="23">
        <f>VLOOKUP($B70,reporting_shock!$A$2:$AK$154,'Tab-reporting_shock'!F$1,FALSE)</f>
        <v>774.17298510000001</v>
      </c>
      <c r="G70" s="23">
        <f>VLOOKUP($B70,reporting_shock!$A$2:$AK$154,'Tab-reporting_shock'!G$1,FALSE)</f>
        <v>774.17298510000001</v>
      </c>
      <c r="H70" s="23">
        <f>VLOOKUP($B70,reporting_shock!$A$2:$AK$154,'Tab-reporting_shock'!H$1,FALSE)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23">
        <f>C62-SUM(C63,C69,C70)</f>
        <v>-5.0000016926787794E-7</v>
      </c>
      <c r="D71" s="23">
        <f t="shared" ref="D71:H71" si="36">D62-SUM(D63,D69,D70)</f>
        <v>-5.0000016926787794E-7</v>
      </c>
      <c r="E71" s="23">
        <f t="shared" si="36"/>
        <v>-1.0000030670198612E-7</v>
      </c>
      <c r="F71" s="23">
        <f t="shared" si="36"/>
        <v>9.9999851954635233E-8</v>
      </c>
      <c r="G71" s="23">
        <f t="shared" si="36"/>
        <v>-2.0000015865662135E-7</v>
      </c>
      <c r="H71" s="23">
        <f t="shared" si="36"/>
        <v>-9.9999397207284346E-8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25">
        <f>C63+C69+C70+C71</f>
        <v>2925.9436305999998</v>
      </c>
      <c r="D72" s="25">
        <f t="shared" ref="D72:H72" si="37">D63+D69+D70+D71</f>
        <v>3158.6498452999999</v>
      </c>
      <c r="E72" s="25">
        <f t="shared" si="37"/>
        <v>2384.9790285999998</v>
      </c>
      <c r="F72" s="25">
        <f t="shared" si="37"/>
        <v>2319.3177605999999</v>
      </c>
      <c r="G72" s="25">
        <f t="shared" si="37"/>
        <v>2558.2447668</v>
      </c>
      <c r="H72" s="25">
        <f t="shared" si="37"/>
        <v>2855.0163816000004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299</v>
      </c>
      <c r="B73" s="9"/>
      <c r="C73" s="25">
        <f>SUM(C64:C66,C69)</f>
        <v>1932.4734762100002</v>
      </c>
      <c r="D73" s="25">
        <f t="shared" ref="D73:H73" si="38">SUM(D64:D66,D69)</f>
        <v>2132.5442784500001</v>
      </c>
      <c r="E73" s="25">
        <f t="shared" si="38"/>
        <v>1368.1036728170002</v>
      </c>
      <c r="F73" s="25">
        <f t="shared" si="38"/>
        <v>1281.6083821</v>
      </c>
      <c r="G73" s="25">
        <f t="shared" si="38"/>
        <v>1425.6193762599999</v>
      </c>
      <c r="H73" s="25">
        <f t="shared" si="38"/>
        <v>1636.1306695600001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294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23">
        <f>VLOOKUP($B77,reporting_shock!$A$2:$AK$154,'Tab-reporting_shock'!C$1,FALSE)</f>
        <v>6789.3232939999998</v>
      </c>
      <c r="D77" s="23">
        <f>VLOOKUP($B77,reporting_shock!$A$2:$AK$154,'Tab-reporting_shock'!D$1,FALSE)</f>
        <v>7887.9098869999998</v>
      </c>
      <c r="E77" s="23">
        <f>VLOOKUP($B77,reporting_shock!$A$2:$AK$154,'Tab-reporting_shock'!E$1,FALSE)</f>
        <v>8448.9929030000003</v>
      </c>
      <c r="F77" s="23">
        <f>VLOOKUP($B77,reporting_shock!$A$2:$AK$154,'Tab-reporting_shock'!F$1,FALSE)</f>
        <v>9339.5138609999995</v>
      </c>
      <c r="G77" s="23">
        <f>VLOOKUP($B77,reporting_shock!$A$2:$AK$154,'Tab-reporting_shock'!G$1,FALSE)</f>
        <v>7860.6147419999998</v>
      </c>
      <c r="H77" s="23">
        <f>VLOOKUP($B77,reporting_shock!$A$2:$AK$154,'Tab-reporting_shock'!H$1,FALSE)</f>
        <v>5204.0267030000005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23">
        <f>IF(VLOOKUP($B78,reporting_shock!$A$2:$AK$154,'Tab-reporting_shock'!C$1,FALSE)&gt;0,VLOOKUP($B78,reporting_shock!$A$2:$AK$154,'Tab-reporting_shock'!C$1,FALSE),0)</f>
        <v>2540</v>
      </c>
      <c r="D78" s="23">
        <f>VLOOKUP($B78,reporting_shock!$A$2:$AK$154,'Tab-reporting_shock'!D$1,FALSE)</f>
        <v>2874.2939889999998</v>
      </c>
      <c r="E78" s="23">
        <f>VLOOKUP($B78,reporting_shock!$A$2:$AK$154,'Tab-reporting_shock'!E$1,FALSE)</f>
        <v>2933.3165789999998</v>
      </c>
      <c r="F78" s="23">
        <f>VLOOKUP($B78,reporting_shock!$A$2:$AK$154,'Tab-reporting_shock'!F$1,FALSE)</f>
        <v>2998.968046</v>
      </c>
      <c r="G78" s="23">
        <f>VLOOKUP($B78,reporting_shock!$A$2:$AK$154,'Tab-reporting_shock'!G$1,FALSE)</f>
        <v>2325.0731890000002</v>
      </c>
      <c r="H78" s="23">
        <f>VLOOKUP($B78,reporting_shock!$A$2:$AK$154,'Tab-reporting_shock'!H$1,FALSE)</f>
        <v>716.70919719999995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25">
        <f>C77+C78</f>
        <v>9329.3232939999998</v>
      </c>
      <c r="D79" s="25">
        <f t="shared" ref="D79:H79" si="39">D77+D78</f>
        <v>10762.203876</v>
      </c>
      <c r="E79" s="25">
        <f t="shared" si="39"/>
        <v>11382.309482000001</v>
      </c>
      <c r="F79" s="25">
        <f t="shared" si="39"/>
        <v>12338.481906999999</v>
      </c>
      <c r="G79" s="25">
        <f t="shared" si="39"/>
        <v>10185.687931</v>
      </c>
      <c r="H79" s="25">
        <f t="shared" si="39"/>
        <v>5920.7359002000003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23">
        <f>VLOOKUP($B80,reporting_shock!$A$2:$AK$154,'Tab-reporting_shock'!C$1,FALSE)</f>
        <v>9113.3232939999998</v>
      </c>
      <c r="D80" s="23">
        <f>VLOOKUP($B80,reporting_shock!$A$2:$AK$154,'Tab-reporting_shock'!D$1,FALSE)</f>
        <v>10498.72487</v>
      </c>
      <c r="E80" s="23">
        <f>VLOOKUP($B80,reporting_shock!$A$2:$AK$154,'Tab-reporting_shock'!E$1,FALSE)</f>
        <v>11082.697120000001</v>
      </c>
      <c r="F80" s="23">
        <f>VLOOKUP($B80,reporting_shock!$A$2:$AK$154,'Tab-reporting_shock'!F$1,FALSE)</f>
        <v>11951.449989999999</v>
      </c>
      <c r="G80" s="23">
        <f>VLOOKUP($B80,reporting_shock!$A$2:$AK$154,'Tab-reporting_shock'!G$1,FALSE)</f>
        <v>9656.7615459999997</v>
      </c>
      <c r="H80" s="23">
        <f>VLOOKUP($B80,reporting_shock!$A$2:$AK$154,'Tab-reporting_shock'!H$1,FALSE)</f>
        <v>5195.7647390000002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23">
        <f>VLOOKUP($B81,reporting_shock!$A$2:$AK$154,'Tab-reporting_shock'!C$1,FALSE)</f>
        <v>839.61827530000005</v>
      </c>
      <c r="D81" s="23">
        <f>VLOOKUP($B81,reporting_shock!$A$2:$AK$154,'Tab-reporting_shock'!D$1,FALSE)</f>
        <v>1052.710965</v>
      </c>
      <c r="E81" s="23">
        <f>VLOOKUP($B81,reporting_shock!$A$2:$AK$154,'Tab-reporting_shock'!E$1,FALSE)</f>
        <v>1213.477605</v>
      </c>
      <c r="F81" s="23">
        <f>VLOOKUP($B81,reporting_shock!$A$2:$AK$154,'Tab-reporting_shock'!F$1,FALSE)</f>
        <v>1538.9341199999999</v>
      </c>
      <c r="G81" s="23">
        <f>VLOOKUP($B81,reporting_shock!$A$2:$AK$154,'Tab-reporting_shock'!G$1,FALSE)</f>
        <v>1017.92683</v>
      </c>
      <c r="H81" s="23">
        <f>VLOOKUP($B81,reporting_shock!$A$2:$AK$154,'Tab-reporting_shock'!H$1,FALSE)</f>
        <v>852.28645789999996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23">
        <f>VLOOKUP($B82,reporting_shock!$A$2:$AK$154,'Tab-reporting_shock'!C$1,FALSE)</f>
        <v>0.51615093410000001</v>
      </c>
      <c r="D82" s="23">
        <f>VLOOKUP($B82,reporting_shock!$A$2:$AK$154,'Tab-reporting_shock'!D$1,FALSE)</f>
        <v>0.73864776129999998</v>
      </c>
      <c r="E82" s="23">
        <f>VLOOKUP($B82,reporting_shock!$A$2:$AK$154,'Tab-reporting_shock'!E$1,FALSE)</f>
        <v>0.94898234930000003</v>
      </c>
      <c r="F82" s="23">
        <f>VLOOKUP($B82,reporting_shock!$A$2:$AK$154,'Tab-reporting_shock'!F$1,FALSE)</f>
        <v>1.3904227840000001</v>
      </c>
      <c r="G82" s="23">
        <f>VLOOKUP($B82,reporting_shock!$A$2:$AK$154,'Tab-reporting_shock'!G$1,FALSE)</f>
        <v>1.545630498</v>
      </c>
      <c r="H82" s="23">
        <f>VLOOKUP($B82,reporting_shock!$A$2:$AK$154,'Tab-reporting_shock'!H$1,FALSE)</f>
        <v>1.6502786629999999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23">
        <f>VLOOKUP($B83,reporting_shock!$A$2:$AK$154,'Tab-reporting_shock'!C$1,FALSE)</f>
        <v>169.77642950000001</v>
      </c>
      <c r="D83" s="23">
        <f>VLOOKUP($B83,reporting_shock!$A$2:$AK$154,'Tab-reporting_shock'!D$1,FALSE)</f>
        <v>213.22639330000001</v>
      </c>
      <c r="E83" s="23">
        <f>VLOOKUP($B83,reporting_shock!$A$2:$AK$154,'Tab-reporting_shock'!E$1,FALSE)</f>
        <v>231.70678409999999</v>
      </c>
      <c r="F83" s="23">
        <f>VLOOKUP($B83,reporting_shock!$A$2:$AK$154,'Tab-reporting_shock'!F$1,FALSE)</f>
        <v>272.27517519999998</v>
      </c>
      <c r="G83" s="23">
        <f>VLOOKUP($B83,reporting_shock!$A$2:$AK$154,'Tab-reporting_shock'!G$1,FALSE)</f>
        <v>265.75745139999998</v>
      </c>
      <c r="H83" s="23">
        <f>VLOOKUP($B83,reporting_shock!$A$2:$AK$154,'Tab-reporting_shock'!H$1,FALSE)</f>
        <v>244.50187199999999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23">
        <f>VLOOKUP($B84,reporting_shock!$A$2:$AK$154,'Tab-reporting_shock'!C$1,FALSE)</f>
        <v>4665.9336899999998</v>
      </c>
      <c r="D84" s="23">
        <f>VLOOKUP($B84,reporting_shock!$A$2:$AK$154,'Tab-reporting_shock'!D$1,FALSE)</f>
        <v>5279.8417310000004</v>
      </c>
      <c r="E84" s="23">
        <f>VLOOKUP($B84,reporting_shock!$A$2:$AK$154,'Tab-reporting_shock'!E$1,FALSE)</f>
        <v>5388.1092090000002</v>
      </c>
      <c r="F84" s="23">
        <f>VLOOKUP($B84,reporting_shock!$A$2:$AK$154,'Tab-reporting_shock'!F$1,FALSE)</f>
        <v>5508.5922309999996</v>
      </c>
      <c r="G84" s="23">
        <f>VLOOKUP($B84,reporting_shock!$A$2:$AK$154,'Tab-reporting_shock'!G$1,FALSE)</f>
        <v>4270.7385629999999</v>
      </c>
      <c r="H84" s="23">
        <f>VLOOKUP($B84,reporting_shock!$A$2:$AK$154,'Tab-reporting_shock'!H$1,FALSE)</f>
        <v>1316.7845380000001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23">
        <f>VLOOKUP($B85,reporting_shock!$A$2:$AK$154,'Tab-reporting_shock'!C$1,FALSE)</f>
        <v>3437.478748</v>
      </c>
      <c r="D85" s="23">
        <f>VLOOKUP($B85,reporting_shock!$A$2:$AK$154,'Tab-reporting_shock'!D$1,FALSE)</f>
        <v>3952.2071369999999</v>
      </c>
      <c r="E85" s="23">
        <f>VLOOKUP($B85,reporting_shock!$A$2:$AK$154,'Tab-reporting_shock'!E$1,FALSE)</f>
        <v>4248.454538</v>
      </c>
      <c r="F85" s="23">
        <f>VLOOKUP($B85,reporting_shock!$A$2:$AK$154,'Tab-reporting_shock'!F$1,FALSE)</f>
        <v>4630.2580440000002</v>
      </c>
      <c r="G85" s="23">
        <f>VLOOKUP($B85,reporting_shock!$A$2:$AK$154,'Tab-reporting_shock'!G$1,FALSE)</f>
        <v>4100.7930710000001</v>
      </c>
      <c r="H85" s="23">
        <f>VLOOKUP($B85,reporting_shock!$A$2:$AK$154,'Tab-reporting_shock'!H$1,FALSE)</f>
        <v>2780.541592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23">
        <f>VLOOKUP($B86,reporting_shock!$A$2:$AK$154,'Tab-reporting_shock'!C$1,FALSE)</f>
        <v>216</v>
      </c>
      <c r="D86" s="23">
        <f>VLOOKUP($B86,reporting_shock!$A$2:$AK$154,'Tab-reporting_shock'!D$1,FALSE)</f>
        <v>263.47900179999999</v>
      </c>
      <c r="E86" s="23">
        <f>VLOOKUP($B86,reporting_shock!$A$2:$AK$154,'Tab-reporting_shock'!E$1,FALSE)</f>
        <v>299.61236309999998</v>
      </c>
      <c r="F86" s="23">
        <f>VLOOKUP($B86,reporting_shock!$A$2:$AK$154,'Tab-reporting_shock'!F$1,FALSE)</f>
        <v>387.03191420000002</v>
      </c>
      <c r="G86" s="23">
        <f>VLOOKUP($B86,reporting_shock!$A$2:$AK$154,'Tab-reporting_shock'!G$1,FALSE)</f>
        <v>528.9263843</v>
      </c>
      <c r="H86" s="23">
        <f>VLOOKUP($B86,reporting_shock!$A$2:$AK$154,'Tab-reporting_shock'!H$1,FALSE)</f>
        <v>724.9711618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25">
        <f>C80+C86+C87+C88</f>
        <v>9329.3232939999998</v>
      </c>
      <c r="D89" s="25">
        <f t="shared" ref="D89:H89" si="40">D80+D86+D87+D88</f>
        <v>10762.2038718</v>
      </c>
      <c r="E89" s="25">
        <f t="shared" si="40"/>
        <v>11382.3094831</v>
      </c>
      <c r="F89" s="25">
        <f t="shared" si="40"/>
        <v>12338.4819042</v>
      </c>
      <c r="G89" s="25">
        <f t="shared" si="40"/>
        <v>10185.687930300001</v>
      </c>
      <c r="H89" s="25">
        <f t="shared" si="40"/>
        <v>5920.7359008000003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299</v>
      </c>
      <c r="B90" s="9"/>
      <c r="C90" s="25">
        <f>SUM(C81:C83,C86)</f>
        <v>1225.9108557341001</v>
      </c>
      <c r="D90" s="25">
        <f t="shared" ref="D90:H90" si="41">SUM(D81:D83,D86)</f>
        <v>1530.1550078613</v>
      </c>
      <c r="E90" s="25">
        <f t="shared" si="41"/>
        <v>1745.7457345493001</v>
      </c>
      <c r="F90" s="25">
        <f t="shared" si="41"/>
        <v>2199.631632184</v>
      </c>
      <c r="G90" s="25">
        <f t="shared" si="41"/>
        <v>1814.1562961979998</v>
      </c>
      <c r="H90" s="25">
        <f t="shared" si="41"/>
        <v>1823.409770363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295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23">
        <f>VLOOKUP($B94,reporting_shock!$A$2:$AK$154,'Tab-reporting_shock'!C$1,FALSE)</f>
        <v>1372.7213240000001</v>
      </c>
      <c r="D94" s="23">
        <f>VLOOKUP($B94,reporting_shock!$A$2:$AK$154,'Tab-reporting_shock'!D$1,FALSE)</f>
        <v>1702.867146</v>
      </c>
      <c r="E94" s="23">
        <f>VLOOKUP($B94,reporting_shock!$A$2:$AK$154,'Tab-reporting_shock'!E$1,FALSE)</f>
        <v>2161.6565009999999</v>
      </c>
      <c r="F94" s="23">
        <f>VLOOKUP($B94,reporting_shock!$A$2:$AK$154,'Tab-reporting_shock'!F$1,FALSE)</f>
        <v>2818.2783720000002</v>
      </c>
      <c r="G94" s="23">
        <f>VLOOKUP($B94,reporting_shock!$A$2:$AK$154,'Tab-reporting_shock'!G$1,FALSE)</f>
        <v>4213.9825739999997</v>
      </c>
      <c r="H94" s="23">
        <f>VLOOKUP($B94,reporting_shock!$A$2:$AK$154,'Tab-reporting_shock'!H$1,FALSE)</f>
        <v>6269.6753680000002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25">
        <f>C94+C95</f>
        <v>1372.7213240000001</v>
      </c>
      <c r="D96" s="25">
        <f t="shared" ref="D96:H96" si="42">D94+D95</f>
        <v>1702.867146</v>
      </c>
      <c r="E96" s="25">
        <f t="shared" si="42"/>
        <v>2161.6565009999999</v>
      </c>
      <c r="F96" s="25">
        <f t="shared" si="42"/>
        <v>2818.2783720000002</v>
      </c>
      <c r="G96" s="25">
        <f t="shared" si="42"/>
        <v>4213.9825739999997</v>
      </c>
      <c r="H96" s="25">
        <f t="shared" si="42"/>
        <v>6269.6753680000002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23">
        <f>VLOOKUP($B97,reporting_shock!$A$2:$AK$154,'Tab-reporting_shock'!C$1,FALSE)</f>
        <v>933.32132420000005</v>
      </c>
      <c r="D97" s="23">
        <f>VLOOKUP($B97,reporting_shock!$A$2:$AK$154,'Tab-reporting_shock'!D$1,FALSE)</f>
        <v>1112.284887</v>
      </c>
      <c r="E97" s="23">
        <f>VLOOKUP($B97,reporting_shock!$A$2:$AK$154,'Tab-reporting_shock'!E$1,FALSE)</f>
        <v>1399.999834</v>
      </c>
      <c r="F97" s="23">
        <f>VLOOKUP($B97,reporting_shock!$A$2:$AK$154,'Tab-reporting_shock'!F$1,FALSE)</f>
        <v>1810.140318</v>
      </c>
      <c r="G97" s="23">
        <f>VLOOKUP($B97,reporting_shock!$A$2:$AK$154,'Tab-reporting_shock'!G$1,FALSE)</f>
        <v>2780.440544</v>
      </c>
      <c r="H97" s="23">
        <f>VLOOKUP($B97,reporting_shock!$A$2:$AK$154,'Tab-reporting_shock'!H$1,FALSE)</f>
        <v>4259.1822869999996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23">
        <f>VLOOKUP($B98,reporting_shock!$A$2:$AK$154,'Tab-reporting_shock'!C$1,FALSE)</f>
        <v>515.30656799999997</v>
      </c>
      <c r="D98" s="23">
        <f>VLOOKUP($B98,reporting_shock!$A$2:$AK$154,'Tab-reporting_shock'!D$1,FALSE)</f>
        <v>624.25921700000004</v>
      </c>
      <c r="E98" s="23">
        <f>VLOOKUP($B98,reporting_shock!$A$2:$AK$154,'Tab-reporting_shock'!E$1,FALSE)</f>
        <v>821.80718750000005</v>
      </c>
      <c r="F98" s="23">
        <f>VLOOKUP($B98,reporting_shock!$A$2:$AK$154,'Tab-reporting_shock'!F$1,FALSE)</f>
        <v>1097.0750390000001</v>
      </c>
      <c r="G98" s="23">
        <f>VLOOKUP($B98,reporting_shock!$A$2:$AK$154,'Tab-reporting_shock'!G$1,FALSE)</f>
        <v>1750.147354</v>
      </c>
      <c r="H98" s="23">
        <f>VLOOKUP($B98,reporting_shock!$A$2:$AK$154,'Tab-reporting_shock'!H$1,FALSE)</f>
        <v>2722.858444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23">
        <f>VLOOKUP($B99,reporting_shock!$A$2:$AK$154,'Tab-reporting_shock'!C$1,FALSE)</f>
        <v>25.534731010000002</v>
      </c>
      <c r="D99" s="23">
        <f>VLOOKUP($B99,reporting_shock!$A$2:$AK$154,'Tab-reporting_shock'!D$1,FALSE)</f>
        <v>34.196476990000001</v>
      </c>
      <c r="E99" s="23">
        <f>VLOOKUP($B99,reporting_shock!$A$2:$AK$154,'Tab-reporting_shock'!E$1,FALSE)</f>
        <v>47.596220459999998</v>
      </c>
      <c r="F99" s="23">
        <f>VLOOKUP($B99,reporting_shock!$A$2:$AK$154,'Tab-reporting_shock'!F$1,FALSE)</f>
        <v>71.885781609999995</v>
      </c>
      <c r="G99" s="23">
        <f>VLOOKUP($B99,reporting_shock!$A$2:$AK$154,'Tab-reporting_shock'!G$1,FALSE)</f>
        <v>118.1282432</v>
      </c>
      <c r="H99" s="23">
        <f>VLOOKUP($B99,reporting_shock!$A$2:$AK$154,'Tab-reporting_shock'!H$1,FALSE)</f>
        <v>201.48962130000001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23">
        <f>VLOOKUP($B100,reporting_shock!$A$2:$AK$154,'Tab-reporting_shock'!C$1,FALSE)</f>
        <v>345.65947560000001</v>
      </c>
      <c r="D100" s="23">
        <f>VLOOKUP($B100,reporting_shock!$A$2:$AK$154,'Tab-reporting_shock'!D$1,FALSE)</f>
        <v>411.23982059999997</v>
      </c>
      <c r="E100" s="23">
        <f>VLOOKUP($B100,reporting_shock!$A$2:$AK$154,'Tab-reporting_shock'!E$1,FALSE)</f>
        <v>490.6085746</v>
      </c>
      <c r="F100" s="23">
        <f>VLOOKUP($B100,reporting_shock!$A$2:$AK$154,'Tab-reporting_shock'!F$1,FALSE)</f>
        <v>604.44382410000003</v>
      </c>
      <c r="G100" s="23">
        <f>VLOOKUP($B100,reporting_shock!$A$2:$AK$154,'Tab-reporting_shock'!G$1,FALSE)</f>
        <v>878.27933670000004</v>
      </c>
      <c r="H100" s="23">
        <f>VLOOKUP($B100,reporting_shock!$A$2:$AK$154,'Tab-reporting_shock'!H$1,FALSE)</f>
        <v>1308.1087970000001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23">
        <f>VLOOKUP($B101,reporting_shock!$A$2:$AK$154,'Tab-reporting_shock'!C$1,FALSE)</f>
        <v>46.82054961</v>
      </c>
      <c r="D101" s="23">
        <f>VLOOKUP($B101,reporting_shock!$A$2:$AK$154,'Tab-reporting_shock'!D$1,FALSE)</f>
        <v>42.589372040000001</v>
      </c>
      <c r="E101" s="23">
        <f>VLOOKUP($B101,reporting_shock!$A$2:$AK$154,'Tab-reporting_shock'!E$1,FALSE)</f>
        <v>39.987851200000001</v>
      </c>
      <c r="F101" s="23">
        <f>VLOOKUP($B101,reporting_shock!$A$2:$AK$154,'Tab-reporting_shock'!F$1,FALSE)</f>
        <v>36.735673839999997</v>
      </c>
      <c r="G101" s="23">
        <f>VLOOKUP($B101,reporting_shock!$A$2:$AK$154,'Tab-reporting_shock'!G$1,FALSE)</f>
        <v>33.885610229999998</v>
      </c>
      <c r="H101" s="23">
        <f>VLOOKUP($B101,reporting_shock!$A$2:$AK$154,'Tab-reporting_shock'!H$1,FALSE)</f>
        <v>26.72542481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8"/>
      <c r="D102" s="38"/>
      <c r="E102" s="38"/>
      <c r="F102" s="38"/>
      <c r="G102" s="38"/>
      <c r="H102" s="38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23">
        <f>VLOOKUP($B103,reporting_shock!$A$2:$AK$154,'Tab-reporting_shock'!C$1,FALSE)</f>
        <v>396.4</v>
      </c>
      <c r="D103" s="23">
        <f>VLOOKUP($B103,reporting_shock!$A$2:$AK$154,'Tab-reporting_shock'!D$1,FALSE)</f>
        <v>541.43509710000001</v>
      </c>
      <c r="E103" s="23">
        <f>VLOOKUP($B103,reporting_shock!$A$2:$AK$154,'Tab-reporting_shock'!E$1,FALSE)</f>
        <v>707.23490660000004</v>
      </c>
      <c r="F103" s="23">
        <f>VLOOKUP($B103,reporting_shock!$A$2:$AK$154,'Tab-reporting_shock'!F$1,FALSE)</f>
        <v>941.9513134</v>
      </c>
      <c r="G103" s="23">
        <f>VLOOKUP($B103,reporting_shock!$A$2:$AK$154,'Tab-reporting_shock'!G$1,FALSE)</f>
        <v>1323.81612</v>
      </c>
      <c r="H103" s="23">
        <f>VLOOKUP($B103,reporting_shock!$A$2:$AK$154,'Tab-reporting_shock'!H$1,FALSE)</f>
        <v>1836.995874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23">
        <f>VLOOKUP($B104,reporting_shock!$A$2:$AK$154,'Tab-reporting_shock'!C$1,FALSE)</f>
        <v>43</v>
      </c>
      <c r="D104" s="23">
        <f>VLOOKUP($B104,reporting_shock!$A$2:$AK$154,'Tab-reporting_shock'!D$1,FALSE)</f>
        <v>49.147162659999999</v>
      </c>
      <c r="E104" s="23">
        <f>VLOOKUP($B104,reporting_shock!$A$2:$AK$154,'Tab-reporting_shock'!E$1,FALSE)</f>
        <v>54.421760169999999</v>
      </c>
      <c r="F104" s="23">
        <f>VLOOKUP($B104,reporting_shock!$A$2:$AK$154,'Tab-reporting_shock'!F$1,FALSE)</f>
        <v>66.186740270000001</v>
      </c>
      <c r="G104" s="23">
        <f>VLOOKUP($B104,reporting_shock!$A$2:$AK$154,'Tab-reporting_shock'!G$1,FALSE)</f>
        <v>109.72590959999999</v>
      </c>
      <c r="H104" s="23">
        <f>VLOOKUP($B104,reporting_shock!$A$2:$AK$154,'Tab-reporting_shock'!H$1,FALSE)</f>
        <v>173.4972075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25">
        <f>C97+C103+C104+C105</f>
        <v>1372.7213242</v>
      </c>
      <c r="D106" s="25">
        <f t="shared" ref="D106:H106" si="43">D97+D103+D104+D105</f>
        <v>1702.8671467600002</v>
      </c>
      <c r="E106" s="25">
        <f t="shared" si="43"/>
        <v>2161.6565007700001</v>
      </c>
      <c r="F106" s="25">
        <f t="shared" si="43"/>
        <v>2818.2783716700001</v>
      </c>
      <c r="G106" s="25">
        <f t="shared" si="43"/>
        <v>4213.9825736000003</v>
      </c>
      <c r="H106" s="25">
        <f t="shared" si="43"/>
        <v>6269.6753684999994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299</v>
      </c>
      <c r="B107" s="9"/>
      <c r="C107" s="25">
        <f>SUM(C98:C100,C103)</f>
        <v>1282.9007746100001</v>
      </c>
      <c r="D107" s="25">
        <f t="shared" ref="D107:H107" si="44">SUM(D98:D100,D103)</f>
        <v>1611.13061169</v>
      </c>
      <c r="E107" s="25">
        <f t="shared" si="44"/>
        <v>2067.2468891600001</v>
      </c>
      <c r="F107" s="25">
        <f t="shared" si="44"/>
        <v>2715.3559581100003</v>
      </c>
      <c r="G107" s="25">
        <f t="shared" si="44"/>
        <v>4070.3710538999999</v>
      </c>
      <c r="H107" s="25">
        <f t="shared" si="44"/>
        <v>6069.4527363000007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296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23">
        <f t="shared" ref="C111:H120" si="45">C4</f>
        <v>11651.815259999999</v>
      </c>
      <c r="D111" s="23">
        <f t="shared" si="45"/>
        <v>13116.60656</v>
      </c>
      <c r="E111" s="23">
        <f t="shared" si="45"/>
        <v>14188.98756</v>
      </c>
      <c r="F111" s="23">
        <f t="shared" si="45"/>
        <v>15534.692510000001</v>
      </c>
      <c r="G111" s="23">
        <f t="shared" si="45"/>
        <v>15313.03501</v>
      </c>
      <c r="H111" s="23">
        <f t="shared" si="45"/>
        <v>14894.54002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23">
        <f t="shared" si="45"/>
        <v>2310</v>
      </c>
      <c r="D112" s="23">
        <f t="shared" si="45"/>
        <v>2316.4497160000001</v>
      </c>
      <c r="E112" s="23">
        <f t="shared" si="45"/>
        <v>2313.1720319999999</v>
      </c>
      <c r="F112" s="23">
        <f t="shared" si="45"/>
        <v>2315.002164</v>
      </c>
      <c r="G112" s="23">
        <f t="shared" si="45"/>
        <v>2332.7385330000002</v>
      </c>
      <c r="H112" s="23">
        <f t="shared" si="45"/>
        <v>2352.810078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23">
        <f t="shared" si="45"/>
        <v>412.76329629999998</v>
      </c>
      <c r="D113" s="23">
        <f t="shared" si="45"/>
        <v>457.9908734</v>
      </c>
      <c r="E113" s="23">
        <f t="shared" si="45"/>
        <v>532.25426619999996</v>
      </c>
      <c r="F113" s="23">
        <f t="shared" si="45"/>
        <v>293.52121080000001</v>
      </c>
      <c r="G113" s="23">
        <f t="shared" si="45"/>
        <v>282.34562019999998</v>
      </c>
      <c r="H113" s="23">
        <f t="shared" si="45"/>
        <v>482.04417439999997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23">
        <f t="shared" si="45"/>
        <v>767.0073496</v>
      </c>
      <c r="D114" s="23">
        <f t="shared" si="45"/>
        <v>751.38893829999995</v>
      </c>
      <c r="E114" s="23">
        <f t="shared" si="45"/>
        <v>732.91185859999996</v>
      </c>
      <c r="F114" s="23">
        <f t="shared" si="45"/>
        <v>768.37689760000001</v>
      </c>
      <c r="G114" s="23">
        <f t="shared" si="45"/>
        <v>623.35354180000002</v>
      </c>
      <c r="H114" s="23">
        <f t="shared" si="45"/>
        <v>585.98369260000004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23">
        <f t="shared" si="45"/>
        <v>6789.3232939999998</v>
      </c>
      <c r="D115" s="23">
        <f t="shared" si="45"/>
        <v>7887.9098869999998</v>
      </c>
      <c r="E115" s="23">
        <f t="shared" si="45"/>
        <v>8448.9929030000003</v>
      </c>
      <c r="F115" s="23">
        <f t="shared" si="45"/>
        <v>9339.5138609999995</v>
      </c>
      <c r="G115" s="23">
        <f t="shared" si="45"/>
        <v>7860.6147419999998</v>
      </c>
      <c r="H115" s="23">
        <f t="shared" si="45"/>
        <v>5204.0267030000005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23">
        <f t="shared" si="45"/>
        <v>1372.7213240000001</v>
      </c>
      <c r="D116" s="23">
        <f t="shared" si="45"/>
        <v>1702.867146</v>
      </c>
      <c r="E116" s="23">
        <f t="shared" si="45"/>
        <v>2161.6565009999999</v>
      </c>
      <c r="F116" s="23">
        <f t="shared" si="45"/>
        <v>2818.2783720000002</v>
      </c>
      <c r="G116" s="23">
        <f t="shared" si="45"/>
        <v>4213.9825739999997</v>
      </c>
      <c r="H116" s="23">
        <f t="shared" si="45"/>
        <v>6269.6753680000002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23">
        <f t="shared" si="45"/>
        <v>7532</v>
      </c>
      <c r="D117" s="23">
        <f t="shared" si="45"/>
        <v>8379.4062290000002</v>
      </c>
      <c r="E117" s="23">
        <f t="shared" si="45"/>
        <v>7168.5457859999997</v>
      </c>
      <c r="F117" s="23">
        <f t="shared" si="45"/>
        <v>8810.0840540000008</v>
      </c>
      <c r="G117" s="23">
        <f t="shared" si="45"/>
        <v>8851.9292160000005</v>
      </c>
      <c r="H117" s="23">
        <f t="shared" si="45"/>
        <v>6330.834245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25">
        <f t="shared" si="45"/>
        <v>19183.815259999999</v>
      </c>
      <c r="D118" s="25">
        <f t="shared" si="45"/>
        <v>21496.012789</v>
      </c>
      <c r="E118" s="25">
        <f t="shared" si="45"/>
        <v>21357.533346</v>
      </c>
      <c r="F118" s="25">
        <f t="shared" si="45"/>
        <v>24344.776564</v>
      </c>
      <c r="G118" s="25">
        <f t="shared" si="45"/>
        <v>24164.964226</v>
      </c>
      <c r="H118" s="25">
        <f t="shared" si="45"/>
        <v>21225.374264999999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23">
        <f t="shared" si="45"/>
        <v>14205.15351</v>
      </c>
      <c r="D119" s="23">
        <f t="shared" si="45"/>
        <v>16310.857040000001</v>
      </c>
      <c r="E119" s="23">
        <f t="shared" si="45"/>
        <v>16625.939320000001</v>
      </c>
      <c r="F119" s="23">
        <f t="shared" si="45"/>
        <v>18182.888559999999</v>
      </c>
      <c r="G119" s="23">
        <f t="shared" si="45"/>
        <v>17266.71485</v>
      </c>
      <c r="H119" s="23">
        <f t="shared" si="45"/>
        <v>14170.40374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23">
        <f t="shared" si="45"/>
        <v>3167.9766119999999</v>
      </c>
      <c r="D120" s="23">
        <f t="shared" si="45"/>
        <v>3798.7126960000001</v>
      </c>
      <c r="E120" s="23">
        <f t="shared" si="45"/>
        <v>3733.31925</v>
      </c>
      <c r="F120" s="23">
        <f t="shared" si="45"/>
        <v>4412.7727949999999</v>
      </c>
      <c r="G120" s="23">
        <f t="shared" si="45"/>
        <v>4711.3862410000002</v>
      </c>
      <c r="H120" s="23">
        <f t="shared" si="45"/>
        <v>5393.4110760000003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23">
        <f t="shared" ref="C121:H129" si="46">C14</f>
        <v>421.00640509999999</v>
      </c>
      <c r="D121" s="23">
        <f t="shared" si="46"/>
        <v>560.70317139999997</v>
      </c>
      <c r="E121" s="23">
        <f t="shared" si="46"/>
        <v>557.7370148</v>
      </c>
      <c r="F121" s="23">
        <f t="shared" si="46"/>
        <v>745.13937510000005</v>
      </c>
      <c r="G121" s="23">
        <f t="shared" si="46"/>
        <v>883.53980679999995</v>
      </c>
      <c r="H121" s="23">
        <f t="shared" si="46"/>
        <v>912.00575779999997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23">
        <f t="shared" si="46"/>
        <v>865.04260650000003</v>
      </c>
      <c r="D122" s="23">
        <f t="shared" si="46"/>
        <v>1033.4601190000001</v>
      </c>
      <c r="E122" s="23">
        <f t="shared" si="46"/>
        <v>1041.389829</v>
      </c>
      <c r="F122" s="23">
        <f t="shared" si="46"/>
        <v>1206.2373210000001</v>
      </c>
      <c r="G122" s="23">
        <f t="shared" si="46"/>
        <v>1484.12825</v>
      </c>
      <c r="H122" s="23">
        <f t="shared" si="46"/>
        <v>1836.2770619999999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23">
        <f t="shared" si="46"/>
        <v>6076.7669230000001</v>
      </c>
      <c r="D123" s="23">
        <f t="shared" si="46"/>
        <v>6689.8709040000003</v>
      </c>
      <c r="E123" s="23">
        <f t="shared" si="46"/>
        <v>6776.9887959999996</v>
      </c>
      <c r="F123" s="23">
        <f t="shared" si="46"/>
        <v>6892.0446190000002</v>
      </c>
      <c r="G123" s="23">
        <f t="shared" si="46"/>
        <v>5682.3996719999996</v>
      </c>
      <c r="H123" s="23">
        <f t="shared" si="46"/>
        <v>2753.1600389999999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23">
        <f t="shared" si="46"/>
        <v>3674.360968</v>
      </c>
      <c r="D124" s="23">
        <f t="shared" si="46"/>
        <v>4228.1101529999996</v>
      </c>
      <c r="E124" s="23">
        <f t="shared" si="46"/>
        <v>4516.5044319999997</v>
      </c>
      <c r="F124" s="23">
        <f t="shared" si="46"/>
        <v>4926.6944489999996</v>
      </c>
      <c r="G124" s="23">
        <f t="shared" si="46"/>
        <v>4505.2608829999999</v>
      </c>
      <c r="H124" s="23">
        <f t="shared" si="46"/>
        <v>3275.5498029999999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23">
        <f t="shared" si="46"/>
        <v>2263.6441289999998</v>
      </c>
      <c r="D125" s="23">
        <f t="shared" si="46"/>
        <v>2461.9495729999999</v>
      </c>
      <c r="E125" s="23">
        <f t="shared" si="46"/>
        <v>2001.617892</v>
      </c>
      <c r="F125" s="23">
        <f t="shared" si="46"/>
        <v>3418.111476</v>
      </c>
      <c r="G125" s="23">
        <f t="shared" si="46"/>
        <v>4106.237674</v>
      </c>
      <c r="H125" s="23">
        <f t="shared" si="46"/>
        <v>4193.5145419999999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23">
        <f t="shared" si="46"/>
        <v>2698.017621</v>
      </c>
      <c r="D126" s="23">
        <f t="shared" si="46"/>
        <v>2704.1647840000001</v>
      </c>
      <c r="E126" s="23">
        <f t="shared" si="46"/>
        <v>2709.4393810000001</v>
      </c>
      <c r="F126" s="23">
        <f t="shared" si="46"/>
        <v>2721.2043610000001</v>
      </c>
      <c r="G126" s="23">
        <f t="shared" si="46"/>
        <v>2764.7435310000001</v>
      </c>
      <c r="H126" s="23">
        <f t="shared" si="46"/>
        <v>2828.5148290000002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23">
        <f t="shared" si="46"/>
        <v>17</v>
      </c>
      <c r="D127" s="23">
        <f t="shared" si="46"/>
        <v>19.041391999999178</v>
      </c>
      <c r="E127" s="23">
        <f t="shared" si="46"/>
        <v>20.536753000000317</v>
      </c>
      <c r="F127" s="23">
        <f t="shared" si="46"/>
        <v>22.572167000002082</v>
      </c>
      <c r="G127" s="23">
        <f t="shared" si="46"/>
        <v>27.268170999999711</v>
      </c>
      <c r="H127" s="23">
        <f t="shared" si="46"/>
        <v>32.941154000000097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25">
        <f t="shared" si="46"/>
        <v>19183.815259999999</v>
      </c>
      <c r="D128" s="25">
        <f t="shared" si="46"/>
        <v>21496.012789</v>
      </c>
      <c r="E128" s="25">
        <f t="shared" si="46"/>
        <v>21357.533346</v>
      </c>
      <c r="F128" s="25">
        <f t="shared" si="46"/>
        <v>24344.776564</v>
      </c>
      <c r="G128" s="25">
        <f t="shared" si="46"/>
        <v>24164.964226</v>
      </c>
      <c r="H128" s="25">
        <f t="shared" si="46"/>
        <v>21225.374264999999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16" t="s">
        <v>299</v>
      </c>
      <c r="B129" s="10"/>
      <c r="C129" s="25">
        <f>C22</f>
        <v>6717.6697525999989</v>
      </c>
      <c r="D129" s="25">
        <f t="shared" si="46"/>
        <v>7854.8255594000002</v>
      </c>
      <c r="E129" s="25">
        <f t="shared" si="46"/>
        <v>7334.0639857999995</v>
      </c>
      <c r="F129" s="25">
        <f t="shared" si="46"/>
        <v>9782.2609671000009</v>
      </c>
      <c r="G129" s="25">
        <f t="shared" si="46"/>
        <v>11185.291971799999</v>
      </c>
      <c r="H129" s="25">
        <f t="shared" si="46"/>
        <v>12335.2084378</v>
      </c>
    </row>
  </sheetData>
  <mergeCells count="21">
    <mergeCell ref="C41:H41"/>
    <mergeCell ref="C58:H58"/>
    <mergeCell ref="C75:H75"/>
    <mergeCell ref="C92:H92"/>
    <mergeCell ref="C109:H109"/>
    <mergeCell ref="BE2:BJ2"/>
    <mergeCell ref="AV24:BA24"/>
    <mergeCell ref="BE24:BJ24"/>
    <mergeCell ref="C2:H2"/>
    <mergeCell ref="L2:Q2"/>
    <mergeCell ref="AD2:AI2"/>
    <mergeCell ref="AM2:AR2"/>
    <mergeCell ref="C23:H23"/>
    <mergeCell ref="L23:Q23"/>
    <mergeCell ref="C24:H24"/>
    <mergeCell ref="L24:Q24"/>
    <mergeCell ref="AD24:AI24"/>
    <mergeCell ref="AM24:AR24"/>
    <mergeCell ref="AV2:BA2"/>
    <mergeCell ref="U2:Z2"/>
    <mergeCell ref="U24:Z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workbookViewId="0">
      <selection activeCell="L4" sqref="L4"/>
    </sheetView>
  </sheetViews>
  <sheetFormatPr baseColWidth="10" defaultColWidth="12.453125" defaultRowHeight="14.5"/>
  <cols>
    <col min="1" max="1" width="48.26953125" customWidth="1"/>
    <col min="2" max="2" width="3.81640625" hidden="1" customWidth="1"/>
    <col min="3" max="3" width="13.81640625" customWidth="1"/>
    <col min="10" max="10" width="34.1796875" customWidth="1"/>
    <col min="11" max="11" width="20.26953125" hidden="1" customWidth="1"/>
    <col min="19" max="19" width="44.1796875" customWidth="1"/>
    <col min="20" max="20" width="0" hidden="1" customWidth="1"/>
    <col min="27" max="27" width="12.453125" style="9"/>
    <col min="28" max="28" width="25" customWidth="1"/>
    <col min="29" max="29" width="0" hidden="1" customWidth="1"/>
    <col min="37" max="37" width="33.72656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10"/>
      <c r="S2" s="9"/>
      <c r="T2" s="9"/>
      <c r="U2" s="82" t="s">
        <v>0</v>
      </c>
      <c r="V2" s="83"/>
      <c r="W2" s="83"/>
      <c r="X2" s="83"/>
      <c r="Y2" s="83"/>
      <c r="Z2" s="84"/>
      <c r="AA2" s="5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</row>
    <row r="3" spans="1:62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285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49999999999999" customHeight="1">
      <c r="A4" s="20" t="s">
        <v>256</v>
      </c>
      <c r="B4" s="9" t="s">
        <v>190</v>
      </c>
      <c r="C4" s="18">
        <f>'Tab-reporting_shock'!C4/'Tab-reporting_baseline'!C4-1</f>
        <v>0</v>
      </c>
      <c r="D4" s="18">
        <f>'Tab-reporting_shock'!D4/'Tab-reporting_baseline'!D4-1</f>
        <v>-3.1536327735231739E-2</v>
      </c>
      <c r="E4" s="18">
        <f>'Tab-reporting_shock'!E4/'Tab-reporting_baseline'!E4-1</f>
        <v>-0.20835729848342022</v>
      </c>
      <c r="F4" s="18">
        <f>'Tab-reporting_shock'!F4/'Tab-reporting_baseline'!F4-1</f>
        <v>-0.29070005971323321</v>
      </c>
      <c r="G4" s="18">
        <f>'Tab-reporting_shock'!G4/'Tab-reporting_baseline'!G4-1</f>
        <v>-0.4854170089518125</v>
      </c>
      <c r="H4" s="18">
        <f>'Tab-reporting_shock'!H4/'Tab-reporting_baseline'!H4-1</f>
        <v>-0.59966740302930044</v>
      </c>
      <c r="I4" s="10"/>
      <c r="J4" s="16" t="s">
        <v>301</v>
      </c>
      <c r="K4" s="9" t="s">
        <v>195</v>
      </c>
      <c r="L4" s="18">
        <f>'Tab-reporting_shock'!L4/'Tab-reporting_baseline'!L4-1</f>
        <v>0</v>
      </c>
      <c r="M4" s="18">
        <f>'Tab-reporting_shock'!M4/'Tab-reporting_baseline'!M4-1</f>
        <v>-4.7050522652114957E-2</v>
      </c>
      <c r="N4" s="18">
        <f>'Tab-reporting_shock'!N4/'Tab-reporting_baseline'!N4-1</f>
        <v>-0.24469055238234516</v>
      </c>
      <c r="O4" s="18">
        <f>'Tab-reporting_shock'!O4/'Tab-reporting_baseline'!O4-1</f>
        <v>-0.32956979499822181</v>
      </c>
      <c r="P4" s="18">
        <f>'Tab-reporting_shock'!P4/'Tab-reporting_baseline'!P4-1</f>
        <v>-0.55424486198604306</v>
      </c>
      <c r="Q4" s="18">
        <f>'Tab-reporting_shock'!Q4/'Tab-reporting_baseline'!Q4-1</f>
        <v>-0.69469480569886</v>
      </c>
      <c r="R4" s="10"/>
      <c r="S4" s="16" t="s">
        <v>301</v>
      </c>
      <c r="T4" s="9" t="s">
        <v>195</v>
      </c>
      <c r="U4" s="55">
        <f>'Tab-reporting_shock'!U4/'Tab-reporting_baseline'!U4-1</f>
        <v>0</v>
      </c>
      <c r="V4" s="55">
        <f>'Tab-reporting_shock'!V4/'Tab-reporting_baseline'!V4-1</f>
        <v>-4.7050522652114957E-2</v>
      </c>
      <c r="W4" s="55">
        <f>'Tab-reporting_shock'!W4/'Tab-reporting_baseline'!W4-1</f>
        <v>-0.24469055238234516</v>
      </c>
      <c r="X4" s="55">
        <f>'Tab-reporting_shock'!X4/'Tab-reporting_baseline'!X4-1</f>
        <v>-0.32956979499822181</v>
      </c>
      <c r="Y4" s="55">
        <f>'Tab-reporting_shock'!Y4/'Tab-reporting_baseline'!Y4-1</f>
        <v>-0.55424486198604306</v>
      </c>
      <c r="Z4" s="55">
        <f>'Tab-reporting_shock'!Z4/'Tab-reporting_baseline'!Z4-1</f>
        <v>-0.69469480569886</v>
      </c>
      <c r="AA4" s="24"/>
      <c r="AB4" s="30" t="s">
        <v>141</v>
      </c>
      <c r="AC4" s="10" t="s">
        <v>104</v>
      </c>
      <c r="AD4" s="43">
        <f>'Tab-reporting_shock'!AD4-'Tab-reporting_baseline'!AD4</f>
        <v>0</v>
      </c>
      <c r="AE4" s="43">
        <f>'Tab-reporting_shock'!AE4-'Tab-reporting_baseline'!AE4</f>
        <v>2.8635900000001584</v>
      </c>
      <c r="AF4" s="43">
        <f>'Tab-reporting_shock'!AF4-'Tab-reporting_baseline'!AF4</f>
        <v>23.822623000000021</v>
      </c>
      <c r="AG4" s="43">
        <f>'Tab-reporting_shock'!AG4-'Tab-reporting_baseline'!AG4</f>
        <v>30.355092999999897</v>
      </c>
      <c r="AH4" s="43">
        <f>'Tab-reporting_shock'!AH4-'Tab-reporting_baseline'!AH4</f>
        <v>82.895474000000149</v>
      </c>
      <c r="AI4" s="43">
        <f>'Tab-reporting_shock'!AI4-'Tab-reporting_baseline'!AI4</f>
        <v>132.18511499999977</v>
      </c>
      <c r="AJ4" s="10"/>
      <c r="AK4" s="30" t="s">
        <v>141</v>
      </c>
      <c r="AL4" s="10" t="s">
        <v>99</v>
      </c>
      <c r="AM4" s="18">
        <f>'Tab-reporting_shock'!AM4/'Tab-reporting_baseline'!AM4-1</f>
        <v>0</v>
      </c>
      <c r="AN4" s="18">
        <f>'Tab-reporting_shock'!AN4/'Tab-reporting_baseline'!AN4-1</f>
        <v>4.7265370590559019E-3</v>
      </c>
      <c r="AO4" s="18">
        <f>'Tab-reporting_shock'!AO4/'Tab-reporting_baseline'!AO4-1</f>
        <v>4.0069755920274286E-2</v>
      </c>
      <c r="AP4" s="18">
        <f>'Tab-reporting_shock'!AP4/'Tab-reporting_baseline'!AP4-1</f>
        <v>7.0352454673009435E-2</v>
      </c>
      <c r="AQ4" s="18">
        <f>'Tab-reporting_shock'!AQ4/'Tab-reporting_baseline'!AQ4-1</f>
        <v>0.14362618269361938</v>
      </c>
      <c r="AR4" s="18">
        <f>'Tab-reporting_shock'!AR4/'Tab-reporting_baseline'!AR4-1</f>
        <v>0.19259957898277924</v>
      </c>
      <c r="AS4" s="10"/>
      <c r="AT4" s="30" t="s">
        <v>141</v>
      </c>
      <c r="AU4" s="10" t="s">
        <v>206</v>
      </c>
      <c r="AV4" s="18">
        <f>'Tab-reporting_shock'!AV4/'Tab-reporting_baseline'!AV4-1</f>
        <v>0</v>
      </c>
      <c r="AW4" s="18">
        <f>'Tab-reporting_shock'!AW4/'Tab-reporting_baseline'!AW4-1</f>
        <v>4.1525103460180457E-3</v>
      </c>
      <c r="AX4" s="18">
        <f>'Tab-reporting_shock'!AX4/'Tab-reporting_baseline'!AX4-1</f>
        <v>1.745406010826045E-2</v>
      </c>
      <c r="AY4" s="18">
        <f>'Tab-reporting_shock'!AY4/'Tab-reporting_baseline'!AY4-1</f>
        <v>2.0222443179518601E-2</v>
      </c>
      <c r="AZ4" s="18">
        <f>'Tab-reporting_shock'!AZ4/'Tab-reporting_baseline'!AZ4-1</f>
        <v>3.5668871323217388E-2</v>
      </c>
      <c r="BA4" s="18">
        <f>'Tab-reporting_shock'!BA4/'Tab-reporting_baseline'!BA4-1</f>
        <v>4.1374852048835065E-2</v>
      </c>
      <c r="BB4" s="10"/>
      <c r="BC4" s="30" t="s">
        <v>141</v>
      </c>
      <c r="BD4" s="10" t="s">
        <v>212</v>
      </c>
      <c r="BE4" s="18">
        <f>'Tab-reporting_shock'!BE4/'Tab-reporting_baseline'!BE4-1</f>
        <v>0</v>
      </c>
      <c r="BF4" s="18">
        <f>'Tab-reporting_shock'!BF4/'Tab-reporting_baseline'!BF4-1</f>
        <v>1.1429405627338962E-3</v>
      </c>
      <c r="BG4" s="18">
        <f>'Tab-reporting_shock'!BG4/'Tab-reporting_baseline'!BG4-1</f>
        <v>1.1785185624040295E-3</v>
      </c>
      <c r="BH4" s="18">
        <f>'Tab-reporting_shock'!BH4/'Tab-reporting_baseline'!BH4-1</f>
        <v>-1.3300758751310093E-3</v>
      </c>
      <c r="BI4" s="18">
        <f>'Tab-reporting_shock'!BI4/'Tab-reporting_baseline'!BI4-1</f>
        <v>1.4170804908553158E-2</v>
      </c>
      <c r="BJ4" s="18">
        <f>'Tab-reporting_shock'!BJ4/'Tab-reporting_baseline'!BJ4-1</f>
        <v>2.904541386660342E-2</v>
      </c>
    </row>
    <row r="5" spans="1:62">
      <c r="A5" s="29" t="s">
        <v>139</v>
      </c>
      <c r="B5" s="9" t="s">
        <v>134</v>
      </c>
      <c r="C5" s="18">
        <f>'Tab-reporting_shock'!C5/'Tab-reporting_baseline'!C5-1</f>
        <v>0</v>
      </c>
      <c r="D5" s="18">
        <f>'Tab-reporting_shock'!D5/'Tab-reporting_baseline'!D5-1</f>
        <v>5.0789781622428976E-5</v>
      </c>
      <c r="E5" s="18">
        <f>'Tab-reporting_shock'!E5/'Tab-reporting_baseline'!E5-1</f>
        <v>2.51326778597738E-4</v>
      </c>
      <c r="F5" s="18">
        <f>'Tab-reporting_shock'!F5/'Tab-reporting_baseline'!F5-1</f>
        <v>3.8347968732632687E-4</v>
      </c>
      <c r="G5" s="18">
        <f>'Tab-reporting_shock'!G5/'Tab-reporting_baseline'!G5-1</f>
        <v>8.8027654597633287E-4</v>
      </c>
      <c r="H5" s="18">
        <f>'Tab-reporting_shock'!H5/'Tab-reporting_baseline'!H5-1</f>
        <v>1.5760225865937283E-3</v>
      </c>
      <c r="I5" s="10"/>
      <c r="J5" s="30" t="s">
        <v>141</v>
      </c>
      <c r="K5" s="9" t="s">
        <v>196</v>
      </c>
      <c r="L5" s="18">
        <f>'Tab-reporting_shock'!L5/'Tab-reporting_baseline'!L5-1</f>
        <v>0</v>
      </c>
      <c r="M5" s="18">
        <f>'Tab-reporting_shock'!M5/'Tab-reporting_baseline'!M5-1</f>
        <v>-5.0454115604259608E-2</v>
      </c>
      <c r="N5" s="18">
        <f>'Tab-reporting_shock'!N5/'Tab-reporting_baseline'!N5-1</f>
        <v>-0.18527412213639727</v>
      </c>
      <c r="O5" s="18">
        <f>'Tab-reporting_shock'!O5/'Tab-reporting_baseline'!O5-1</f>
        <v>-0.2498025686212676</v>
      </c>
      <c r="P5" s="18">
        <f>'Tab-reporting_shock'!P5/'Tab-reporting_baseline'!P5-1</f>
        <v>-0.52274742797259122</v>
      </c>
      <c r="Q5" s="18">
        <f>'Tab-reporting_shock'!Q5/'Tab-reporting_baseline'!Q5-1</f>
        <v>-0.6229442640376055</v>
      </c>
      <c r="R5" s="10"/>
      <c r="S5" s="29" t="s">
        <v>300</v>
      </c>
      <c r="T5" s="9" t="s">
        <v>313</v>
      </c>
      <c r="U5" s="18">
        <f>'Tab-reporting_shock'!U5/'Tab-reporting_baseline'!U5-1</f>
        <v>0</v>
      </c>
      <c r="V5" s="18">
        <f>'Tab-reporting_shock'!V5/'Tab-reporting_baseline'!V5-1</f>
        <v>-6.088441319293536E-3</v>
      </c>
      <c r="W5" s="18">
        <f>'Tab-reporting_shock'!W5/'Tab-reporting_baseline'!W5-1</f>
        <v>-2.3088516343796939E-2</v>
      </c>
      <c r="X5" s="18">
        <f>'Tab-reporting_shock'!X5/'Tab-reporting_baseline'!X5-1</f>
        <v>-2.5738944456813573E-2</v>
      </c>
      <c r="Y5" s="18">
        <f>'Tab-reporting_shock'!Y5/'Tab-reporting_baseline'!Y5-1</f>
        <v>-0.18913203689034264</v>
      </c>
      <c r="Z5" s="18">
        <f>'Tab-reporting_shock'!Z5/'Tab-reporting_baseline'!Z5-1</f>
        <v>-0.35537884773083617</v>
      </c>
      <c r="AA5" s="23"/>
      <c r="AB5" s="30" t="s">
        <v>142</v>
      </c>
      <c r="AC5" s="10" t="s">
        <v>105</v>
      </c>
      <c r="AD5" s="43">
        <f>'Tab-reporting_shock'!AD5-'Tab-reporting_baseline'!AD5</f>
        <v>0</v>
      </c>
      <c r="AE5" s="43">
        <f>'Tab-reporting_shock'!AE5-'Tab-reporting_baseline'!AE5</f>
        <v>9.487559999999462E-2</v>
      </c>
      <c r="AF5" s="43">
        <f>'Tab-reporting_shock'!AF5-'Tab-reporting_baseline'!AF5</f>
        <v>1.1376758000000109</v>
      </c>
      <c r="AG5" s="43">
        <f>'Tab-reporting_shock'!AG5-'Tab-reporting_baseline'!AG5</f>
        <v>1.4544672000000105</v>
      </c>
      <c r="AH5" s="43">
        <f>'Tab-reporting_shock'!AH5-'Tab-reporting_baseline'!AH5</f>
        <v>2.1317198000000133</v>
      </c>
      <c r="AI5" s="43">
        <f>'Tab-reporting_shock'!AI5-'Tab-reporting_baseline'!AI5</f>
        <v>2.4242356000000029</v>
      </c>
      <c r="AJ5" s="10"/>
      <c r="AK5" s="30" t="s">
        <v>142</v>
      </c>
      <c r="AL5" s="10" t="s">
        <v>100</v>
      </c>
      <c r="AM5" s="18">
        <f>'Tab-reporting_shock'!AM5/'Tab-reporting_baseline'!AM5-1</f>
        <v>0</v>
      </c>
      <c r="AN5" s="18">
        <f>'Tab-reporting_shock'!AN5/'Tab-reporting_baseline'!AN5-1</f>
        <v>3.5560261124478743E-4</v>
      </c>
      <c r="AO5" s="18">
        <f>'Tab-reporting_shock'!AO5/'Tab-reporting_baseline'!AO5-1</f>
        <v>5.0603175591552585E-3</v>
      </c>
      <c r="AP5" s="18">
        <f>'Tab-reporting_shock'!AP5/'Tab-reporting_baseline'!AP5-1</f>
        <v>1.1934427408805126E-2</v>
      </c>
      <c r="AQ5" s="18">
        <f>'Tab-reporting_shock'!AQ5/'Tab-reporting_baseline'!AQ5-1</f>
        <v>2.5860266529094345E-2</v>
      </c>
      <c r="AR5" s="18">
        <f>'Tab-reporting_shock'!AR5/'Tab-reporting_baseline'!AR5-1</f>
        <v>3.6245703238699578E-2</v>
      </c>
      <c r="AS5" s="10"/>
      <c r="AT5" s="30" t="s">
        <v>142</v>
      </c>
      <c r="AU5" s="10" t="s">
        <v>207</v>
      </c>
      <c r="AV5" s="18">
        <f>'Tab-reporting_shock'!AV5/'Tab-reporting_baseline'!AV5-1</f>
        <v>0</v>
      </c>
      <c r="AW5" s="18">
        <f>'Tab-reporting_shock'!AW5/'Tab-reporting_baseline'!AW5-1</f>
        <v>1.0160911597605349E-3</v>
      </c>
      <c r="AX5" s="18">
        <f>'Tab-reporting_shock'!AX5/'Tab-reporting_baseline'!AX5-1</f>
        <v>6.6845913933979428E-3</v>
      </c>
      <c r="AY5" s="18">
        <f>'Tab-reporting_shock'!AY5/'Tab-reporting_baseline'!AY5-1</f>
        <v>1.1051148210219797E-2</v>
      </c>
      <c r="AZ5" s="18">
        <f>'Tab-reporting_shock'!AZ5/'Tab-reporting_baseline'!AZ5-1</f>
        <v>1.7697445966082581E-2</v>
      </c>
      <c r="BA5" s="18">
        <f>'Tab-reporting_shock'!BA5/'Tab-reporting_baseline'!BA5-1</f>
        <v>1.5486389490285246E-2</v>
      </c>
      <c r="BB5" s="10"/>
      <c r="BC5" s="30" t="s">
        <v>142</v>
      </c>
      <c r="BD5" s="10" t="s">
        <v>213</v>
      </c>
      <c r="BE5" s="18">
        <f>'Tab-reporting_shock'!BE5/'Tab-reporting_baseline'!BE5-1</f>
        <v>0</v>
      </c>
      <c r="BF5" s="18">
        <f>'Tab-reporting_shock'!BF5/'Tab-reporting_baseline'!BF5-1</f>
        <v>6.9028317537900286E-4</v>
      </c>
      <c r="BG5" s="18">
        <f>'Tab-reporting_shock'!BG5/'Tab-reporting_baseline'!BG5-1</f>
        <v>2.4369184734787108E-3</v>
      </c>
      <c r="BH5" s="18">
        <f>'Tab-reporting_shock'!BH5/'Tab-reporting_baseline'!BH5-1</f>
        <v>5.0822562865964205E-3</v>
      </c>
      <c r="BI5" s="18">
        <f>'Tab-reporting_shock'!BI5/'Tab-reporting_baseline'!BI5-1</f>
        <v>3.654809218627042E-3</v>
      </c>
      <c r="BJ5" s="18">
        <f>'Tab-reporting_shock'!BJ5/'Tab-reporting_baseline'!BJ5-1</f>
        <v>-4.3038627572467014E-4</v>
      </c>
    </row>
    <row r="6" spans="1:62">
      <c r="A6" s="29" t="s">
        <v>300</v>
      </c>
      <c r="B6" s="9" t="s">
        <v>135</v>
      </c>
      <c r="C6" s="18">
        <f>'Tab-reporting_shock'!C6/'Tab-reporting_baseline'!C6-1</f>
        <v>0</v>
      </c>
      <c r="D6" s="18">
        <f>'Tab-reporting_shock'!D6/'Tab-reporting_baseline'!D6-1</f>
        <v>-2.3948211709662326E-3</v>
      </c>
      <c r="E6" s="18">
        <f>'Tab-reporting_shock'!E6/'Tab-reporting_baseline'!E6-1</f>
        <v>-9.4664492657147159E-3</v>
      </c>
      <c r="F6" s="18">
        <f>'Tab-reporting_shock'!F6/'Tab-reporting_baseline'!F6-1</f>
        <v>-0.10743350377384653</v>
      </c>
      <c r="G6" s="18">
        <f>'Tab-reporting_shock'!G6/'Tab-reporting_baseline'!G6-1</f>
        <v>0.36248197349515254</v>
      </c>
      <c r="H6" s="18">
        <f>'Tab-reporting_shock'!H6/'Tab-reporting_baseline'!H6-1</f>
        <v>1.2221852740175319</v>
      </c>
      <c r="I6" s="10"/>
      <c r="J6" s="30" t="s">
        <v>142</v>
      </c>
      <c r="K6" s="9" t="s">
        <v>197</v>
      </c>
      <c r="L6" s="18">
        <f>'Tab-reporting_shock'!L6/'Tab-reporting_baseline'!L6-1</f>
        <v>0</v>
      </c>
      <c r="M6" s="18">
        <f>'Tab-reporting_shock'!M6/'Tab-reporting_baseline'!M6-1</f>
        <v>-1.5293268468054011E-3</v>
      </c>
      <c r="N6" s="18">
        <f>'Tab-reporting_shock'!N6/'Tab-reporting_baseline'!N6-1</f>
        <v>-5.7626123864641388E-3</v>
      </c>
      <c r="O6" s="18">
        <f>'Tab-reporting_shock'!O6/'Tab-reporting_baseline'!O6-1</f>
        <v>3.9894648514549047E-3</v>
      </c>
      <c r="P6" s="18">
        <f>'Tab-reporting_shock'!P6/'Tab-reporting_baseline'!P6-1</f>
        <v>-0.17546122488335858</v>
      </c>
      <c r="Q6" s="18">
        <f>'Tab-reporting_shock'!Q6/'Tab-reporting_baseline'!Q6-1</f>
        <v>-0.35597765682632332</v>
      </c>
      <c r="R6" s="10"/>
      <c r="S6" s="29" t="s">
        <v>148</v>
      </c>
      <c r="T6" s="9" t="s">
        <v>314</v>
      </c>
      <c r="U6" s="18">
        <f>'Tab-reporting_shock'!U6/'Tab-reporting_baseline'!U6-1</f>
        <v>0</v>
      </c>
      <c r="V6" s="18">
        <f>'Tab-reporting_shock'!V6/'Tab-reporting_baseline'!V6-1</f>
        <v>-8.7003663164251677E-2</v>
      </c>
      <c r="W6" s="18">
        <f>'Tab-reporting_shock'!W6/'Tab-reporting_baseline'!W6-1</f>
        <v>-0.35203141470554133</v>
      </c>
      <c r="X6" s="18">
        <f>'Tab-reporting_shock'!X6/'Tab-reporting_baseline'!X6-1</f>
        <v>-0.49841177586289587</v>
      </c>
      <c r="Y6" s="18">
        <f>'Tab-reporting_shock'!Y6/'Tab-reporting_baseline'!Y6-1</f>
        <v>-0.60396891644358808</v>
      </c>
      <c r="Z6" s="18">
        <f>'Tab-reporting_shock'!Z6/'Tab-reporting_baseline'!Z6-1</f>
        <v>-0.59284917000123682</v>
      </c>
      <c r="AA6" s="23"/>
      <c r="AB6" s="30" t="s">
        <v>143</v>
      </c>
      <c r="AC6" s="10" t="s">
        <v>106</v>
      </c>
      <c r="AD6" s="43">
        <f>'Tab-reporting_shock'!AD6-'Tab-reporting_baseline'!AD6</f>
        <v>0</v>
      </c>
      <c r="AE6" s="43">
        <f>'Tab-reporting_shock'!AE6-'Tab-reporting_baseline'!AE6</f>
        <v>1.3307179999999335</v>
      </c>
      <c r="AF6" s="43">
        <f>'Tab-reporting_shock'!AF6-'Tab-reporting_baseline'!AF6</f>
        <v>6.474083999999948</v>
      </c>
      <c r="AG6" s="43">
        <f>'Tab-reporting_shock'!AG6-'Tab-reporting_baseline'!AG6</f>
        <v>2.823366999999962</v>
      </c>
      <c r="AH6" s="43">
        <f>'Tab-reporting_shock'!AH6-'Tab-reporting_baseline'!AH6</f>
        <v>27.245503999999983</v>
      </c>
      <c r="AI6" s="43">
        <f>'Tab-reporting_shock'!AI6-'Tab-reporting_baseline'!AI6</f>
        <v>55.32197599999995</v>
      </c>
      <c r="AJ6" s="10"/>
      <c r="AK6" s="30" t="s">
        <v>143</v>
      </c>
      <c r="AL6" s="10" t="s">
        <v>101</v>
      </c>
      <c r="AM6" s="18">
        <f>'Tab-reporting_shock'!AM6/'Tab-reporting_baseline'!AM6-1</f>
        <v>0</v>
      </c>
      <c r="AN6" s="18">
        <f>'Tab-reporting_shock'!AN6/'Tab-reporting_baseline'!AN6-1</f>
        <v>9.0954129296272335E-4</v>
      </c>
      <c r="AO6" s="18">
        <f>'Tab-reporting_shock'!AO6/'Tab-reporting_baseline'!AO6-1</f>
        <v>8.4293320080564005E-3</v>
      </c>
      <c r="AP6" s="18">
        <f>'Tab-reporting_shock'!AP6/'Tab-reporting_baseline'!AP6-1</f>
        <v>1.6133696147929699E-2</v>
      </c>
      <c r="AQ6" s="18">
        <f>'Tab-reporting_shock'!AQ6/'Tab-reporting_baseline'!AQ6-1</f>
        <v>4.1810107529524521E-2</v>
      </c>
      <c r="AR6" s="18">
        <f>'Tab-reporting_shock'!AR6/'Tab-reporting_baseline'!AR6-1</f>
        <v>6.1807209387894524E-2</v>
      </c>
      <c r="AS6" s="10"/>
      <c r="AT6" s="30" t="s">
        <v>143</v>
      </c>
      <c r="AU6" s="10" t="s">
        <v>208</v>
      </c>
      <c r="AV6" s="18">
        <f>'Tab-reporting_shock'!AV6/'Tab-reporting_baseline'!AV6-1</f>
        <v>0</v>
      </c>
      <c r="AW6" s="18">
        <f>'Tab-reporting_shock'!AW6/'Tab-reporting_baseline'!AW6-1</f>
        <v>1.3350668322746895E-3</v>
      </c>
      <c r="AX6" s="18">
        <f>'Tab-reporting_shock'!AX6/'Tab-reporting_baseline'!AX6-1</f>
        <v>4.3950260924845441E-3</v>
      </c>
      <c r="AY6" s="18">
        <f>'Tab-reporting_shock'!AY6/'Tab-reporting_baseline'!AY6-1</f>
        <v>4.1702925256652534E-3</v>
      </c>
      <c r="AZ6" s="18">
        <f>'Tab-reporting_shock'!AZ6/'Tab-reporting_baseline'!AZ6-1</f>
        <v>1.6350873064263638E-2</v>
      </c>
      <c r="BA6" s="18">
        <f>'Tab-reporting_shock'!BA6/'Tab-reporting_baseline'!BA6-1</f>
        <v>2.7227508239353826E-2</v>
      </c>
      <c r="BB6" s="10"/>
      <c r="BC6" s="30" t="s">
        <v>143</v>
      </c>
      <c r="BD6" s="10" t="s">
        <v>214</v>
      </c>
      <c r="BE6" s="18">
        <f>'Tab-reporting_shock'!BE6/'Tab-reporting_baseline'!BE6-1</f>
        <v>0</v>
      </c>
      <c r="BF6" s="18">
        <f>'Tab-reporting_shock'!BF6/'Tab-reporting_baseline'!BF6-1</f>
        <v>9.7852165077227937E-4</v>
      </c>
      <c r="BG6" s="18">
        <f>'Tab-reporting_shock'!BG6/'Tab-reporting_baseline'!BG6-1</f>
        <v>-2.2833240090747164E-4</v>
      </c>
      <c r="BH6" s="18">
        <f>'Tab-reporting_shock'!BH6/'Tab-reporting_baseline'!BH6-1</f>
        <v>-2.4764484974194589E-3</v>
      </c>
      <c r="BI6" s="18">
        <f>'Tab-reporting_shock'!BI6/'Tab-reporting_baseline'!BI6-1</f>
        <v>1.0804882127068538E-2</v>
      </c>
      <c r="BJ6" s="18">
        <f>'Tab-reporting_shock'!BJ6/'Tab-reporting_baseline'!BJ6-1</f>
        <v>2.4717059716012013E-2</v>
      </c>
    </row>
    <row r="7" spans="1:62">
      <c r="A7" s="29" t="s">
        <v>148</v>
      </c>
      <c r="B7" s="9" t="s">
        <v>136</v>
      </c>
      <c r="C7" s="18">
        <f>'Tab-reporting_shock'!C7/'Tab-reporting_baseline'!C7-1</f>
        <v>0</v>
      </c>
      <c r="D7" s="18">
        <f>'Tab-reporting_shock'!D7/'Tab-reporting_baseline'!D7-1</f>
        <v>-4.5037487640245288E-2</v>
      </c>
      <c r="E7" s="18">
        <f>'Tab-reporting_shock'!E7/'Tab-reporting_baseline'!E7-1</f>
        <v>-3.4366202695052861E-2</v>
      </c>
      <c r="F7" s="18">
        <f>'Tab-reporting_shock'!F7/'Tab-reporting_baseline'!F7-1</f>
        <v>-8.7358886836799265E-2</v>
      </c>
      <c r="G7" s="18">
        <f>'Tab-reporting_shock'!G7/'Tab-reporting_baseline'!G7-1</f>
        <v>-0.19294747707398463</v>
      </c>
      <c r="H7" s="18">
        <f>'Tab-reporting_shock'!H7/'Tab-reporting_baseline'!H7-1</f>
        <v>-0.19283424199950772</v>
      </c>
      <c r="I7" s="10"/>
      <c r="J7" s="30" t="s">
        <v>143</v>
      </c>
      <c r="K7" s="9" t="s">
        <v>198</v>
      </c>
      <c r="L7" s="18">
        <f>'Tab-reporting_shock'!L7/'Tab-reporting_baseline'!L7-1</f>
        <v>0</v>
      </c>
      <c r="M7" s="18">
        <f>'Tab-reporting_shock'!M7/'Tab-reporting_baseline'!M7-1</f>
        <v>-2.2825486854687105E-2</v>
      </c>
      <c r="N7" s="18">
        <f>'Tab-reporting_shock'!N7/'Tab-reporting_baseline'!N7-1</f>
        <v>-9.7890599648125631E-2</v>
      </c>
      <c r="O7" s="18">
        <f>'Tab-reporting_shock'!O7/'Tab-reporting_baseline'!O7-1</f>
        <v>-0.12844962220748479</v>
      </c>
      <c r="P7" s="18">
        <f>'Tab-reporting_shock'!P7/'Tab-reporting_baseline'!P7-1</f>
        <v>-0.35717657802010661</v>
      </c>
      <c r="Q7" s="18">
        <f>'Tab-reporting_shock'!Q7/'Tab-reporting_baseline'!Q7-1</f>
        <v>-0.52086215879689379</v>
      </c>
      <c r="R7" s="10"/>
      <c r="S7" s="29" t="s">
        <v>159</v>
      </c>
      <c r="T7" s="9" t="s">
        <v>315</v>
      </c>
      <c r="U7" s="18">
        <f>'Tab-reporting_shock'!U7/'Tab-reporting_baseline'!U7-1</f>
        <v>0</v>
      </c>
      <c r="V7" s="18">
        <f>'Tab-reporting_shock'!V7/'Tab-reporting_baseline'!V7-1</f>
        <v>-4.3523140160917073E-2</v>
      </c>
      <c r="W7" s="18">
        <f>'Tab-reporting_shock'!W7/'Tab-reporting_baseline'!W7-1</f>
        <v>-0.26103136557740825</v>
      </c>
      <c r="X7" s="18">
        <f>'Tab-reporting_shock'!X7/'Tab-reporting_baseline'!X7-1</f>
        <v>-0.34551598048472176</v>
      </c>
      <c r="Y7" s="18">
        <f>'Tab-reporting_shock'!Y7/'Tab-reporting_baseline'!Y7-1</f>
        <v>-0.6162852201846214</v>
      </c>
      <c r="Z7" s="18">
        <f>'Tab-reporting_shock'!Z7/'Tab-reporting_baseline'!Z7-1</f>
        <v>-0.78500879352749697</v>
      </c>
      <c r="AA7" s="23"/>
      <c r="AB7" s="30" t="s">
        <v>185</v>
      </c>
      <c r="AC7" s="10" t="s">
        <v>107</v>
      </c>
      <c r="AD7" s="43">
        <f>'Tab-reporting_shock'!AD7-'Tab-reporting_baseline'!AD7</f>
        <v>0</v>
      </c>
      <c r="AE7" s="43">
        <f>'Tab-reporting_shock'!AE7-'Tab-reporting_baseline'!AE7</f>
        <v>-0.7056677399999991</v>
      </c>
      <c r="AF7" s="43">
        <f>'Tab-reporting_shock'!AF7-'Tab-reporting_baseline'!AF7</f>
        <v>-5.34198168</v>
      </c>
      <c r="AG7" s="43">
        <f>'Tab-reporting_shock'!AG7-'Tab-reporting_baseline'!AG7</f>
        <v>-9.0398703899999973</v>
      </c>
      <c r="AH7" s="43">
        <f>'Tab-reporting_shock'!AH7-'Tab-reporting_baseline'!AH7</f>
        <v>-11.371992280000001</v>
      </c>
      <c r="AI7" s="43">
        <f>'Tab-reporting_shock'!AI7-'Tab-reporting_baseline'!AI7</f>
        <v>-11.227431461999998</v>
      </c>
      <c r="AJ7" s="10"/>
      <c r="AK7" s="30" t="s">
        <v>185</v>
      </c>
      <c r="AL7" s="10" t="s">
        <v>102</v>
      </c>
      <c r="AM7" s="18">
        <f>'Tab-reporting_shock'!AM7/'Tab-reporting_baseline'!AM7-1</f>
        <v>0</v>
      </c>
      <c r="AN7" s="18">
        <f>'Tab-reporting_shock'!AN7/'Tab-reporting_baseline'!AN7-1</f>
        <v>-3.2863181932444196E-2</v>
      </c>
      <c r="AO7" s="18">
        <f>'Tab-reporting_shock'!AO7/'Tab-reporting_baseline'!AO7-1</f>
        <v>-0.21815548051407918</v>
      </c>
      <c r="AP7" s="18">
        <f>'Tab-reporting_shock'!AP7/'Tab-reporting_baseline'!AP7-1</f>
        <v>-0.37068856651979742</v>
      </c>
      <c r="AQ7" s="18">
        <f>'Tab-reporting_shock'!AQ7/'Tab-reporting_baseline'!AQ7-1</f>
        <v>-0.62119761199293821</v>
      </c>
      <c r="AR7" s="18">
        <f>'Tab-reporting_shock'!AR7/'Tab-reporting_baseline'!AR7-1</f>
        <v>-0.81392040659659959</v>
      </c>
      <c r="AS7" s="10"/>
      <c r="AT7" s="30" t="s">
        <v>185</v>
      </c>
      <c r="AU7" s="10" t="s">
        <v>209</v>
      </c>
      <c r="AV7" s="18">
        <f>'Tab-reporting_shock'!AV7/'Tab-reporting_baseline'!AV7-1</f>
        <v>0</v>
      </c>
      <c r="AW7" s="18">
        <f>'Tab-reporting_shock'!AW7/'Tab-reporting_baseline'!AW7-1</f>
        <v>-3.0868254332056089E-2</v>
      </c>
      <c r="AX7" s="18">
        <f>'Tab-reporting_shock'!AX7/'Tab-reporting_baseline'!AX7-1</f>
        <v>-0.20364129711642653</v>
      </c>
      <c r="AY7" s="18">
        <f>'Tab-reporting_shock'!AY7/'Tab-reporting_baseline'!AY7-1</f>
        <v>-0.29588116739615855</v>
      </c>
      <c r="AZ7" s="18">
        <f>'Tab-reporting_shock'!AZ7/'Tab-reporting_baseline'!AZ7-1</f>
        <v>-0.50698693872297929</v>
      </c>
      <c r="BA7" s="18">
        <f>'Tab-reporting_shock'!BA7/'Tab-reporting_baseline'!BA7-1</f>
        <v>-0.69073743332200577</v>
      </c>
      <c r="BB7" s="10"/>
      <c r="BC7" s="30" t="s">
        <v>185</v>
      </c>
      <c r="BD7" s="10" t="s">
        <v>215</v>
      </c>
      <c r="BE7" s="18">
        <f>'Tab-reporting_shock'!BE7/'Tab-reporting_baseline'!BE7-1</f>
        <v>0</v>
      </c>
      <c r="BF7" s="18">
        <f>'Tab-reporting_shock'!BF7/'Tab-reporting_baseline'!BF7-1</f>
        <v>-3.6715271882400313E-2</v>
      </c>
      <c r="BG7" s="18">
        <f>'Tab-reporting_shock'!BG7/'Tab-reporting_baseline'!BG7-1</f>
        <v>-0.24066546414583856</v>
      </c>
      <c r="BH7" s="18">
        <f>'Tab-reporting_shock'!BH7/'Tab-reporting_baseline'!BH7-1</f>
        <v>-0.34885036832720262</v>
      </c>
      <c r="BI7" s="18">
        <f>'Tab-reporting_shock'!BI7/'Tab-reporting_baseline'!BI7-1</f>
        <v>-0.57736360551575316</v>
      </c>
      <c r="BJ7" s="18">
        <f>'Tab-reporting_shock'!BJ7/'Tab-reporting_baseline'!BJ7-1</f>
        <v>-0.76998251602470225</v>
      </c>
    </row>
    <row r="8" spans="1:62">
      <c r="A8" s="29" t="s">
        <v>159</v>
      </c>
      <c r="B8" s="9" t="s">
        <v>137</v>
      </c>
      <c r="C8" s="18">
        <f>'Tab-reporting_shock'!C8/'Tab-reporting_baseline'!C8-1</f>
        <v>0</v>
      </c>
      <c r="D8" s="18">
        <f>'Tab-reporting_shock'!D8/'Tab-reporting_baseline'!D8-1</f>
        <v>-4.7186407468788549E-2</v>
      </c>
      <c r="E8" s="18">
        <f>'Tab-reporting_shock'!E8/'Tab-reporting_baseline'!E8-1</f>
        <v>-0.28079051577205338</v>
      </c>
      <c r="F8" s="18">
        <f>'Tab-reporting_shock'!F8/'Tab-reporting_baseline'!F8-1</f>
        <v>-0.37639073491865893</v>
      </c>
      <c r="G8" s="18">
        <f>'Tab-reporting_shock'!G8/'Tab-reporting_baseline'!G8-1</f>
        <v>-0.63594780101108994</v>
      </c>
      <c r="H8" s="18">
        <f>'Tab-reporting_shock'!H8/'Tab-reporting_baseline'!H8-1</f>
        <v>-0.81102448315886211</v>
      </c>
      <c r="I8" s="10"/>
      <c r="J8" s="30" t="s">
        <v>185</v>
      </c>
      <c r="K8" s="9" t="s">
        <v>199</v>
      </c>
      <c r="L8" s="18">
        <f>'Tab-reporting_shock'!L8/'Tab-reporting_baseline'!L8-1</f>
        <v>0</v>
      </c>
      <c r="M8" s="18">
        <f>'Tab-reporting_shock'!M8/'Tab-reporting_baseline'!M8-1</f>
        <v>-2.9281861406420862E-2</v>
      </c>
      <c r="N8" s="18">
        <f>'Tab-reporting_shock'!N8/'Tab-reporting_baseline'!N8-1</f>
        <v>-0.17154438669734984</v>
      </c>
      <c r="O8" s="18">
        <f>'Tab-reporting_shock'!O8/'Tab-reporting_baseline'!O8-1</f>
        <v>-0.26828325070726433</v>
      </c>
      <c r="P8" s="18">
        <f>'Tab-reporting_shock'!P8/'Tab-reporting_baseline'!P8-1</f>
        <v>-0.60925265167391074</v>
      </c>
      <c r="Q8" s="18">
        <f>'Tab-reporting_shock'!Q8/'Tab-reporting_baseline'!Q8-1</f>
        <v>-0.81883062721162492</v>
      </c>
      <c r="R8" s="10"/>
      <c r="S8" s="30" t="s">
        <v>302</v>
      </c>
      <c r="T8" s="9" t="s">
        <v>201</v>
      </c>
      <c r="U8" s="55">
        <f>'Tab-reporting_shock'!U8/'Tab-reporting_baseline'!U8-1</f>
        <v>0</v>
      </c>
      <c r="V8" s="55">
        <f>'Tab-reporting_shock'!V8/'Tab-reporting_baseline'!V8-1</f>
        <v>-0.10317960980421748</v>
      </c>
      <c r="W8" s="55">
        <f>'Tab-reporting_shock'!W8/'Tab-reporting_baseline'!W8-1</f>
        <v>-0.2282969155527238</v>
      </c>
      <c r="X8" s="55">
        <f>'Tab-reporting_shock'!X8/'Tab-reporting_baseline'!X8-1</f>
        <v>-0.16952912230350481</v>
      </c>
      <c r="Y8" s="55">
        <f>'Tab-reporting_shock'!Y8/'Tab-reporting_baseline'!Y8-1</f>
        <v>-0.33802013853518253</v>
      </c>
      <c r="Z8" s="55">
        <f>'Tab-reporting_shock'!Z8/'Tab-reporting_baseline'!Z8-1</f>
        <v>-0.50002720964442737</v>
      </c>
      <c r="AA8" s="24"/>
      <c r="AB8" s="30" t="s">
        <v>140</v>
      </c>
      <c r="AC8" s="10" t="s">
        <v>108</v>
      </c>
      <c r="AD8" s="43">
        <f>'Tab-reporting_shock'!AD8-'Tab-reporting_baseline'!AD8</f>
        <v>0</v>
      </c>
      <c r="AE8" s="43">
        <f>'Tab-reporting_shock'!AE8-'Tab-reporting_baseline'!AE8</f>
        <v>1.4846049969999999</v>
      </c>
      <c r="AF8" s="43">
        <f>'Tab-reporting_shock'!AF8-'Tab-reporting_baseline'!AF8</f>
        <v>6.3502665100000009</v>
      </c>
      <c r="AG8" s="43">
        <f>'Tab-reporting_shock'!AG8-'Tab-reporting_baseline'!AG8</f>
        <v>11.028585120000001</v>
      </c>
      <c r="AH8" s="43">
        <f>'Tab-reporting_shock'!AH8-'Tab-reporting_baseline'!AH8</f>
        <v>19.889701710000004</v>
      </c>
      <c r="AI8" s="43">
        <f>'Tab-reporting_shock'!AI8-'Tab-reporting_baseline'!AI8</f>
        <v>26.443946720000003</v>
      </c>
      <c r="AJ8" s="10"/>
      <c r="AK8" s="30" t="s">
        <v>140</v>
      </c>
      <c r="AL8" s="10" t="s">
        <v>103</v>
      </c>
      <c r="AM8" s="18">
        <f>'Tab-reporting_shock'!AM8/'Tab-reporting_baseline'!AM8-1</f>
        <v>0</v>
      </c>
      <c r="AN8" s="18">
        <f>'Tab-reporting_shock'!AN8/'Tab-reporting_baseline'!AN8-1</f>
        <v>0.13006852647456202</v>
      </c>
      <c r="AO8" s="18">
        <f>'Tab-reporting_shock'!AO8/'Tab-reporting_baseline'!AO8-1</f>
        <v>0.35068933127937263</v>
      </c>
      <c r="AP8" s="18">
        <f>'Tab-reporting_shock'!AP8/'Tab-reporting_baseline'!AP8-1</f>
        <v>0.66108557373878085</v>
      </c>
      <c r="AQ8" s="18">
        <f>'Tab-reporting_shock'!AQ8/'Tab-reporting_baseline'!AQ8-1</f>
        <v>1.5583725711682477</v>
      </c>
      <c r="AR8" s="18">
        <f>'Tab-reporting_shock'!AR8/'Tab-reporting_baseline'!AR8-1</f>
        <v>2.1419886820343055</v>
      </c>
      <c r="AS8" s="10"/>
      <c r="AT8" s="30" t="s">
        <v>140</v>
      </c>
      <c r="AU8" s="10" t="s">
        <v>210</v>
      </c>
      <c r="AV8" s="18">
        <f>'Tab-reporting_shock'!AV8/'Tab-reporting_baseline'!AV8-1</f>
        <v>0</v>
      </c>
      <c r="AW8" s="18">
        <f>'Tab-reporting_shock'!AW8/'Tab-reporting_baseline'!AW8-1</f>
        <v>0.96848554576891743</v>
      </c>
      <c r="AX8" s="18">
        <f>'Tab-reporting_shock'!AX8/'Tab-reporting_baseline'!AX8-1</f>
        <v>1.9553176059491757</v>
      </c>
      <c r="AY8" s="18">
        <f>'Tab-reporting_shock'!AY8/'Tab-reporting_baseline'!AY8-1</f>
        <v>2.0490141440305059</v>
      </c>
      <c r="AZ8" s="18">
        <f>'Tab-reporting_shock'!AZ8/'Tab-reporting_baseline'!AZ8-1</f>
        <v>4.2542981503402215</v>
      </c>
      <c r="BA8" s="18">
        <f>'Tab-reporting_shock'!BA8/'Tab-reporting_baseline'!BA8-1</f>
        <v>4.3334307626755892</v>
      </c>
      <c r="BB8" s="10"/>
      <c r="BC8" s="30" t="s">
        <v>140</v>
      </c>
      <c r="BD8" s="10" t="s">
        <v>216</v>
      </c>
      <c r="BE8" s="18">
        <f>'Tab-reporting_shock'!BE8/'Tab-reporting_baseline'!BE8-1</f>
        <v>0</v>
      </c>
      <c r="BF8" s="18">
        <f>'Tab-reporting_shock'!BF8/'Tab-reporting_baseline'!BF8-1</f>
        <v>-1.3819733448261484E-3</v>
      </c>
      <c r="BG8" s="18">
        <f>'Tab-reporting_shock'!BG8/'Tab-reporting_baseline'!BG8-1</f>
        <v>-0.16231855023844499</v>
      </c>
      <c r="BH8" s="18">
        <f>'Tab-reporting_shock'!BH8/'Tab-reporting_baseline'!BH8-1</f>
        <v>-0.18530328673649799</v>
      </c>
      <c r="BI8" s="18">
        <f>'Tab-reporting_shock'!BI8/'Tab-reporting_baseline'!BI8-1</f>
        <v>-0.14842581647967945</v>
      </c>
      <c r="BJ8" s="18">
        <f>'Tab-reporting_shock'!BJ8/'Tab-reporting_baseline'!BJ8-1</f>
        <v>-4.2454504866090703E-2</v>
      </c>
    </row>
    <row r="9" spans="1:62">
      <c r="A9" s="29" t="s">
        <v>140</v>
      </c>
      <c r="B9" s="9" t="s">
        <v>138</v>
      </c>
      <c r="C9" s="18">
        <f>'Tab-reporting_shock'!C9/'Tab-reporting_baseline'!C9-1</f>
        <v>0</v>
      </c>
      <c r="D9" s="18">
        <f>'Tab-reporting_shock'!D9/'Tab-reporting_baseline'!D9-1</f>
        <v>-3.8845913740481741E-5</v>
      </c>
      <c r="E9" s="18">
        <f>'Tab-reporting_shock'!E9/'Tab-reporting_baseline'!E9-1</f>
        <v>-0.15788461986646229</v>
      </c>
      <c r="F9" s="18">
        <f>'Tab-reporting_shock'!F9/'Tab-reporting_baseline'!F9-1</f>
        <v>-0.18073387852604472</v>
      </c>
      <c r="G9" s="18">
        <f>'Tab-reporting_shock'!G9/'Tab-reporting_baseline'!G9-1</f>
        <v>-0.13218378913257001</v>
      </c>
      <c r="H9" s="18">
        <f>'Tab-reporting_shock'!H9/'Tab-reporting_baseline'!H9-1</f>
        <v>-1.6568669326711638E-2</v>
      </c>
      <c r="I9" s="10"/>
      <c r="J9" s="30" t="s">
        <v>140</v>
      </c>
      <c r="K9" s="9" t="s">
        <v>200</v>
      </c>
      <c r="L9" s="18">
        <f>'Tab-reporting_shock'!L9/'Tab-reporting_baseline'!L9-1</f>
        <v>0</v>
      </c>
      <c r="M9" s="18">
        <f>'Tab-reporting_shock'!M9/'Tab-reporting_baseline'!M9-1</f>
        <v>-5.4638222242875512E-2</v>
      </c>
      <c r="N9" s="18">
        <f>'Tab-reporting_shock'!N9/'Tab-reporting_baseline'!N9-1</f>
        <v>-0.31836974128619644</v>
      </c>
      <c r="O9" s="18">
        <f>'Tab-reporting_shock'!O9/'Tab-reporting_baseline'!O9-1</f>
        <v>-0.42496418953963599</v>
      </c>
      <c r="P9" s="18">
        <f>'Tab-reporting_shock'!P9/'Tab-reporting_baseline'!P9-1</f>
        <v>-0.62473789819119419</v>
      </c>
      <c r="Q9" s="18">
        <f>'Tab-reporting_shock'!Q9/'Tab-reporting_baseline'!Q9-1</f>
        <v>-0.77721026435933405</v>
      </c>
      <c r="R9" s="10"/>
      <c r="S9" s="29" t="s">
        <v>300</v>
      </c>
      <c r="T9" s="9" t="s">
        <v>307</v>
      </c>
      <c r="U9" s="18">
        <f>'Tab-reporting_shock'!U9/'Tab-reporting_baseline'!U9-1</f>
        <v>0</v>
      </c>
      <c r="V9" s="18">
        <f>'Tab-reporting_shock'!V9/'Tab-reporting_baseline'!V9-1</f>
        <v>5.0943858696417266E-4</v>
      </c>
      <c r="W9" s="18">
        <f>'Tab-reporting_shock'!W9/'Tab-reporting_baseline'!W9-1</f>
        <v>8.6317976139085317E-3</v>
      </c>
      <c r="X9" s="18">
        <f>'Tab-reporting_shock'!X9/'Tab-reporting_baseline'!X9-1</f>
        <v>7.0710222857007787E-2</v>
      </c>
      <c r="Y9" s="18">
        <f>'Tab-reporting_shock'!Y9/'Tab-reporting_baseline'!Y9-1</f>
        <v>-0.19914774702876725</v>
      </c>
      <c r="Z9" s="18">
        <f>'Tab-reporting_shock'!Z9/'Tab-reporting_baseline'!Z9-1</f>
        <v>-0.57362820567286954</v>
      </c>
      <c r="AA9" s="23"/>
      <c r="AB9" s="33" t="s">
        <v>180</v>
      </c>
      <c r="AC9" s="26" t="s">
        <v>97</v>
      </c>
      <c r="AD9" s="44">
        <f>'Tab-reporting_shock'!AD9-'Tab-reporting_baseline'!AD9</f>
        <v>0</v>
      </c>
      <c r="AE9" s="44">
        <f>'Tab-reporting_shock'!AE9-'Tab-reporting_baseline'!AE9</f>
        <v>5.0681209999997918</v>
      </c>
      <c r="AF9" s="44">
        <f>'Tab-reporting_shock'!AF9-'Tab-reporting_baseline'!AF9</f>
        <v>32.44266800000014</v>
      </c>
      <c r="AG9" s="44">
        <f>'Tab-reporting_shock'!AG9-'Tab-reporting_baseline'!AG9</f>
        <v>36.621640999999727</v>
      </c>
      <c r="AH9" s="44">
        <f>'Tab-reporting_shock'!AH9-'Tab-reporting_baseline'!AH9</f>
        <v>120.79040600000008</v>
      </c>
      <c r="AI9" s="44">
        <f>'Tab-reporting_shock'!AI9-'Tab-reporting_baseline'!AI9</f>
        <v>205.14784200000031</v>
      </c>
      <c r="AJ9" s="10"/>
      <c r="AK9" s="33" t="s">
        <v>180</v>
      </c>
      <c r="AL9" s="26" t="s">
        <v>98</v>
      </c>
      <c r="AM9" s="40">
        <f>'Tab-reporting_shock'!AM9/'Tab-reporting_baseline'!AM9-1</f>
        <v>0</v>
      </c>
      <c r="AN9" s="40">
        <f>'Tab-reporting_shock'!AN9/'Tab-reporting_baseline'!AN9-1</f>
        <v>1.6733529952788206E-3</v>
      </c>
      <c r="AO9" s="40">
        <f>'Tab-reporting_shock'!AO9/'Tab-reporting_baseline'!AO9-1</f>
        <v>2.530046894688498E-3</v>
      </c>
      <c r="AP9" s="40">
        <f>'Tab-reporting_shock'!AP9/'Tab-reporting_baseline'!AP9-1</f>
        <v>1.268569538435016E-2</v>
      </c>
      <c r="AQ9" s="40">
        <f>'Tab-reporting_shock'!AQ9/'Tab-reporting_baseline'!AQ9-1</f>
        <v>6.2093073839914137E-2</v>
      </c>
      <c r="AR9" s="40">
        <f>'Tab-reporting_shock'!AR9/'Tab-reporting_baseline'!AR9-1</f>
        <v>0.10123564137182139</v>
      </c>
      <c r="AS9" s="10"/>
      <c r="AT9" s="33" t="s">
        <v>180</v>
      </c>
      <c r="AU9" s="26" t="s">
        <v>211</v>
      </c>
      <c r="AV9" s="40">
        <f>'Tab-reporting_shock'!AV9/'Tab-reporting_baseline'!AV9-1</f>
        <v>0</v>
      </c>
      <c r="AW9" s="40">
        <f>'Tab-reporting_shock'!AW9/'Tab-reporting_baseline'!AW9-1</f>
        <v>3.0097673877496067E-3</v>
      </c>
      <c r="AX9" s="40">
        <f>'Tab-reporting_shock'!AX9/'Tab-reporting_baseline'!AX9-1</f>
        <v>8.2372196322058056E-3</v>
      </c>
      <c r="AY9" s="40">
        <f>'Tab-reporting_shock'!AY9/'Tab-reporting_baseline'!AY9-1</f>
        <v>1.0213149921903586E-2</v>
      </c>
      <c r="AZ9" s="40">
        <f>'Tab-reporting_shock'!AZ9/'Tab-reporting_baseline'!AZ9-1</f>
        <v>2.7283436085902224E-2</v>
      </c>
      <c r="BA9" s="40">
        <f>'Tab-reporting_shock'!BA9/'Tab-reporting_baseline'!BA9-1</f>
        <v>3.8561851505618749E-2</v>
      </c>
      <c r="BB9" s="10"/>
      <c r="BC9" s="33" t="s">
        <v>180</v>
      </c>
      <c r="BD9" s="26" t="s">
        <v>217</v>
      </c>
      <c r="BE9" s="40">
        <f>'Tab-reporting_shock'!BE9/'Tab-reporting_baseline'!BE9-1</f>
        <v>0</v>
      </c>
      <c r="BF9" s="40">
        <f>'Tab-reporting_shock'!BF9/'Tab-reporting_baseline'!BF9-1</f>
        <v>-4.2867564782345102E-4</v>
      </c>
      <c r="BG9" s="40">
        <f>'Tab-reporting_shock'!BG9/'Tab-reporting_baseline'!BG9-1</f>
        <v>-1.3009951189242974E-2</v>
      </c>
      <c r="BH9" s="40">
        <f>'Tab-reporting_shock'!BH9/'Tab-reporting_baseline'!BH9-1</f>
        <v>-1.9524666849987549E-2</v>
      </c>
      <c r="BI9" s="40">
        <f>'Tab-reporting_shock'!BI9/'Tab-reporting_baseline'!BI9-1</f>
        <v>-9.2237604530978068E-3</v>
      </c>
      <c r="BJ9" s="40">
        <f>'Tab-reporting_shock'!BJ9/'Tab-reporting_baseline'!BJ9-1</f>
        <v>6.1216426768015975E-3</v>
      </c>
    </row>
    <row r="10" spans="1:62">
      <c r="A10" s="16" t="s">
        <v>257</v>
      </c>
      <c r="B10" s="9" t="s">
        <v>191</v>
      </c>
      <c r="C10" s="18">
        <f>'Tab-reporting_shock'!C10/'Tab-reporting_baseline'!C10-1</f>
        <v>0</v>
      </c>
      <c r="D10" s="18">
        <f>'Tab-reporting_shock'!D10/'Tab-reporting_baseline'!D10-1</f>
        <v>-6.0208819729055008E-2</v>
      </c>
      <c r="E10" s="18">
        <f>'Tab-reporting_shock'!E10/'Tab-reporting_baseline'!E10-1</f>
        <v>-0.26762894231056178</v>
      </c>
      <c r="F10" s="18">
        <f>'Tab-reporting_shock'!F10/'Tab-reporting_baseline'!F10-1</f>
        <v>-0.3311411019703856</v>
      </c>
      <c r="G10" s="18">
        <f>'Tab-reporting_shock'!G10/'Tab-reporting_baseline'!G10-1</f>
        <v>-0.52897302929135015</v>
      </c>
      <c r="H10" s="18">
        <f>'Tab-reporting_shock'!H10/'Tab-reporting_baseline'!H10-1</f>
        <v>-0.70421972243027775</v>
      </c>
      <c r="I10" s="10"/>
      <c r="J10" s="31" t="s">
        <v>144</v>
      </c>
      <c r="K10" s="9" t="s">
        <v>201</v>
      </c>
      <c r="L10" s="18">
        <f>'Tab-reporting_shock'!L10/'Tab-reporting_baseline'!L10-1</f>
        <v>0</v>
      </c>
      <c r="M10" s="18">
        <f>'Tab-reporting_shock'!M10/'Tab-reporting_baseline'!M10-1</f>
        <v>-0.10317960980421748</v>
      </c>
      <c r="N10" s="18">
        <f>'Tab-reporting_shock'!N10/'Tab-reporting_baseline'!N10-1</f>
        <v>-0.2282969155527238</v>
      </c>
      <c r="O10" s="18">
        <f>'Tab-reporting_shock'!O10/'Tab-reporting_baseline'!O10-1</f>
        <v>-0.16952912230350481</v>
      </c>
      <c r="P10" s="18">
        <f>'Tab-reporting_shock'!P10/'Tab-reporting_baseline'!P10-1</f>
        <v>-0.33802013853518253</v>
      </c>
      <c r="Q10" s="18">
        <f>'Tab-reporting_shock'!Q10/'Tab-reporting_baseline'!Q10-1</f>
        <v>-0.50002720964442737</v>
      </c>
      <c r="R10" s="10"/>
      <c r="S10" s="29" t="s">
        <v>148</v>
      </c>
      <c r="T10" s="9" t="s">
        <v>316</v>
      </c>
      <c r="U10" s="18">
        <f>'Tab-reporting_shock'!U10/'Tab-reporting_baseline'!U10-1</f>
        <v>0</v>
      </c>
      <c r="V10" s="18">
        <f>'Tab-reporting_shock'!V10/'Tab-reporting_baseline'!V10-1</f>
        <v>-0.26601142214839446</v>
      </c>
      <c r="W10" s="18">
        <f>'Tab-reporting_shock'!W10/'Tab-reporting_baseline'!W10-1</f>
        <v>-0.58474044911895806</v>
      </c>
      <c r="X10" s="18">
        <f>'Tab-reporting_shock'!X10/'Tab-reporting_baseline'!X10-1</f>
        <v>-0.69398922295388954</v>
      </c>
      <c r="Y10" s="18">
        <f>'Tab-reporting_shock'!Y10/'Tab-reporting_baseline'!Y10-1</f>
        <v>-0.72602905925879879</v>
      </c>
      <c r="Z10" s="18">
        <f>'Tab-reporting_shock'!Z10/'Tab-reporting_baseline'!Z10-1</f>
        <v>-0.54981879829221825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40">
        <f>'Tab-reporting_shock'!C11/'Tab-reporting_baseline'!C11-1</f>
        <v>0</v>
      </c>
      <c r="D11" s="40">
        <f>'Tab-reporting_shock'!D11/'Tab-reporting_baseline'!D11-1</f>
        <v>-4.2918841269901753E-2</v>
      </c>
      <c r="E11" s="40">
        <f>'Tab-reporting_shock'!E11/'Tab-reporting_baseline'!E11-1</f>
        <v>-0.22929288524279667</v>
      </c>
      <c r="F11" s="40">
        <f>'Tab-reporting_shock'!F11/'Tab-reporting_baseline'!F11-1</f>
        <v>-0.30588775227886233</v>
      </c>
      <c r="G11" s="40">
        <f>'Tab-reporting_shock'!G11/'Tab-reporting_baseline'!G11-1</f>
        <v>-0.50227642035757092</v>
      </c>
      <c r="H11" s="40">
        <f>'Tab-reporting_shock'!H11/'Tab-reporting_baseline'!H11-1</f>
        <v>-0.6378494489754718</v>
      </c>
      <c r="I11" s="10"/>
      <c r="J11" s="21" t="s">
        <v>182</v>
      </c>
      <c r="K11" s="26" t="s">
        <v>202</v>
      </c>
      <c r="L11" s="40">
        <f>'Tab-reporting_shock'!L11/'Tab-reporting_baseline'!L11-1</f>
        <v>0</v>
      </c>
      <c r="M11" s="40">
        <f>'Tab-reporting_shock'!M11/'Tab-reporting_baseline'!M11-1</f>
        <v>-5.8695307447507061E-2</v>
      </c>
      <c r="N11" s="40">
        <f>'Tab-reporting_shock'!N11/'Tab-reporting_baseline'!N11-1</f>
        <v>-0.24239512317879253</v>
      </c>
      <c r="O11" s="40">
        <f>'Tab-reporting_shock'!O11/'Tab-reporting_baseline'!O11-1</f>
        <v>-0.29936431409747144</v>
      </c>
      <c r="P11" s="40">
        <f>'Tab-reporting_shock'!P11/'Tab-reporting_baseline'!P11-1</f>
        <v>-0.51381619637244857</v>
      </c>
      <c r="Q11" s="40">
        <f>'Tab-reporting_shock'!Q11/'Tab-reporting_baseline'!Q11-1</f>
        <v>-0.66095581796456004</v>
      </c>
      <c r="R11" s="10"/>
      <c r="S11" s="52" t="s">
        <v>159</v>
      </c>
      <c r="T11" s="26" t="s">
        <v>317</v>
      </c>
      <c r="U11" s="56">
        <f>'Tab-reporting_shock'!U11/'Tab-reporting_baseline'!U11-1</f>
        <v>0</v>
      </c>
      <c r="V11" s="56">
        <f>'Tab-reporting_shock'!V11/'Tab-reporting_baseline'!V11-1</f>
        <v>-7.2350694881813116E-3</v>
      </c>
      <c r="W11" s="56">
        <f>'Tab-reporting_shock'!W11/'Tab-reporting_baseline'!W11-1</f>
        <v>-3.1467303824967652E-2</v>
      </c>
      <c r="X11" s="56">
        <f>'Tab-reporting_shock'!X11/'Tab-reporting_baseline'!X11-1</f>
        <v>-3.7609218453364957E-3</v>
      </c>
      <c r="Y11" s="56">
        <f>'Tab-reporting_shock'!Y11/'Tab-reporting_baseline'!Y11-1</f>
        <v>-0.10545249372101895</v>
      </c>
      <c r="Z11" s="56">
        <f>'Tab-reporting_shock'!Z11/'Tab-reporting_baseline'!Z11-1</f>
        <v>-0.13909714659070793</v>
      </c>
      <c r="AA11" s="23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18">
        <f>'Tab-reporting_shock'!C12/'Tab-reporting_baseline'!C12-1</f>
        <v>0</v>
      </c>
      <c r="D12" s="18">
        <f>'Tab-reporting_shock'!D12/'Tab-reporting_baseline'!D12-1</f>
        <v>-4.3847970009369464E-2</v>
      </c>
      <c r="E12" s="18">
        <f>'Tab-reporting_shock'!E12/'Tab-reporting_baseline'!E12-1</f>
        <v>-0.26133557624410531</v>
      </c>
      <c r="F12" s="18">
        <f>'Tab-reporting_shock'!F12/'Tab-reporting_baseline'!F12-1</f>
        <v>-0.3584098624743729</v>
      </c>
      <c r="G12" s="18">
        <f>'Tab-reporting_shock'!G12/'Tab-reporting_baseline'!G12-1</f>
        <v>-0.57018637524396487</v>
      </c>
      <c r="H12" s="18">
        <f>'Tab-reporting_shock'!H12/'Tab-reporting_baseline'!H12-1</f>
        <v>-0.71226246897329015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55">
        <f>'Tab-reporting_shock'!U12/'Tab-reporting_baseline'!U12-1</f>
        <v>0</v>
      </c>
      <c r="V12" s="55">
        <f>'Tab-reporting_shock'!V12/'Tab-reporting_baseline'!V12-1</f>
        <v>-5.8695307447507061E-2</v>
      </c>
      <c r="W12" s="55">
        <f>'Tab-reporting_shock'!W12/'Tab-reporting_baseline'!W12-1</f>
        <v>-0.24239512317879253</v>
      </c>
      <c r="X12" s="55">
        <f>'Tab-reporting_shock'!X12/'Tab-reporting_baseline'!X12-1</f>
        <v>-0.29936431409747144</v>
      </c>
      <c r="Y12" s="55">
        <f>'Tab-reporting_shock'!Y12/'Tab-reporting_baseline'!Y12-1</f>
        <v>-0.51381619637244857</v>
      </c>
      <c r="Z12" s="55">
        <f>'Tab-reporting_shock'!Z12/'Tab-reporting_baseline'!Z12-1</f>
        <v>-0.66095581796456004</v>
      </c>
      <c r="AA12" s="24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18">
        <f>'Tab-reporting_shock'!C13/'Tab-reporting_baseline'!C13-1</f>
        <v>0</v>
      </c>
      <c r="D13" s="18">
        <f>'Tab-reporting_shock'!D13/'Tab-reporting_baseline'!D13-1</f>
        <v>-3.8627829996871865E-2</v>
      </c>
      <c r="E13" s="18">
        <f>'Tab-reporting_shock'!E13/'Tab-reporting_baseline'!E13-1</f>
        <v>-0.16548200653290934</v>
      </c>
      <c r="F13" s="18">
        <f>'Tab-reporting_shock'!F13/'Tab-reporting_baseline'!F13-1</f>
        <v>-0.21770793524090704</v>
      </c>
      <c r="G13" s="18">
        <f>'Tab-reporting_shock'!G13/'Tab-reporting_baseline'!G13-1</f>
        <v>-0.41965609092745737</v>
      </c>
      <c r="H13" s="18">
        <f>'Tab-reporting_shock'!H13/'Tab-reporting_baseline'!H13-1</f>
        <v>-0.4468748841979352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18">
        <f>'Tab-reporting_shock'!U13/'Tab-reporting_baseline'!U13-1</f>
        <v>0</v>
      </c>
      <c r="V13" s="18">
        <f>'Tab-reporting_shock'!V13/'Tab-reporting_baseline'!V13-1</f>
        <v>-3.4060805298021801E-3</v>
      </c>
      <c r="W13" s="18">
        <f>'Tab-reporting_shock'!W13/'Tab-reporting_baseline'!W13-1</f>
        <v>-1.2632141293566934E-2</v>
      </c>
      <c r="X13" s="18">
        <f>'Tab-reporting_shock'!X13/'Tab-reporting_baseline'!X13-1</f>
        <v>2.0406484521934498E-2</v>
      </c>
      <c r="Y13" s="18">
        <f>'Tab-reporting_shock'!Y13/'Tab-reporting_baseline'!Y13-1</f>
        <v>-0.19410580887848816</v>
      </c>
      <c r="Z13" s="18">
        <f>'Tab-reporting_shock'!Z13/'Tab-reporting_baseline'!Z13-1</f>
        <v>-0.45904592523301757</v>
      </c>
      <c r="AA13" s="23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18">
        <f>'Tab-reporting_shock'!C14/'Tab-reporting_baseline'!C14-1</f>
        <v>0</v>
      </c>
      <c r="D14" s="18">
        <f>'Tab-reporting_shock'!D14/'Tab-reporting_baseline'!D14-1</f>
        <v>-1.9608382480981179E-3</v>
      </c>
      <c r="E14" s="18">
        <f>'Tab-reporting_shock'!E14/'Tab-reporting_baseline'!E14-1</f>
        <v>-3.1632952936098246E-2</v>
      </c>
      <c r="F14" s="18">
        <f>'Tab-reporting_shock'!F14/'Tab-reporting_baseline'!F14-1</f>
        <v>-3.9660995500212071E-2</v>
      </c>
      <c r="G14" s="18">
        <f>'Tab-reporting_shock'!G14/'Tab-reporting_baseline'!G14-1</f>
        <v>-0.19047098806591589</v>
      </c>
      <c r="H14" s="18">
        <f>'Tab-reporting_shock'!H14/'Tab-reporting_baseline'!H14-1</f>
        <v>-0.31583337594656757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18">
        <f>'Tab-reporting_shock'!U14/'Tab-reporting_baseline'!U14-1</f>
        <v>0</v>
      </c>
      <c r="V14" s="18">
        <f>'Tab-reporting_shock'!V14/'Tab-reporting_baseline'!V14-1</f>
        <v>-0.13865926767111925</v>
      </c>
      <c r="W14" s="18">
        <f>'Tab-reporting_shock'!W14/'Tab-reporting_baseline'!W14-1</f>
        <v>-0.40513394188371721</v>
      </c>
      <c r="X14" s="18">
        <f>'Tab-reporting_shock'!X14/'Tab-reporting_baseline'!X14-1</f>
        <v>-0.54812249050229211</v>
      </c>
      <c r="Y14" s="18">
        <f>'Tab-reporting_shock'!Y14/'Tab-reporting_baseline'!Y14-1</f>
        <v>-0.63266402319787796</v>
      </c>
      <c r="Z14" s="18">
        <f>'Tab-reporting_shock'!Z14/'Tab-reporting_baseline'!Z14-1</f>
        <v>-0.58210750695292124</v>
      </c>
      <c r="AA14" s="23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18">
        <f>'Tab-reporting_shock'!C15/'Tab-reporting_baseline'!C15-1</f>
        <v>0</v>
      </c>
      <c r="D15" s="18">
        <f>'Tab-reporting_shock'!D15/'Tab-reporting_baseline'!D15-1</f>
        <v>-1.5018427266953127E-2</v>
      </c>
      <c r="E15" s="18">
        <f>'Tab-reporting_shock'!E15/'Tab-reporting_baseline'!E15-1</f>
        <v>-0.1535798820888522</v>
      </c>
      <c r="F15" s="18">
        <f>'Tab-reporting_shock'!F15/'Tab-reporting_baseline'!F15-1</f>
        <v>-0.20891034243261242</v>
      </c>
      <c r="G15" s="18">
        <f>'Tab-reporting_shock'!G15/'Tab-reporting_baseline'!G15-1</f>
        <v>-0.29877746585615628</v>
      </c>
      <c r="H15" s="18">
        <f>'Tab-reporting_shock'!H15/'Tab-reporting_baseline'!H15-1</f>
        <v>-0.29586237959668604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6">
        <f>'Tab-reporting_shock'!U15/'Tab-reporting_baseline'!U15-1</f>
        <v>0</v>
      </c>
      <c r="V15" s="56">
        <f>'Tab-reporting_shock'!V15/'Tab-reporting_baseline'!V15-1</f>
        <v>-4.1840333672678032E-2</v>
      </c>
      <c r="W15" s="56">
        <f>'Tab-reporting_shock'!W15/'Tab-reporting_baseline'!W15-1</f>
        <v>-0.25217333368058348</v>
      </c>
      <c r="X15" s="56">
        <f>'Tab-reporting_shock'!X15/'Tab-reporting_baseline'!X15-1</f>
        <v>-0.33254295178055027</v>
      </c>
      <c r="Y15" s="56">
        <f>'Tab-reporting_shock'!Y15/'Tab-reporting_baseline'!Y15-1</f>
        <v>-0.59563947492924951</v>
      </c>
      <c r="Z15" s="56">
        <f>'Tab-reporting_shock'!Z15/'Tab-reporting_baseline'!Z15-1</f>
        <v>-0.75621018199384693</v>
      </c>
      <c r="AA15" s="23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18">
        <f>'Tab-reporting_shock'!C16/'Tab-reporting_baseline'!C16-1</f>
        <v>0</v>
      </c>
      <c r="D16" s="18">
        <f>'Tab-reporting_shock'!D16/'Tab-reporting_baseline'!D16-1</f>
        <v>-4.7537408399712766E-2</v>
      </c>
      <c r="E16" s="18">
        <f>'Tab-reporting_shock'!E16/'Tab-reporting_baseline'!E16-1</f>
        <v>-0.29450172815684117</v>
      </c>
      <c r="F16" s="18">
        <f>'Tab-reporting_shock'!F16/'Tab-reporting_baseline'!F16-1</f>
        <v>-0.41776122983265562</v>
      </c>
      <c r="G16" s="18">
        <f>'Tab-reporting_shock'!G16/'Tab-reporting_baseline'!G16-1</f>
        <v>-0.6613404386748426</v>
      </c>
      <c r="H16" s="18">
        <f>'Tab-reporting_shock'!H16/'Tab-reporting_baseline'!H16-1</f>
        <v>-0.86597132339093896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18">
        <f>'Tab-reporting_shock'!C17/'Tab-reporting_baseline'!C17-1</f>
        <v>0</v>
      </c>
      <c r="D17" s="18">
        <f>'Tab-reporting_shock'!D17/'Tab-reporting_baseline'!D17-1</f>
        <v>-5.4690062876638357E-2</v>
      </c>
      <c r="E17" s="18">
        <f>'Tab-reporting_shock'!E17/'Tab-reporting_baseline'!E17-1</f>
        <v>-0.31797751266141305</v>
      </c>
      <c r="F17" s="18">
        <f>'Tab-reporting_shock'!F17/'Tab-reporting_baseline'!F17-1</f>
        <v>-0.42456498059816694</v>
      </c>
      <c r="G17" s="18">
        <f>'Tab-reporting_shock'!G17/'Tab-reporting_baseline'!G17-1</f>
        <v>-0.62665525627117669</v>
      </c>
      <c r="H17" s="18">
        <f>'Tab-reporting_shock'!H17/'Tab-reporting_baseline'!H17-1</f>
        <v>-0.78184010445785879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18">
        <f>'Tab-reporting_shock'!C18/'Tab-reporting_baseline'!C18-1</f>
        <v>0</v>
      </c>
      <c r="D18" s="18">
        <f>'Tab-reporting_shock'!D18/'Tab-reporting_baseline'!D18-1</f>
        <v>-8.0532778618675471E-2</v>
      </c>
      <c r="E18" s="18">
        <f>'Tab-reporting_shock'!E18/'Tab-reporting_baseline'!E18-1</f>
        <v>-0.18771279945788988</v>
      </c>
      <c r="F18" s="18">
        <f>'Tab-reporting_shock'!F18/'Tab-reporting_baseline'!F18-1</f>
        <v>-0.13956737186419266</v>
      </c>
      <c r="G18" s="18">
        <f>'Tab-reporting_shock'!G18/'Tab-reporting_baseline'!G18-1</f>
        <v>-0.26086915483639239</v>
      </c>
      <c r="H18" s="18">
        <f>'Tab-reporting_shock'!H18/'Tab-reporting_baseline'!H18-1</f>
        <v>-0.35105592180706779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18">
        <f>'Tab-reporting_shock'!C19/'Tab-reporting_baseline'!C19-1</f>
        <v>0</v>
      </c>
      <c r="D19" s="18">
        <f>'Tab-reporting_shock'!D19/'Tab-reporting_baseline'!D19-1</f>
        <v>-1.2075098687847063E-4</v>
      </c>
      <c r="E19" s="18">
        <f>'Tab-reporting_shock'!E19/'Tab-reporting_baseline'!E19-1</f>
        <v>-3.4381846569857544E-3</v>
      </c>
      <c r="F19" s="18">
        <f>'Tab-reporting_shock'!F19/'Tab-reporting_baseline'!F19-1</f>
        <v>-6.0561516719442876E-3</v>
      </c>
      <c r="G19" s="18">
        <f>'Tab-reporting_shock'!G19/'Tab-reporting_baseline'!G19-1</f>
        <v>-1.1054260139901184E-2</v>
      </c>
      <c r="H19" s="18">
        <f>'Tab-reporting_shock'!H19/'Tab-reporting_baseline'!H19-1</f>
        <v>-1.3280159739814779E-2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18">
        <f>'Tab-reporting_shock'!C20/'Tab-reporting_baseline'!C20-1</f>
        <v>0</v>
      </c>
      <c r="D20" s="18">
        <f>'Tab-reporting_shock'!D20/'Tab-reporting_baseline'!D20-1</f>
        <v>5.251718948606765E-8</v>
      </c>
      <c r="E20" s="18">
        <f>'Tab-reporting_shock'!E20/'Tab-reporting_baseline'!E20-1</f>
        <v>-2.4346596927404818E-7</v>
      </c>
      <c r="F20" s="18">
        <f>'Tab-reporting_shock'!F20/'Tab-reporting_baseline'!F20-1</f>
        <v>4.4302526314154989E-8</v>
      </c>
      <c r="G20" s="18">
        <f>'Tab-reporting_shock'!G20/'Tab-reporting_baseline'!G20-1</f>
        <v>-1.3344880755994382E-13</v>
      </c>
      <c r="H20" s="18">
        <f>'Tab-reporting_shock'!H20/'Tab-reporting_baseline'!H20-1</f>
        <v>-1.2142868066611356E-7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40">
        <f>'Tab-reporting_shock'!C21/'Tab-reporting_baseline'!C21-1</f>
        <v>0</v>
      </c>
      <c r="D21" s="40">
        <f>'Tab-reporting_shock'!D21/'Tab-reporting_baseline'!D21-1</f>
        <v>-4.2918841269901753E-2</v>
      </c>
      <c r="E21" s="40">
        <f>'Tab-reporting_shock'!E21/'Tab-reporting_baseline'!E21-1</f>
        <v>-0.22929288524279667</v>
      </c>
      <c r="F21" s="40">
        <f>'Tab-reporting_shock'!F21/'Tab-reporting_baseline'!F21-1</f>
        <v>-0.30588775227886233</v>
      </c>
      <c r="G21" s="40">
        <f>'Tab-reporting_shock'!G21/'Tab-reporting_baseline'!G21-1</f>
        <v>-0.50227642035757092</v>
      </c>
      <c r="H21" s="40">
        <f>'Tab-reporting_shock'!H21/'Tab-reporting_baseline'!H21-1</f>
        <v>-0.6378494489754718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288</v>
      </c>
      <c r="B22" s="9"/>
      <c r="C22" s="40">
        <f>'Tab-reporting_shock'!C22/'Tab-reporting_baseline'!C22-1</f>
        <v>0</v>
      </c>
      <c r="D22" s="40">
        <f>'Tab-reporting_shock'!D22/'Tab-reporting_baseline'!D22-1</f>
        <v>-4.6738664925655149E-2</v>
      </c>
      <c r="E22" s="40">
        <f>'Tab-reporting_shock'!E22/'Tab-reporting_baseline'!E22-1</f>
        <v>-0.16125580172685616</v>
      </c>
      <c r="F22" s="40">
        <f>'Tab-reporting_shock'!F22/'Tab-reporting_baseline'!F22-1</f>
        <v>-0.17893187640749941</v>
      </c>
      <c r="G22" s="40">
        <f>'Tab-reporting_shock'!G22/'Tab-reporting_baseline'!G22-1</f>
        <v>-0.33742986051951385</v>
      </c>
      <c r="H22" s="40">
        <f>'Tab-reporting_shock'!H22/'Tab-reporting_baseline'!H22-1</f>
        <v>-0.38794358041366594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10"/>
      <c r="S24" s="9"/>
      <c r="T24" s="9"/>
      <c r="U24" s="82" t="s">
        <v>0</v>
      </c>
      <c r="V24" s="83"/>
      <c r="W24" s="83"/>
      <c r="X24" s="83"/>
      <c r="Y24" s="83"/>
      <c r="Z24" s="84"/>
      <c r="AA24" s="5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</row>
    <row r="25" spans="1:62" ht="20.149999999999999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286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15" customHeight="1">
      <c r="A26" s="20" t="s">
        <v>265</v>
      </c>
      <c r="B26" s="9" t="s">
        <v>134</v>
      </c>
      <c r="C26" s="18">
        <f>'Tab-reporting_shock'!C26/'Tab-reporting_baseline'!C26-1</f>
        <v>0</v>
      </c>
      <c r="D26" s="18">
        <f>'Tab-reporting_shock'!D26/'Tab-reporting_baseline'!D26-1</f>
        <v>5.0789781622428976E-5</v>
      </c>
      <c r="E26" s="18">
        <f>'Tab-reporting_shock'!E26/'Tab-reporting_baseline'!E26-1</f>
        <v>2.51326778597738E-4</v>
      </c>
      <c r="F26" s="18">
        <f>'Tab-reporting_shock'!F26/'Tab-reporting_baseline'!F26-1</f>
        <v>3.8347968732632687E-4</v>
      </c>
      <c r="G26" s="18">
        <f>'Tab-reporting_shock'!G26/'Tab-reporting_baseline'!G26-1</f>
        <v>8.8027654597633287E-4</v>
      </c>
      <c r="H26" s="18">
        <f>'Tab-reporting_shock'!H26/'Tab-reporting_baseline'!H26-1</f>
        <v>1.5760225865937283E-3</v>
      </c>
      <c r="I26" s="23"/>
      <c r="J26" s="16" t="s">
        <v>176</v>
      </c>
      <c r="K26" s="9"/>
      <c r="L26" s="18">
        <f t="shared" ref="L26:Q33" si="0">L4</f>
        <v>0</v>
      </c>
      <c r="M26" s="18">
        <f t="shared" si="0"/>
        <v>-4.7050522652114957E-2</v>
      </c>
      <c r="N26" s="18">
        <f t="shared" si="0"/>
        <v>-0.24469055238234516</v>
      </c>
      <c r="O26" s="18">
        <f t="shared" si="0"/>
        <v>-0.32956979499822181</v>
      </c>
      <c r="P26" s="18">
        <f t="shared" si="0"/>
        <v>-0.55424486198604306</v>
      </c>
      <c r="Q26" s="18">
        <f t="shared" si="0"/>
        <v>-0.69469480569886</v>
      </c>
      <c r="R26" s="10"/>
      <c r="S26" s="16" t="s">
        <v>312</v>
      </c>
      <c r="T26" s="9" t="s">
        <v>195</v>
      </c>
      <c r="U26" s="55">
        <f>U4</f>
        <v>0</v>
      </c>
      <c r="V26" s="55">
        <f t="shared" ref="V26:Z26" si="1">V4</f>
        <v>-4.7050522652114957E-2</v>
      </c>
      <c r="W26" s="55">
        <f t="shared" si="1"/>
        <v>-0.24469055238234516</v>
      </c>
      <c r="X26" s="55">
        <f t="shared" si="1"/>
        <v>-0.32956979499822181</v>
      </c>
      <c r="Y26" s="55">
        <f t="shared" si="1"/>
        <v>-0.55424486198604306</v>
      </c>
      <c r="Z26" s="55">
        <f t="shared" si="1"/>
        <v>-0.69469480569886</v>
      </c>
      <c r="AA26" s="24"/>
      <c r="AB26" s="30" t="s">
        <v>164</v>
      </c>
      <c r="AC26" s="9"/>
      <c r="AD26" s="43">
        <f>AD4</f>
        <v>0</v>
      </c>
      <c r="AE26" s="43">
        <f t="shared" ref="AE26:AI26" si="2">AE4</f>
        <v>2.8635900000001584</v>
      </c>
      <c r="AF26" s="43">
        <f t="shared" si="2"/>
        <v>23.822623000000021</v>
      </c>
      <c r="AG26" s="43">
        <f t="shared" si="2"/>
        <v>30.355092999999897</v>
      </c>
      <c r="AH26" s="43">
        <f t="shared" si="2"/>
        <v>82.895474000000149</v>
      </c>
      <c r="AI26" s="43">
        <f t="shared" si="2"/>
        <v>132.18511499999977</v>
      </c>
      <c r="AJ26" s="10"/>
      <c r="AK26" s="30" t="s">
        <v>164</v>
      </c>
      <c r="AL26" s="9"/>
      <c r="AM26" s="18">
        <f>AM4</f>
        <v>0</v>
      </c>
      <c r="AN26" s="18">
        <f t="shared" ref="AN26:AR26" si="3">AN4</f>
        <v>4.7265370590559019E-3</v>
      </c>
      <c r="AO26" s="18">
        <f t="shared" si="3"/>
        <v>4.0069755920274286E-2</v>
      </c>
      <c r="AP26" s="18">
        <f t="shared" si="3"/>
        <v>7.0352454673009435E-2</v>
      </c>
      <c r="AQ26" s="18">
        <f t="shared" si="3"/>
        <v>0.14362618269361938</v>
      </c>
      <c r="AR26" s="18">
        <f t="shared" si="3"/>
        <v>0.19259957898277924</v>
      </c>
      <c r="AS26" s="10"/>
      <c r="AT26" s="30" t="s">
        <v>164</v>
      </c>
      <c r="AU26" s="9"/>
      <c r="AV26" s="18">
        <f>AV4</f>
        <v>0</v>
      </c>
      <c r="AW26" s="18">
        <f t="shared" ref="AW26:BA26" si="4">AW4</f>
        <v>4.1525103460180457E-3</v>
      </c>
      <c r="AX26" s="18">
        <f t="shared" si="4"/>
        <v>1.745406010826045E-2</v>
      </c>
      <c r="AY26" s="18">
        <f t="shared" si="4"/>
        <v>2.0222443179518601E-2</v>
      </c>
      <c r="AZ26" s="18">
        <f t="shared" si="4"/>
        <v>3.5668871323217388E-2</v>
      </c>
      <c r="BA26" s="18">
        <f t="shared" si="4"/>
        <v>4.1374852048835065E-2</v>
      </c>
      <c r="BB26" s="10"/>
      <c r="BC26" s="30" t="s">
        <v>164</v>
      </c>
      <c r="BD26" s="9"/>
      <c r="BE26" s="18">
        <f>BE4</f>
        <v>0</v>
      </c>
      <c r="BF26" s="18">
        <f t="shared" ref="BF26:BJ26" si="5">BF4</f>
        <v>1.1429405627338962E-3</v>
      </c>
      <c r="BG26" s="18">
        <f t="shared" si="5"/>
        <v>1.1785185624040295E-3</v>
      </c>
      <c r="BH26" s="18">
        <f t="shared" si="5"/>
        <v>-1.3300758751310093E-3</v>
      </c>
      <c r="BI26" s="18">
        <f t="shared" si="5"/>
        <v>1.4170804908553158E-2</v>
      </c>
      <c r="BJ26" s="18">
        <f t="shared" si="5"/>
        <v>2.904541386660342E-2</v>
      </c>
    </row>
    <row r="27" spans="1:62">
      <c r="A27" s="16" t="s">
        <v>257</v>
      </c>
      <c r="B27" s="9" t="s">
        <v>277</v>
      </c>
      <c r="C27" s="18">
        <f>'Tab-reporting_shock'!C27/'Tab-reporting_baseline'!C27-1</f>
        <v>0</v>
      </c>
      <c r="D27" s="18">
        <f>'Tab-reporting_shock'!D27/'Tab-reporting_baseline'!D27-1</f>
        <v>2.0186391370180523E-4</v>
      </c>
      <c r="E27" s="18">
        <f>'Tab-reporting_shock'!E27/'Tab-reporting_baseline'!E27-1</f>
        <v>1.0084847007576503E-3</v>
      </c>
      <c r="F27" s="18">
        <f>'Tab-reporting_shock'!F27/'Tab-reporting_baseline'!F27-1</f>
        <v>1.542698285561972E-3</v>
      </c>
      <c r="G27" s="18">
        <f>'Tab-reporting_shock'!G27/'Tab-reporting_baseline'!G27-1</f>
        <v>3.4958968224159115E-3</v>
      </c>
      <c r="H27" s="18">
        <f>'Tab-reporting_shock'!H27/'Tab-reporting_baseline'!H27-1</f>
        <v>6.1747212541476415E-3</v>
      </c>
      <c r="I27" s="9"/>
      <c r="J27" s="30" t="s">
        <v>164</v>
      </c>
      <c r="K27" s="9"/>
      <c r="L27" s="18">
        <f t="shared" si="0"/>
        <v>0</v>
      </c>
      <c r="M27" s="18">
        <f t="shared" si="0"/>
        <v>-5.0454115604259608E-2</v>
      </c>
      <c r="N27" s="18">
        <f t="shared" si="0"/>
        <v>-0.18527412213639727</v>
      </c>
      <c r="O27" s="18">
        <f t="shared" si="0"/>
        <v>-0.2498025686212676</v>
      </c>
      <c r="P27" s="18">
        <f t="shared" si="0"/>
        <v>-0.52274742797259122</v>
      </c>
      <c r="Q27" s="18">
        <f t="shared" si="0"/>
        <v>-0.6229442640376055</v>
      </c>
      <c r="R27" s="10"/>
      <c r="S27" s="29" t="s">
        <v>156</v>
      </c>
      <c r="T27" s="9" t="s">
        <v>313</v>
      </c>
      <c r="U27" s="18">
        <f t="shared" ref="U27:Z27" si="6">U5</f>
        <v>0</v>
      </c>
      <c r="V27" s="18">
        <f t="shared" si="6"/>
        <v>-6.088441319293536E-3</v>
      </c>
      <c r="W27" s="18">
        <f t="shared" si="6"/>
        <v>-2.3088516343796939E-2</v>
      </c>
      <c r="X27" s="18">
        <f t="shared" si="6"/>
        <v>-2.5738944456813573E-2</v>
      </c>
      <c r="Y27" s="18">
        <f t="shared" si="6"/>
        <v>-0.18913203689034264</v>
      </c>
      <c r="Z27" s="18">
        <f t="shared" si="6"/>
        <v>-0.35537884773083617</v>
      </c>
      <c r="AA27" s="23"/>
      <c r="AB27" s="30" t="s">
        <v>142</v>
      </c>
      <c r="AC27" s="9"/>
      <c r="AD27" s="43">
        <f t="shared" ref="AD27:AI31" si="7">AD5</f>
        <v>0</v>
      </c>
      <c r="AE27" s="43">
        <f t="shared" si="7"/>
        <v>9.487559999999462E-2</v>
      </c>
      <c r="AF27" s="43">
        <f t="shared" si="7"/>
        <v>1.1376758000000109</v>
      </c>
      <c r="AG27" s="43">
        <f t="shared" si="7"/>
        <v>1.4544672000000105</v>
      </c>
      <c r="AH27" s="43">
        <f t="shared" si="7"/>
        <v>2.1317198000000133</v>
      </c>
      <c r="AI27" s="43">
        <f t="shared" si="7"/>
        <v>2.4242356000000029</v>
      </c>
      <c r="AJ27" s="10"/>
      <c r="AK27" s="30" t="s">
        <v>142</v>
      </c>
      <c r="AL27" s="9"/>
      <c r="AM27" s="18">
        <f t="shared" ref="AM27:AR31" si="8">AM5</f>
        <v>0</v>
      </c>
      <c r="AN27" s="18">
        <f t="shared" si="8"/>
        <v>3.5560261124478743E-4</v>
      </c>
      <c r="AO27" s="18">
        <f t="shared" si="8"/>
        <v>5.0603175591552585E-3</v>
      </c>
      <c r="AP27" s="18">
        <f t="shared" si="8"/>
        <v>1.1934427408805126E-2</v>
      </c>
      <c r="AQ27" s="18">
        <f t="shared" si="8"/>
        <v>2.5860266529094345E-2</v>
      </c>
      <c r="AR27" s="18">
        <f t="shared" si="8"/>
        <v>3.6245703238699578E-2</v>
      </c>
      <c r="AS27" s="10"/>
      <c r="AT27" s="30" t="s">
        <v>142</v>
      </c>
      <c r="AU27" s="9"/>
      <c r="AV27" s="18">
        <f t="shared" ref="AV27:BA31" si="9">AV5</f>
        <v>0</v>
      </c>
      <c r="AW27" s="18">
        <f t="shared" si="9"/>
        <v>1.0160911597605349E-3</v>
      </c>
      <c r="AX27" s="18">
        <f t="shared" si="9"/>
        <v>6.6845913933979428E-3</v>
      </c>
      <c r="AY27" s="18">
        <f t="shared" si="9"/>
        <v>1.1051148210219797E-2</v>
      </c>
      <c r="AZ27" s="18">
        <f t="shared" si="9"/>
        <v>1.7697445966082581E-2</v>
      </c>
      <c r="BA27" s="18">
        <f t="shared" si="9"/>
        <v>1.5486389490285246E-2</v>
      </c>
      <c r="BB27" s="10"/>
      <c r="BC27" s="30" t="s">
        <v>142</v>
      </c>
      <c r="BD27" s="9"/>
      <c r="BE27" s="18">
        <f t="shared" ref="BE27:BJ31" si="10">BE5</f>
        <v>0</v>
      </c>
      <c r="BF27" s="18">
        <f t="shared" si="10"/>
        <v>6.9028317537900286E-4</v>
      </c>
      <c r="BG27" s="18">
        <f t="shared" si="10"/>
        <v>2.4369184734787108E-3</v>
      </c>
      <c r="BH27" s="18">
        <f t="shared" si="10"/>
        <v>5.0822562865964205E-3</v>
      </c>
      <c r="BI27" s="18">
        <f t="shared" si="10"/>
        <v>3.654809218627042E-3</v>
      </c>
      <c r="BJ27" s="18">
        <f t="shared" si="10"/>
        <v>-4.3038627572467014E-4</v>
      </c>
    </row>
    <row r="28" spans="1:62">
      <c r="A28" s="21" t="s">
        <v>284</v>
      </c>
      <c r="B28" s="21"/>
      <c r="C28" s="40">
        <f>'Tab-reporting_shock'!C28/'Tab-reporting_baseline'!C28-1</f>
        <v>0</v>
      </c>
      <c r="D28" s="40">
        <f>'Tab-reporting_shock'!D28/'Tab-reporting_baseline'!D28-1</f>
        <v>9.2911686747632061E-5</v>
      </c>
      <c r="E28" s="40">
        <f>'Tab-reporting_shock'!E28/'Tab-reporting_baseline'!E28-1</f>
        <v>4.6098261651716932E-4</v>
      </c>
      <c r="F28" s="40">
        <f>'Tab-reporting_shock'!F28/'Tab-reporting_baseline'!F28-1</f>
        <v>7.0387373295432987E-4</v>
      </c>
      <c r="G28" s="40">
        <f>'Tab-reporting_shock'!G28/'Tab-reporting_baseline'!G28-1</f>
        <v>1.6099549486863207E-3</v>
      </c>
      <c r="H28" s="40">
        <f>'Tab-reporting_shock'!H28/'Tab-reporting_baseline'!H28-1</f>
        <v>2.8715113489417021E-3</v>
      </c>
      <c r="I28" s="9"/>
      <c r="J28" s="30" t="s">
        <v>142</v>
      </c>
      <c r="K28" s="9"/>
      <c r="L28" s="18">
        <f t="shared" si="0"/>
        <v>0</v>
      </c>
      <c r="M28" s="18">
        <f t="shared" si="0"/>
        <v>-1.5293268468054011E-3</v>
      </c>
      <c r="N28" s="18">
        <f t="shared" si="0"/>
        <v>-5.7626123864641388E-3</v>
      </c>
      <c r="O28" s="18">
        <f t="shared" si="0"/>
        <v>3.9894648514549047E-3</v>
      </c>
      <c r="P28" s="18">
        <f t="shared" si="0"/>
        <v>-0.17546122488335858</v>
      </c>
      <c r="Q28" s="18">
        <f t="shared" si="0"/>
        <v>-0.35597765682632332</v>
      </c>
      <c r="R28" s="10"/>
      <c r="S28" s="29" t="s">
        <v>157</v>
      </c>
      <c r="T28" s="9" t="s">
        <v>314</v>
      </c>
      <c r="U28" s="18">
        <f t="shared" ref="U28:Z28" si="11">U6</f>
        <v>0</v>
      </c>
      <c r="V28" s="18">
        <f t="shared" si="11"/>
        <v>-8.7003663164251677E-2</v>
      </c>
      <c r="W28" s="18">
        <f t="shared" si="11"/>
        <v>-0.35203141470554133</v>
      </c>
      <c r="X28" s="18">
        <f t="shared" si="11"/>
        <v>-0.49841177586289587</v>
      </c>
      <c r="Y28" s="18">
        <f t="shared" si="11"/>
        <v>-0.60396891644358808</v>
      </c>
      <c r="Z28" s="18">
        <f t="shared" si="11"/>
        <v>-0.59284917000123682</v>
      </c>
      <c r="AA28" s="23"/>
      <c r="AB28" s="30" t="s">
        <v>143</v>
      </c>
      <c r="AC28" s="9"/>
      <c r="AD28" s="43">
        <f t="shared" si="7"/>
        <v>0</v>
      </c>
      <c r="AE28" s="43">
        <f t="shared" si="7"/>
        <v>1.3307179999999335</v>
      </c>
      <c r="AF28" s="43">
        <f t="shared" si="7"/>
        <v>6.474083999999948</v>
      </c>
      <c r="AG28" s="43">
        <f t="shared" si="7"/>
        <v>2.823366999999962</v>
      </c>
      <c r="AH28" s="43">
        <f t="shared" si="7"/>
        <v>27.245503999999983</v>
      </c>
      <c r="AI28" s="43">
        <f t="shared" si="7"/>
        <v>55.32197599999995</v>
      </c>
      <c r="AJ28" s="10"/>
      <c r="AK28" s="30" t="s">
        <v>143</v>
      </c>
      <c r="AL28" s="9"/>
      <c r="AM28" s="18">
        <f t="shared" si="8"/>
        <v>0</v>
      </c>
      <c r="AN28" s="18">
        <f t="shared" si="8"/>
        <v>9.0954129296272335E-4</v>
      </c>
      <c r="AO28" s="18">
        <f t="shared" si="8"/>
        <v>8.4293320080564005E-3</v>
      </c>
      <c r="AP28" s="18">
        <f t="shared" si="8"/>
        <v>1.6133696147929699E-2</v>
      </c>
      <c r="AQ28" s="18">
        <f t="shared" si="8"/>
        <v>4.1810107529524521E-2</v>
      </c>
      <c r="AR28" s="18">
        <f t="shared" si="8"/>
        <v>6.1807209387894524E-2</v>
      </c>
      <c r="AS28" s="10"/>
      <c r="AT28" s="30" t="s">
        <v>143</v>
      </c>
      <c r="AU28" s="9"/>
      <c r="AV28" s="18">
        <f t="shared" si="9"/>
        <v>0</v>
      </c>
      <c r="AW28" s="18">
        <f t="shared" si="9"/>
        <v>1.3350668322746895E-3</v>
      </c>
      <c r="AX28" s="18">
        <f t="shared" si="9"/>
        <v>4.3950260924845441E-3</v>
      </c>
      <c r="AY28" s="18">
        <f t="shared" si="9"/>
        <v>4.1702925256652534E-3</v>
      </c>
      <c r="AZ28" s="18">
        <f t="shared" si="9"/>
        <v>1.6350873064263638E-2</v>
      </c>
      <c r="BA28" s="18">
        <f t="shared" si="9"/>
        <v>2.7227508239353826E-2</v>
      </c>
      <c r="BB28" s="10"/>
      <c r="BC28" s="30" t="s">
        <v>143</v>
      </c>
      <c r="BD28" s="9"/>
      <c r="BE28" s="18">
        <f t="shared" si="10"/>
        <v>0</v>
      </c>
      <c r="BF28" s="18">
        <f t="shared" si="10"/>
        <v>9.7852165077227937E-4</v>
      </c>
      <c r="BG28" s="18">
        <f t="shared" si="10"/>
        <v>-2.2833240090747164E-4</v>
      </c>
      <c r="BH28" s="18">
        <f t="shared" si="10"/>
        <v>-2.4764484974194589E-3</v>
      </c>
      <c r="BI28" s="18">
        <f t="shared" si="10"/>
        <v>1.0804882127068538E-2</v>
      </c>
      <c r="BJ28" s="18">
        <f t="shared" si="10"/>
        <v>2.4717059716012013E-2</v>
      </c>
    </row>
    <row r="29" spans="1:62">
      <c r="A29" s="16" t="s">
        <v>258</v>
      </c>
      <c r="B29" t="s">
        <v>243</v>
      </c>
      <c r="C29" s="18">
        <f>'Tab-reporting_shock'!C29/'Tab-reporting_baseline'!C29-1</f>
        <v>0</v>
      </c>
      <c r="D29" s="18">
        <f>'Tab-reporting_shock'!D29/'Tab-reporting_baseline'!D29-1</f>
        <v>2.2124615338592335E-4</v>
      </c>
      <c r="E29" s="18">
        <f>'Tab-reporting_shock'!E29/'Tab-reporting_baseline'!E29-1</f>
        <v>1.1054836305803839E-3</v>
      </c>
      <c r="F29" s="18">
        <f>'Tab-reporting_shock'!F29/'Tab-reporting_baseline'!F29-1</f>
        <v>1.690653451054569E-3</v>
      </c>
      <c r="G29" s="18">
        <f>'Tab-reporting_shock'!G29/'Tab-reporting_baseline'!G29-1</f>
        <v>3.8232397251491967E-3</v>
      </c>
      <c r="H29" s="18">
        <f>'Tab-reporting_shock'!H29/'Tab-reporting_baseline'!H29-1</f>
        <v>6.7393202246888162E-3</v>
      </c>
      <c r="I29" s="9"/>
      <c r="J29" s="30" t="s">
        <v>143</v>
      </c>
      <c r="K29" s="9"/>
      <c r="L29" s="18">
        <f t="shared" si="0"/>
        <v>0</v>
      </c>
      <c r="M29" s="18">
        <f t="shared" si="0"/>
        <v>-2.2825486854687105E-2</v>
      </c>
      <c r="N29" s="18">
        <f t="shared" si="0"/>
        <v>-9.7890599648125631E-2</v>
      </c>
      <c r="O29" s="18">
        <f t="shared" si="0"/>
        <v>-0.12844962220748479</v>
      </c>
      <c r="P29" s="18">
        <f t="shared" si="0"/>
        <v>-0.35717657802010661</v>
      </c>
      <c r="Q29" s="18">
        <f t="shared" si="0"/>
        <v>-0.52086215879689379</v>
      </c>
      <c r="R29" s="10"/>
      <c r="S29" s="29" t="s">
        <v>158</v>
      </c>
      <c r="T29" s="9" t="s">
        <v>315</v>
      </c>
      <c r="U29" s="18">
        <f t="shared" ref="U29:Z29" si="12">U7</f>
        <v>0</v>
      </c>
      <c r="V29" s="18">
        <f t="shared" si="12"/>
        <v>-4.3523140160917073E-2</v>
      </c>
      <c r="W29" s="18">
        <f t="shared" si="12"/>
        <v>-0.26103136557740825</v>
      </c>
      <c r="X29" s="18">
        <f t="shared" si="12"/>
        <v>-0.34551598048472176</v>
      </c>
      <c r="Y29" s="18">
        <f t="shared" si="12"/>
        <v>-0.6162852201846214</v>
      </c>
      <c r="Z29" s="18">
        <f t="shared" si="12"/>
        <v>-0.78500879352749697</v>
      </c>
      <c r="AA29" s="23"/>
      <c r="AB29" s="30" t="s">
        <v>178</v>
      </c>
      <c r="AC29" s="9"/>
      <c r="AD29" s="43">
        <f t="shared" si="7"/>
        <v>0</v>
      </c>
      <c r="AE29" s="43">
        <f t="shared" si="7"/>
        <v>-0.7056677399999991</v>
      </c>
      <c r="AF29" s="43">
        <f t="shared" si="7"/>
        <v>-5.34198168</v>
      </c>
      <c r="AG29" s="43">
        <f t="shared" si="7"/>
        <v>-9.0398703899999973</v>
      </c>
      <c r="AH29" s="43">
        <f t="shared" si="7"/>
        <v>-11.371992280000001</v>
      </c>
      <c r="AI29" s="43">
        <f t="shared" si="7"/>
        <v>-11.227431461999998</v>
      </c>
      <c r="AJ29" s="10"/>
      <c r="AK29" s="30" t="s">
        <v>178</v>
      </c>
      <c r="AL29" s="9"/>
      <c r="AM29" s="18">
        <f t="shared" si="8"/>
        <v>0</v>
      </c>
      <c r="AN29" s="18">
        <f t="shared" si="8"/>
        <v>-3.2863181932444196E-2</v>
      </c>
      <c r="AO29" s="18">
        <f t="shared" si="8"/>
        <v>-0.21815548051407918</v>
      </c>
      <c r="AP29" s="18">
        <f t="shared" si="8"/>
        <v>-0.37068856651979742</v>
      </c>
      <c r="AQ29" s="18">
        <f t="shared" si="8"/>
        <v>-0.62119761199293821</v>
      </c>
      <c r="AR29" s="18">
        <f t="shared" si="8"/>
        <v>-0.81392040659659959</v>
      </c>
      <c r="AS29" s="10"/>
      <c r="AT29" s="30" t="s">
        <v>178</v>
      </c>
      <c r="AU29" s="9"/>
      <c r="AV29" s="18">
        <f t="shared" si="9"/>
        <v>0</v>
      </c>
      <c r="AW29" s="18">
        <f t="shared" si="9"/>
        <v>-3.0868254332056089E-2</v>
      </c>
      <c r="AX29" s="18">
        <f t="shared" si="9"/>
        <v>-0.20364129711642653</v>
      </c>
      <c r="AY29" s="18">
        <f t="shared" si="9"/>
        <v>-0.29588116739615855</v>
      </c>
      <c r="AZ29" s="18">
        <f t="shared" si="9"/>
        <v>-0.50698693872297929</v>
      </c>
      <c r="BA29" s="18">
        <f t="shared" si="9"/>
        <v>-0.69073743332200577</v>
      </c>
      <c r="BB29" s="10"/>
      <c r="BC29" s="30" t="s">
        <v>178</v>
      </c>
      <c r="BD29" s="9"/>
      <c r="BE29" s="18">
        <f t="shared" si="10"/>
        <v>0</v>
      </c>
      <c r="BF29" s="18">
        <f t="shared" si="10"/>
        <v>-3.6715271882400313E-2</v>
      </c>
      <c r="BG29" s="18">
        <f t="shared" si="10"/>
        <v>-0.24066546414583856</v>
      </c>
      <c r="BH29" s="18">
        <f t="shared" si="10"/>
        <v>-0.34885036832720262</v>
      </c>
      <c r="BI29" s="18">
        <f t="shared" si="10"/>
        <v>-0.57736360551575316</v>
      </c>
      <c r="BJ29" s="18">
        <f t="shared" si="10"/>
        <v>-0.76998251602470225</v>
      </c>
    </row>
    <row r="30" spans="1:62">
      <c r="A30" s="30" t="s">
        <v>141</v>
      </c>
      <c r="B30" s="9"/>
      <c r="C30" s="35"/>
      <c r="D30" s="35"/>
      <c r="E30" s="35"/>
      <c r="F30" s="35"/>
      <c r="G30" s="35"/>
      <c r="H30" s="35"/>
      <c r="I30" s="9"/>
      <c r="J30" s="30" t="s">
        <v>178</v>
      </c>
      <c r="K30" s="9"/>
      <c r="L30" s="18">
        <f t="shared" si="0"/>
        <v>0</v>
      </c>
      <c r="M30" s="18">
        <f t="shared" si="0"/>
        <v>-2.9281861406420862E-2</v>
      </c>
      <c r="N30" s="18">
        <f t="shared" si="0"/>
        <v>-0.17154438669734984</v>
      </c>
      <c r="O30" s="18">
        <f t="shared" si="0"/>
        <v>-0.26828325070726433</v>
      </c>
      <c r="P30" s="18">
        <f t="shared" si="0"/>
        <v>-0.60925265167391074</v>
      </c>
      <c r="Q30" s="18">
        <f t="shared" si="0"/>
        <v>-0.81883062721162492</v>
      </c>
      <c r="R30" s="10"/>
      <c r="S30" s="31" t="s">
        <v>311</v>
      </c>
      <c r="T30" s="9" t="s">
        <v>201</v>
      </c>
      <c r="U30" s="55">
        <f t="shared" ref="U30:Z30" si="13">U8</f>
        <v>0</v>
      </c>
      <c r="V30" s="55">
        <f t="shared" si="13"/>
        <v>-0.10317960980421748</v>
      </c>
      <c r="W30" s="55">
        <f t="shared" si="13"/>
        <v>-0.2282969155527238</v>
      </c>
      <c r="X30" s="55">
        <f t="shared" si="13"/>
        <v>-0.16952912230350481</v>
      </c>
      <c r="Y30" s="55">
        <f t="shared" si="13"/>
        <v>-0.33802013853518253</v>
      </c>
      <c r="Z30" s="55">
        <f t="shared" si="13"/>
        <v>-0.50002720964442737</v>
      </c>
      <c r="AA30" s="24"/>
      <c r="AB30" s="30" t="s">
        <v>160</v>
      </c>
      <c r="AC30" s="9"/>
      <c r="AD30" s="43">
        <f t="shared" si="7"/>
        <v>0</v>
      </c>
      <c r="AE30" s="43">
        <f t="shared" si="7"/>
        <v>1.4846049969999999</v>
      </c>
      <c r="AF30" s="43">
        <f t="shared" si="7"/>
        <v>6.3502665100000009</v>
      </c>
      <c r="AG30" s="43">
        <f t="shared" si="7"/>
        <v>11.028585120000001</v>
      </c>
      <c r="AH30" s="43">
        <f t="shared" si="7"/>
        <v>19.889701710000004</v>
      </c>
      <c r="AI30" s="43">
        <f t="shared" si="7"/>
        <v>26.443946720000003</v>
      </c>
      <c r="AJ30" s="10"/>
      <c r="AK30" s="30" t="s">
        <v>160</v>
      </c>
      <c r="AL30" s="9"/>
      <c r="AM30" s="18">
        <f t="shared" si="8"/>
        <v>0</v>
      </c>
      <c r="AN30" s="18">
        <f t="shared" si="8"/>
        <v>0.13006852647456202</v>
      </c>
      <c r="AO30" s="18">
        <f t="shared" si="8"/>
        <v>0.35068933127937263</v>
      </c>
      <c r="AP30" s="18">
        <f t="shared" si="8"/>
        <v>0.66108557373878085</v>
      </c>
      <c r="AQ30" s="18">
        <f t="shared" si="8"/>
        <v>1.5583725711682477</v>
      </c>
      <c r="AR30" s="18">
        <f t="shared" si="8"/>
        <v>2.1419886820343055</v>
      </c>
      <c r="AS30" s="10"/>
      <c r="AT30" s="30" t="s">
        <v>160</v>
      </c>
      <c r="AU30" s="9"/>
      <c r="AV30" s="18">
        <f t="shared" si="9"/>
        <v>0</v>
      </c>
      <c r="AW30" s="18">
        <f t="shared" si="9"/>
        <v>0.96848554576891743</v>
      </c>
      <c r="AX30" s="18">
        <f t="shared" si="9"/>
        <v>1.9553176059491757</v>
      </c>
      <c r="AY30" s="18">
        <f t="shared" si="9"/>
        <v>2.0490141440305059</v>
      </c>
      <c r="AZ30" s="18">
        <f t="shared" si="9"/>
        <v>4.2542981503402215</v>
      </c>
      <c r="BA30" s="18">
        <f t="shared" si="9"/>
        <v>4.3334307626755892</v>
      </c>
      <c r="BB30" s="10"/>
      <c r="BC30" s="30" t="s">
        <v>160</v>
      </c>
      <c r="BD30" s="9"/>
      <c r="BE30" s="18">
        <f t="shared" si="10"/>
        <v>0</v>
      </c>
      <c r="BF30" s="18">
        <f t="shared" si="10"/>
        <v>-1.3819733448261484E-3</v>
      </c>
      <c r="BG30" s="18">
        <f t="shared" si="10"/>
        <v>-0.16231855023844499</v>
      </c>
      <c r="BH30" s="18">
        <f t="shared" si="10"/>
        <v>-0.18530328673649799</v>
      </c>
      <c r="BI30" s="18">
        <f t="shared" si="10"/>
        <v>-0.14842581647967945</v>
      </c>
      <c r="BJ30" s="18">
        <f t="shared" si="10"/>
        <v>-4.2454504866090703E-2</v>
      </c>
    </row>
    <row r="31" spans="1:62">
      <c r="A31" s="30" t="s">
        <v>142</v>
      </c>
      <c r="B31" s="9"/>
      <c r="C31" s="35"/>
      <c r="D31" s="35"/>
      <c r="E31" s="35"/>
      <c r="F31" s="35"/>
      <c r="G31" s="35"/>
      <c r="H31" s="35"/>
      <c r="I31" s="9"/>
      <c r="J31" s="30" t="s">
        <v>160</v>
      </c>
      <c r="K31" s="9"/>
      <c r="L31" s="18">
        <f t="shared" si="0"/>
        <v>0</v>
      </c>
      <c r="M31" s="18">
        <f t="shared" si="0"/>
        <v>-5.4638222242875512E-2</v>
      </c>
      <c r="N31" s="18">
        <f t="shared" si="0"/>
        <v>-0.31836974128619644</v>
      </c>
      <c r="O31" s="18">
        <f t="shared" si="0"/>
        <v>-0.42496418953963599</v>
      </c>
      <c r="P31" s="18">
        <f t="shared" si="0"/>
        <v>-0.62473789819119419</v>
      </c>
      <c r="Q31" s="18">
        <f t="shared" si="0"/>
        <v>-0.77721026435933405</v>
      </c>
      <c r="R31" s="10"/>
      <c r="S31" s="29" t="s">
        <v>156</v>
      </c>
      <c r="T31" s="9" t="s">
        <v>307</v>
      </c>
      <c r="U31" s="18">
        <f t="shared" ref="U31:Z31" si="14">U9</f>
        <v>0</v>
      </c>
      <c r="V31" s="18">
        <f t="shared" si="14"/>
        <v>5.0943858696417266E-4</v>
      </c>
      <c r="W31" s="18">
        <f t="shared" si="14"/>
        <v>8.6317976139085317E-3</v>
      </c>
      <c r="X31" s="18">
        <f t="shared" si="14"/>
        <v>7.0710222857007787E-2</v>
      </c>
      <c r="Y31" s="18">
        <f t="shared" si="14"/>
        <v>-0.19914774702876725</v>
      </c>
      <c r="Z31" s="18">
        <f t="shared" si="14"/>
        <v>-0.57362820567286954</v>
      </c>
      <c r="AA31" s="23"/>
      <c r="AB31" s="33" t="s">
        <v>180</v>
      </c>
      <c r="AC31" s="26"/>
      <c r="AD31" s="44">
        <f t="shared" si="7"/>
        <v>0</v>
      </c>
      <c r="AE31" s="44">
        <f t="shared" si="7"/>
        <v>5.0681209999997918</v>
      </c>
      <c r="AF31" s="44">
        <f t="shared" si="7"/>
        <v>32.44266800000014</v>
      </c>
      <c r="AG31" s="44">
        <f t="shared" si="7"/>
        <v>36.621640999999727</v>
      </c>
      <c r="AH31" s="44">
        <f t="shared" si="7"/>
        <v>120.79040600000008</v>
      </c>
      <c r="AI31" s="44">
        <f t="shared" si="7"/>
        <v>205.14784200000031</v>
      </c>
      <c r="AJ31" s="10"/>
      <c r="AK31" s="33" t="s">
        <v>180</v>
      </c>
      <c r="AL31" s="26"/>
      <c r="AM31" s="40">
        <f t="shared" si="8"/>
        <v>0</v>
      </c>
      <c r="AN31" s="40">
        <f t="shared" si="8"/>
        <v>1.6733529952788206E-3</v>
      </c>
      <c r="AO31" s="40">
        <f t="shared" si="8"/>
        <v>2.530046894688498E-3</v>
      </c>
      <c r="AP31" s="40">
        <f t="shared" si="8"/>
        <v>1.268569538435016E-2</v>
      </c>
      <c r="AQ31" s="40">
        <f t="shared" si="8"/>
        <v>6.2093073839914137E-2</v>
      </c>
      <c r="AR31" s="40">
        <f t="shared" si="8"/>
        <v>0.10123564137182139</v>
      </c>
      <c r="AS31" s="10"/>
      <c r="AT31" s="33" t="s">
        <v>180</v>
      </c>
      <c r="AU31" s="26"/>
      <c r="AV31" s="40">
        <f t="shared" si="9"/>
        <v>0</v>
      </c>
      <c r="AW31" s="40">
        <f t="shared" si="9"/>
        <v>3.0097673877496067E-3</v>
      </c>
      <c r="AX31" s="40">
        <f t="shared" si="9"/>
        <v>8.2372196322058056E-3</v>
      </c>
      <c r="AY31" s="40">
        <f t="shared" si="9"/>
        <v>1.0213149921903586E-2</v>
      </c>
      <c r="AZ31" s="40">
        <f t="shared" si="9"/>
        <v>2.7283436085902224E-2</v>
      </c>
      <c r="BA31" s="40">
        <f t="shared" si="9"/>
        <v>3.8561851505618749E-2</v>
      </c>
      <c r="BB31" s="10"/>
      <c r="BC31" s="33" t="s">
        <v>180</v>
      </c>
      <c r="BD31" s="26"/>
      <c r="BE31" s="40">
        <f t="shared" si="10"/>
        <v>0</v>
      </c>
      <c r="BF31" s="40">
        <f t="shared" si="10"/>
        <v>-4.2867564782345102E-4</v>
      </c>
      <c r="BG31" s="40">
        <f t="shared" si="10"/>
        <v>-1.3009951189242974E-2</v>
      </c>
      <c r="BH31" s="40">
        <f t="shared" si="10"/>
        <v>-1.9524666849987549E-2</v>
      </c>
      <c r="BI31" s="40">
        <f t="shared" si="10"/>
        <v>-9.2237604530978068E-3</v>
      </c>
      <c r="BJ31" s="40">
        <f t="shared" si="10"/>
        <v>6.1216426768015975E-3</v>
      </c>
    </row>
    <row r="32" spans="1:62">
      <c r="A32" s="30" t="s">
        <v>143</v>
      </c>
      <c r="B32" s="9"/>
      <c r="C32" s="35"/>
      <c r="D32" s="35"/>
      <c r="E32" s="35"/>
      <c r="F32" s="35"/>
      <c r="G32" s="35"/>
      <c r="H32" s="35"/>
      <c r="I32" s="9"/>
      <c r="J32" s="31" t="s">
        <v>260</v>
      </c>
      <c r="K32" s="9"/>
      <c r="L32" s="18">
        <f t="shared" si="0"/>
        <v>0</v>
      </c>
      <c r="M32" s="18">
        <f t="shared" si="0"/>
        <v>-0.10317960980421748</v>
      </c>
      <c r="N32" s="18">
        <f t="shared" si="0"/>
        <v>-0.2282969155527238</v>
      </c>
      <c r="O32" s="18">
        <f t="shared" si="0"/>
        <v>-0.16952912230350481</v>
      </c>
      <c r="P32" s="18">
        <f t="shared" si="0"/>
        <v>-0.33802013853518253</v>
      </c>
      <c r="Q32" s="18">
        <f t="shared" si="0"/>
        <v>-0.50002720964442737</v>
      </c>
      <c r="R32" s="10"/>
      <c r="S32" s="29" t="s">
        <v>157</v>
      </c>
      <c r="T32" s="9" t="s">
        <v>316</v>
      </c>
      <c r="U32" s="18">
        <f t="shared" ref="U32:Z32" si="15">U10</f>
        <v>0</v>
      </c>
      <c r="V32" s="18">
        <f t="shared" si="15"/>
        <v>-0.26601142214839446</v>
      </c>
      <c r="W32" s="18">
        <f t="shared" si="15"/>
        <v>-0.58474044911895806</v>
      </c>
      <c r="X32" s="18">
        <f t="shared" si="15"/>
        <v>-0.69398922295388954</v>
      </c>
      <c r="Y32" s="18">
        <f t="shared" si="15"/>
        <v>-0.72602905925879879</v>
      </c>
      <c r="Z32" s="18">
        <f t="shared" si="15"/>
        <v>-0.54981879829221825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18">
        <f>'Tab-reporting_shock'!C33/'Tab-reporting_baseline'!C33-1</f>
        <v>0</v>
      </c>
      <c r="D33" s="18">
        <f>'Tab-reporting_shock'!D33/'Tab-reporting_baseline'!D33-1</f>
        <v>2.2124615338592335E-4</v>
      </c>
      <c r="E33" s="18">
        <f>'Tab-reporting_shock'!E33/'Tab-reporting_baseline'!E33-1</f>
        <v>1.1054836305803839E-3</v>
      </c>
      <c r="F33" s="18">
        <f>'Tab-reporting_shock'!F33/'Tab-reporting_baseline'!F33-1</f>
        <v>1.690653451054569E-3</v>
      </c>
      <c r="G33" s="18">
        <f>'Tab-reporting_shock'!G33/'Tab-reporting_baseline'!G33-1</f>
        <v>3.8232397251491967E-3</v>
      </c>
      <c r="H33" s="18">
        <f>'Tab-reporting_shock'!H33/'Tab-reporting_baseline'!H33-1</f>
        <v>6.7393202246888162E-3</v>
      </c>
      <c r="I33" s="10"/>
      <c r="J33" s="21" t="s">
        <v>181</v>
      </c>
      <c r="K33" s="26"/>
      <c r="L33" s="40">
        <f t="shared" si="0"/>
        <v>0</v>
      </c>
      <c r="M33" s="40">
        <f t="shared" si="0"/>
        <v>-5.8695307447507061E-2</v>
      </c>
      <c r="N33" s="40">
        <f t="shared" si="0"/>
        <v>-0.24239512317879253</v>
      </c>
      <c r="O33" s="40">
        <f t="shared" si="0"/>
        <v>-0.29936431409747144</v>
      </c>
      <c r="P33" s="40">
        <f t="shared" si="0"/>
        <v>-0.51381619637244857</v>
      </c>
      <c r="Q33" s="40">
        <f t="shared" si="0"/>
        <v>-0.66095581796456004</v>
      </c>
      <c r="R33" s="10"/>
      <c r="S33" s="52" t="s">
        <v>158</v>
      </c>
      <c r="T33" s="26" t="s">
        <v>317</v>
      </c>
      <c r="U33" s="56">
        <f t="shared" ref="U33:Z33" si="16">U11</f>
        <v>0</v>
      </c>
      <c r="V33" s="56">
        <f t="shared" si="16"/>
        <v>-7.2350694881813116E-3</v>
      </c>
      <c r="W33" s="56">
        <f t="shared" si="16"/>
        <v>-3.1467303824967652E-2</v>
      </c>
      <c r="X33" s="56">
        <f t="shared" si="16"/>
        <v>-3.7609218453364957E-3</v>
      </c>
      <c r="Y33" s="56">
        <f t="shared" si="16"/>
        <v>-0.10545249372101895</v>
      </c>
      <c r="Z33" s="56">
        <f t="shared" si="16"/>
        <v>-0.13909714659070793</v>
      </c>
      <c r="AA33" s="23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35"/>
      <c r="D34" s="35"/>
      <c r="E34" s="35"/>
      <c r="F34" s="35"/>
      <c r="G34" s="35"/>
      <c r="H34" s="35"/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55">
        <f t="shared" ref="U34:Z34" si="17">U12</f>
        <v>0</v>
      </c>
      <c r="V34" s="55">
        <f t="shared" si="17"/>
        <v>-5.8695307447507061E-2</v>
      </c>
      <c r="W34" s="55">
        <f t="shared" si="17"/>
        <v>-0.24239512317879253</v>
      </c>
      <c r="X34" s="55">
        <f t="shared" si="17"/>
        <v>-0.29936431409747144</v>
      </c>
      <c r="Y34" s="55">
        <f t="shared" si="17"/>
        <v>-0.51381619637244857</v>
      </c>
      <c r="Z34" s="55">
        <f t="shared" si="17"/>
        <v>-0.66095581796456004</v>
      </c>
      <c r="AA34" s="24"/>
      <c r="AB34" s="42"/>
      <c r="AC34" s="42"/>
      <c r="AD34" s="42"/>
      <c r="AE34" s="42"/>
      <c r="AF34" s="42"/>
      <c r="AG34" s="42"/>
      <c r="AH34" s="42"/>
      <c r="AI34" s="42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35"/>
      <c r="D35" s="35"/>
      <c r="E35" s="35"/>
      <c r="F35" s="35"/>
      <c r="G35" s="35"/>
      <c r="H35" s="3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18">
        <f t="shared" ref="U35:Z35" si="18">U13</f>
        <v>0</v>
      </c>
      <c r="V35" s="18">
        <f t="shared" si="18"/>
        <v>-3.4060805298021801E-3</v>
      </c>
      <c r="W35" s="18">
        <f t="shared" si="18"/>
        <v>-1.2632141293566934E-2</v>
      </c>
      <c r="X35" s="18">
        <f t="shared" si="18"/>
        <v>2.0406484521934498E-2</v>
      </c>
      <c r="Y35" s="18">
        <f t="shared" si="18"/>
        <v>-0.19410580887848816</v>
      </c>
      <c r="Z35" s="18">
        <f t="shared" si="18"/>
        <v>-0.45904592523301757</v>
      </c>
      <c r="AA35" s="23"/>
      <c r="AB35" s="42"/>
      <c r="AC35" s="42"/>
      <c r="AD35" s="42"/>
      <c r="AE35" s="42"/>
      <c r="AF35" s="42"/>
      <c r="AG35" s="42"/>
      <c r="AH35" s="42"/>
      <c r="AI35" s="42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18">
        <f>'Tab-reporting_shock'!C36/'Tab-reporting_baseline'!C36-1</f>
        <v>0</v>
      </c>
      <c r="D36" s="18">
        <f>'Tab-reporting_shock'!D36/'Tab-reporting_baseline'!D36-1</f>
        <v>0</v>
      </c>
      <c r="E36" s="18">
        <f>'Tab-reporting_shock'!E36/'Tab-reporting_baseline'!E36-1</f>
        <v>0</v>
      </c>
      <c r="F36" s="18">
        <f>'Tab-reporting_shock'!F36/'Tab-reporting_baseline'!F36-1</f>
        <v>0</v>
      </c>
      <c r="G36" s="18">
        <f>'Tab-reporting_shock'!G36/'Tab-reporting_baseline'!G36-1</f>
        <v>0</v>
      </c>
      <c r="H36" s="18">
        <f>'Tab-reporting_shock'!H36/'Tab-reporting_baseline'!H36-1</f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18">
        <f t="shared" ref="U36:Z36" si="19">U14</f>
        <v>0</v>
      </c>
      <c r="V36" s="18">
        <f t="shared" si="19"/>
        <v>-0.13865926767111925</v>
      </c>
      <c r="W36" s="18">
        <f t="shared" si="19"/>
        <v>-0.40513394188371721</v>
      </c>
      <c r="X36" s="18">
        <f t="shared" si="19"/>
        <v>-0.54812249050229211</v>
      </c>
      <c r="Y36" s="18">
        <f t="shared" si="19"/>
        <v>-0.63266402319787796</v>
      </c>
      <c r="Z36" s="18">
        <f t="shared" si="19"/>
        <v>-0.58210750695292124</v>
      </c>
      <c r="AA36" s="23"/>
      <c r="AB36" s="42"/>
      <c r="AC36" s="42"/>
      <c r="AD36" s="42"/>
      <c r="AE36" s="42"/>
      <c r="AF36" s="42"/>
      <c r="AG36" s="42"/>
      <c r="AH36" s="42"/>
      <c r="AI36" s="42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18">
        <f>'Tab-reporting_shock'!C37/'Tab-reporting_baseline'!C37-1</f>
        <v>0</v>
      </c>
      <c r="D37" s="18">
        <f>'Tab-reporting_shock'!D37/'Tab-reporting_baseline'!D37-1</f>
        <v>5.2517339366175975E-9</v>
      </c>
      <c r="E37" s="18">
        <f>'Tab-reporting_shock'!E37/'Tab-reporting_baseline'!E37-1</f>
        <v>3.8954541814462118E-8</v>
      </c>
      <c r="F37" s="18">
        <f>'Tab-reporting_shock'!F37/'Tab-reporting_baseline'!F37-1</f>
        <v>2.215116601256284E-8</v>
      </c>
      <c r="G37" s="18">
        <f>'Tab-reporting_shock'!G37/'Tab-reporting_baseline'!G37-1</f>
        <v>-3.6672790582059633E-8</v>
      </c>
      <c r="H37" s="18">
        <f>'Tab-reporting_shock'!H37/'Tab-reporting_baseline'!H37-1</f>
        <v>9.1071632457584428E-9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6">
        <f t="shared" ref="U37:Z37" si="20">U15</f>
        <v>0</v>
      </c>
      <c r="V37" s="56">
        <f t="shared" si="20"/>
        <v>-4.1840333672678032E-2</v>
      </c>
      <c r="W37" s="56">
        <f t="shared" si="20"/>
        <v>-0.25217333368058348</v>
      </c>
      <c r="X37" s="56">
        <f t="shared" si="20"/>
        <v>-0.33254295178055027</v>
      </c>
      <c r="Y37" s="56">
        <f t="shared" si="20"/>
        <v>-0.59563947492924951</v>
      </c>
      <c r="Z37" s="56">
        <f t="shared" si="20"/>
        <v>-0.75621018199384693</v>
      </c>
      <c r="AA37" s="23"/>
      <c r="AB37" s="42"/>
      <c r="AC37" s="42"/>
      <c r="AD37" s="42"/>
      <c r="AE37" s="42"/>
      <c r="AF37" s="42"/>
      <c r="AG37" s="42"/>
      <c r="AH37" s="42"/>
      <c r="AI37" s="42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40">
        <f>'Tab-reporting_shock'!C38/'Tab-reporting_baseline'!C38-1</f>
        <v>0</v>
      </c>
      <c r="D38" s="40">
        <f>'Tab-reporting_shock'!D38/'Tab-reporting_baseline'!D38-1</f>
        <v>9.2911686747632061E-5</v>
      </c>
      <c r="E38" s="40">
        <f>'Tab-reporting_shock'!E38/'Tab-reporting_baseline'!E38-1</f>
        <v>4.6098261651716932E-4</v>
      </c>
      <c r="F38" s="40">
        <f>'Tab-reporting_shock'!F38/'Tab-reporting_baseline'!F38-1</f>
        <v>7.0387373295432987E-4</v>
      </c>
      <c r="G38" s="40">
        <f>'Tab-reporting_shock'!G38/'Tab-reporting_baseline'!G38-1</f>
        <v>1.6099549486863207E-3</v>
      </c>
      <c r="H38" s="40">
        <f>'Tab-reporting_shock'!H38/'Tab-reporting_baseline'!H38-1</f>
        <v>2.8715113489417021E-3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B38" s="42"/>
      <c r="AC38" s="42"/>
      <c r="AD38" s="42"/>
      <c r="AE38" s="42"/>
      <c r="AF38" s="42"/>
      <c r="AG38" s="42"/>
      <c r="AH38" s="42"/>
      <c r="AI38" s="42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288</v>
      </c>
      <c r="B39" s="10"/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B39" s="42"/>
      <c r="AC39" s="42"/>
      <c r="AD39" s="42"/>
      <c r="AE39" s="42"/>
      <c r="AF39" s="42"/>
      <c r="AG39" s="42"/>
      <c r="AH39" s="42"/>
      <c r="AI39" s="42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18">
        <f>'Tab-reporting_shock'!C43/'Tab-reporting_baseline'!C43-1</f>
        <v>0</v>
      </c>
      <c r="D43" s="18">
        <f>'Tab-reporting_shock'!D43/'Tab-reporting_baseline'!D43-1</f>
        <v>-2.3948211709662326E-3</v>
      </c>
      <c r="E43" s="18">
        <f>'Tab-reporting_shock'!E43/'Tab-reporting_baseline'!E43-1</f>
        <v>-9.4664492657147159E-3</v>
      </c>
      <c r="F43" s="18">
        <f>'Tab-reporting_shock'!F43/'Tab-reporting_baseline'!F43-1</f>
        <v>-0.10743350377384653</v>
      </c>
      <c r="G43" s="18">
        <f>'Tab-reporting_shock'!G43/'Tab-reporting_baseline'!G43-1</f>
        <v>0.36248197349515254</v>
      </c>
      <c r="H43" s="18">
        <f>'Tab-reporting_shock'!H43/'Tab-reporting_baseline'!H43-1</f>
        <v>1.2221852740175319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18">
        <f>'Tab-reporting_shock'!C44/'Tab-reporting_baseline'!C44-1</f>
        <v>0</v>
      </c>
      <c r="D44" s="18">
        <f>'Tab-reporting_shock'!D44/'Tab-reporting_baseline'!D44-1</f>
        <v>-3.5593661373752861E-3</v>
      </c>
      <c r="E44" s="18">
        <f>'Tab-reporting_shock'!E44/'Tab-reporting_baseline'!E44-1</f>
        <v>-1.3350671275022208E-2</v>
      </c>
      <c r="F44" s="18">
        <f>'Tab-reporting_shock'!F44/'Tab-reporting_baseline'!F44-1</f>
        <v>3.3044636994825405E-2</v>
      </c>
      <c r="G44" s="18">
        <f>'Tab-reporting_shock'!G44/'Tab-reporting_baseline'!G44-1</f>
        <v>-0.21707903654801031</v>
      </c>
      <c r="H44" s="18">
        <f>'Tab-reporting_shock'!H44/'Tab-reporting_baseline'!H44-1</f>
        <v>-0.52706590693293998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40">
        <f>'Tab-reporting_shock'!C45/'Tab-reporting_baseline'!C45-1</f>
        <v>0</v>
      </c>
      <c r="D45" s="40">
        <f>'Tab-reporting_shock'!D45/'Tab-reporting_baseline'!D45-1</f>
        <v>-3.3590631076763078E-3</v>
      </c>
      <c r="E45" s="40">
        <f>'Tab-reporting_shock'!E45/'Tab-reporting_baseline'!E45-1</f>
        <v>-1.2425927168999928E-2</v>
      </c>
      <c r="F45" s="40">
        <f>'Tab-reporting_shock'!F45/'Tab-reporting_baseline'!F45-1</f>
        <v>2.0197388880938361E-2</v>
      </c>
      <c r="G45" s="40">
        <f>'Tab-reporting_shock'!G45/'Tab-reporting_baseline'!G45-1</f>
        <v>-0.19265119243601025</v>
      </c>
      <c r="H45" s="40">
        <f>'Tab-reporting_shock'!H45/'Tab-reporting_baseline'!H45-1</f>
        <v>-0.4558726286853847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18">
        <f>'Tab-reporting_shock'!C46/'Tab-reporting_baseline'!C46-1</f>
        <v>0</v>
      </c>
      <c r="D46" s="18">
        <f>'Tab-reporting_shock'!D46/'Tab-reporting_baseline'!D46-1</f>
        <v>-6.0884415494220079E-3</v>
      </c>
      <c r="E46" s="18">
        <f>'Tab-reporting_shock'!E46/'Tab-reporting_baseline'!E46-1</f>
        <v>-2.3088516417459792E-2</v>
      </c>
      <c r="F46" s="18">
        <f>'Tab-reporting_shock'!F46/'Tab-reporting_baseline'!F46-1</f>
        <v>-2.5738944521465079E-2</v>
      </c>
      <c r="G46" s="18">
        <f>'Tab-reporting_shock'!G46/'Tab-reporting_baseline'!G46-1</f>
        <v>-0.18913203725226213</v>
      </c>
      <c r="H46" s="18">
        <f>'Tab-reporting_shock'!H46/'Tab-reporting_baseline'!H46-1</f>
        <v>-0.35537884768293249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18">
        <f>'Tab-reporting_shock'!C47/'Tab-reporting_baseline'!C47-1</f>
        <v>0</v>
      </c>
      <c r="D47" s="18">
        <f>'Tab-reporting_shock'!D47/'Tab-reporting_baseline'!D47-1</f>
        <v>-1.0021076033047471E-2</v>
      </c>
      <c r="E47" s="18">
        <f>'Tab-reporting_shock'!E47/'Tab-reporting_baseline'!E47-1</f>
        <v>-3.6182395112502097E-2</v>
      </c>
      <c r="F47" s="18">
        <f>'Tab-reporting_shock'!F47/'Tab-reporting_baseline'!F47-1</f>
        <v>-4.4854151423413091E-2</v>
      </c>
      <c r="G47" s="18">
        <f>'Tab-reporting_shock'!G47/'Tab-reporting_baseline'!G47-1</f>
        <v>-0.18564225639508869</v>
      </c>
      <c r="H47" s="18">
        <f>'Tab-reporting_shock'!H47/'Tab-reporting_baseline'!H47-1</f>
        <v>-0.33107778362127604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18">
        <f>'Tab-reporting_shock'!C48/'Tab-reporting_baseline'!C48-1</f>
        <v>0</v>
      </c>
      <c r="D48" s="18">
        <f>'Tab-reporting_shock'!D48/'Tab-reporting_baseline'!D48-1</f>
        <v>-1.0589550721812335E-3</v>
      </c>
      <c r="E48" s="18">
        <f>'Tab-reporting_shock'!E48/'Tab-reporting_baseline'!E48-1</f>
        <v>-3.6339567137790851E-3</v>
      </c>
      <c r="F48" s="18">
        <f>'Tab-reporting_shock'!F48/'Tab-reporting_baseline'!F48-1</f>
        <v>6.9509535159391067E-3</v>
      </c>
      <c r="G48" s="18">
        <f>'Tab-reporting_shock'!G48/'Tab-reporting_baseline'!G48-1</f>
        <v>-0.17285013138767402</v>
      </c>
      <c r="H48" s="18">
        <f>'Tab-reporting_shock'!H48/'Tab-reporting_baseline'!H48-1</f>
        <v>-0.35506109396828778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18">
        <f>'Tab-reporting_shock'!C49/'Tab-reporting_baseline'!C49-1</f>
        <v>0</v>
      </c>
      <c r="D49" s="18">
        <f>'Tab-reporting_shock'!D49/'Tab-reporting_baseline'!D49-1</f>
        <v>-4.1307965065254804E-3</v>
      </c>
      <c r="E49" s="18">
        <f>'Tab-reporting_shock'!E49/'Tab-reporting_baseline'!E49-1</f>
        <v>3.3239868851753229E-4</v>
      </c>
      <c r="F49" s="18">
        <f>'Tab-reporting_shock'!F49/'Tab-reporting_baseline'!F49-1</f>
        <v>4.5321392036712371E-3</v>
      </c>
      <c r="G49" s="18">
        <f>'Tab-reporting_shock'!G49/'Tab-reporting_baseline'!G49-1</f>
        <v>-0.19048649941754847</v>
      </c>
      <c r="H49" s="18">
        <f>'Tab-reporting_shock'!H49/'Tab-reporting_baseline'!H49-1</f>
        <v>-0.38624762289237091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18">
        <f>'Tab-reporting_shock'!C50/'Tab-reporting_baseline'!C50-1</f>
        <v>0</v>
      </c>
      <c r="D50" s="18">
        <f>'Tab-reporting_shock'!D50/'Tab-reporting_baseline'!D50-1</f>
        <v>-2.8030477383305774E-2</v>
      </c>
      <c r="E50" s="18">
        <f>'Tab-reporting_shock'!E50/'Tab-reporting_baseline'!E50-1</f>
        <v>-0.16378328803963826</v>
      </c>
      <c r="F50" s="18">
        <f>'Tab-reporting_shock'!F50/'Tab-reporting_baseline'!F50-1</f>
        <v>-0.25787850750759478</v>
      </c>
      <c r="G50" s="18">
        <f>'Tab-reporting_shock'!G50/'Tab-reporting_baseline'!G50-1</f>
        <v>-0.60493464467051061</v>
      </c>
      <c r="H50" s="18">
        <f>'Tab-reporting_shock'!H50/'Tab-reporting_baseline'!H50-1</f>
        <v>-0.82107193839368109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18">
        <f>'Tab-reporting_shock'!C51/'Tab-reporting_baseline'!C51-1</f>
        <v>0</v>
      </c>
      <c r="D51" s="18">
        <f>'Tab-reporting_shock'!D51/'Tab-reporting_baseline'!D51-1</f>
        <v>-7.782811017071456E-3</v>
      </c>
      <c r="E51" s="18">
        <f>'Tab-reporting_shock'!E51/'Tab-reporting_baseline'!E51-1</f>
        <v>-0.16725859073750082</v>
      </c>
      <c r="F51" s="18">
        <f>'Tab-reporting_shock'!F51/'Tab-reporting_baseline'!F51-1</f>
        <v>-0.23803764316567733</v>
      </c>
      <c r="G51" s="18">
        <f>'Tab-reporting_shock'!G51/'Tab-reporting_baseline'!G51-1</f>
        <v>-0.28708436974412044</v>
      </c>
      <c r="H51" s="18">
        <f>'Tab-reporting_shock'!H51/'Tab-reporting_baseline'!H51-1</f>
        <v>-0.37835521204274059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18">
        <f>'Tab-reporting_shock'!C52/'Tab-reporting_baseline'!C52-1</f>
        <v>0</v>
      </c>
      <c r="D52" s="18">
        <f>'Tab-reporting_shock'!D52/'Tab-reporting_baseline'!D52-1</f>
        <v>5.0943816543069786E-4</v>
      </c>
      <c r="E52" s="18">
        <f>'Tab-reporting_shock'!E52/'Tab-reporting_baseline'!E52-1</f>
        <v>8.6317978397767448E-3</v>
      </c>
      <c r="F52" s="18">
        <f>'Tab-reporting_shock'!F52/'Tab-reporting_baseline'!F52-1</f>
        <v>7.0710222360029995E-2</v>
      </c>
      <c r="G52" s="18">
        <f>'Tab-reporting_shock'!G52/'Tab-reporting_baseline'!G52-1</f>
        <v>-0.19914774707130312</v>
      </c>
      <c r="H52" s="18">
        <f>'Tab-reporting_shock'!H52/'Tab-reporting_baseline'!H52-1</f>
        <v>-0.57362820568461503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18">
        <f>'Tab-reporting_shock'!C53/'Tab-reporting_baseline'!C53-1</f>
        <v>0</v>
      </c>
      <c r="D53" s="18">
        <f>'Tab-reporting_shock'!D53/'Tab-reporting_baseline'!D53-1</f>
        <v>0</v>
      </c>
      <c r="E53" s="18">
        <f>'Tab-reporting_shock'!E53/'Tab-reporting_baseline'!E53-1</f>
        <v>0</v>
      </c>
      <c r="F53" s="18">
        <f>'Tab-reporting_shock'!F53/'Tab-reporting_baseline'!F53-1</f>
        <v>0</v>
      </c>
      <c r="G53" s="18">
        <f>'Tab-reporting_shock'!G53/'Tab-reporting_baseline'!G53-1</f>
        <v>0</v>
      </c>
      <c r="H53" s="18">
        <f>'Tab-reporting_shock'!H53/'Tab-reporting_baseline'!H53-1</f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5"/>
      <c r="D54" s="35"/>
      <c r="E54" s="35"/>
      <c r="F54" s="35"/>
      <c r="G54" s="35"/>
      <c r="H54" s="3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40">
        <f>'Tab-reporting_shock'!C55/'Tab-reporting_baseline'!C55-1</f>
        <v>0</v>
      </c>
      <c r="D55" s="40">
        <f>'Tab-reporting_shock'!D55/'Tab-reporting_baseline'!D55-1</f>
        <v>-3.3590630321661541E-3</v>
      </c>
      <c r="E55" s="40">
        <f>'Tab-reporting_shock'!E55/'Tab-reporting_baseline'!E55-1</f>
        <v>-1.2425926949890087E-2</v>
      </c>
      <c r="F55" s="40">
        <f>'Tab-reporting_shock'!F55/'Tab-reporting_baseline'!F55-1</f>
        <v>2.0197388658120818E-2</v>
      </c>
      <c r="G55" s="40">
        <f>'Tab-reporting_shock'!G55/'Tab-reporting_baseline'!G55-1</f>
        <v>-0.19265119263854658</v>
      </c>
      <c r="H55" s="40">
        <f>'Tab-reporting_shock'!H55/'Tab-reporting_baseline'!H55-1</f>
        <v>-0.45587262873488321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288</v>
      </c>
      <c r="B56" s="10"/>
      <c r="C56" s="40">
        <f>'Tab-reporting_shock'!C56/'Tab-reporting_baseline'!C56-1</f>
        <v>0</v>
      </c>
      <c r="D56" s="40">
        <f>'Tab-reporting_shock'!D56/'Tab-reporting_baseline'!D56-1</f>
        <v>-3.1876784596269747E-3</v>
      </c>
      <c r="E56" s="40">
        <f>'Tab-reporting_shock'!E56/'Tab-reporting_baseline'!E56-1</f>
        <v>-9.3182827555455816E-3</v>
      </c>
      <c r="F56" s="40">
        <f>'Tab-reporting_shock'!F56/'Tab-reporting_baseline'!F56-1</f>
        <v>2.4991943670335415E-2</v>
      </c>
      <c r="G56" s="40">
        <f>'Tab-reporting_shock'!G56/'Tab-reporting_baseline'!G56-1</f>
        <v>-0.19040040244093259</v>
      </c>
      <c r="H56" s="40">
        <f>'Tab-reporting_shock'!H56/'Tab-reporting_baseline'!H56-1</f>
        <v>-0.45769152658146406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18">
        <f>'Tab-reporting_shock'!C60/'Tab-reporting_baseline'!C60-1</f>
        <v>0</v>
      </c>
      <c r="D60" s="18">
        <f>'Tab-reporting_shock'!D60/'Tab-reporting_baseline'!D60-1</f>
        <v>-4.5037487640245288E-2</v>
      </c>
      <c r="E60" s="18">
        <f>'Tab-reporting_shock'!E60/'Tab-reporting_baseline'!E60-1</f>
        <v>-3.4366202695052861E-2</v>
      </c>
      <c r="F60" s="18">
        <f>'Tab-reporting_shock'!F60/'Tab-reporting_baseline'!F60-1</f>
        <v>-8.7358886836799265E-2</v>
      </c>
      <c r="G60" s="18">
        <f>'Tab-reporting_shock'!G60/'Tab-reporting_baseline'!G60-1</f>
        <v>-0.19294747707398463</v>
      </c>
      <c r="H60" s="18">
        <f>'Tab-reporting_shock'!H60/'Tab-reporting_baseline'!H60-1</f>
        <v>-0.19283424199950772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18">
        <f>'Tab-reporting_shock'!C61/'Tab-reporting_baseline'!C61-1</f>
        <v>0</v>
      </c>
      <c r="D61" s="18">
        <f>'Tab-reporting_shock'!D61/'Tab-reporting_baseline'!D61-1</f>
        <v>-0.12643641965239893</v>
      </c>
      <c r="E61" s="18">
        <f>'Tab-reporting_shock'!E61/'Tab-reporting_baseline'!E61-1</f>
        <v>-0.39329686306034406</v>
      </c>
      <c r="F61" s="18">
        <f>'Tab-reporting_shock'!F61/'Tab-reporting_baseline'!F61-1</f>
        <v>-0.53725840246261725</v>
      </c>
      <c r="G61" s="18">
        <f>'Tab-reporting_shock'!G61/'Tab-reporting_baseline'!G61-1</f>
        <v>-0.60175745653391388</v>
      </c>
      <c r="H61" s="18">
        <f>'Tab-reporting_shock'!H61/'Tab-reporting_baseline'!H61-1</f>
        <v>-0.5486821192579876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40">
        <f>'Tab-reporting_shock'!C62/'Tab-reporting_baseline'!C62-1</f>
        <v>0</v>
      </c>
      <c r="D62" s="40">
        <f>'Tab-reporting_shock'!D62/'Tab-reporting_baseline'!D62-1</f>
        <v>-0.10835690588338076</v>
      </c>
      <c r="E62" s="40">
        <f>'Tab-reporting_shock'!E62/'Tab-reporting_baseline'!E62-1</f>
        <v>-0.31505870144780701</v>
      </c>
      <c r="F62" s="40">
        <f>'Tab-reporting_shock'!F62/'Tab-reporting_baseline'!F62-1</f>
        <v>-0.44693365075210501</v>
      </c>
      <c r="G62" s="40">
        <f>'Tab-reporting_shock'!G62/'Tab-reporting_baseline'!G62-1</f>
        <v>-0.54568212489189694</v>
      </c>
      <c r="H62" s="40">
        <f>'Tab-reporting_shock'!H62/'Tab-reporting_baseline'!H62-1</f>
        <v>-0.50378159136560074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18">
        <f>'Tab-reporting_shock'!C63/'Tab-reporting_baseline'!C63-1</f>
        <v>0</v>
      </c>
      <c r="D63" s="18">
        <f>'Tab-reporting_shock'!D63/'Tab-reporting_baseline'!D63-1</f>
        <v>-8.7003663472337678E-2</v>
      </c>
      <c r="E63" s="18">
        <f>'Tab-reporting_shock'!E63/'Tab-reporting_baseline'!E63-1</f>
        <v>-0.35203141464981791</v>
      </c>
      <c r="F63" s="18">
        <f>'Tab-reporting_shock'!F63/'Tab-reporting_baseline'!F63-1</f>
        <v>-0.49841177595401676</v>
      </c>
      <c r="G63" s="18">
        <f>'Tab-reporting_shock'!G63/'Tab-reporting_baseline'!G63-1</f>
        <v>-0.60396891638870387</v>
      </c>
      <c r="H63" s="18">
        <f>'Tab-reporting_shock'!H63/'Tab-reporting_baseline'!H63-1</f>
        <v>-0.59284916985141456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18">
        <f>'Tab-reporting_shock'!C64/'Tab-reporting_baseline'!C64-1</f>
        <v>0</v>
      </c>
      <c r="D64" s="18">
        <f>'Tab-reporting_shock'!D64/'Tab-reporting_baseline'!D64-1</f>
        <v>-9.2150445608631615E-2</v>
      </c>
      <c r="E64" s="18">
        <f>'Tab-reporting_shock'!E64/'Tab-reporting_baseline'!E64-1</f>
        <v>-0.34991847603804282</v>
      </c>
      <c r="F64" s="18">
        <f>'Tab-reporting_shock'!F64/'Tab-reporting_baseline'!F64-1</f>
        <v>-0.50504562797729702</v>
      </c>
      <c r="G64" s="18">
        <f>'Tab-reporting_shock'!G64/'Tab-reporting_baseline'!G64-1</f>
        <v>-0.62781844266301545</v>
      </c>
      <c r="H64" s="18">
        <f>'Tab-reporting_shock'!H64/'Tab-reporting_baseline'!H64-1</f>
        <v>-0.63360939454366128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18">
        <f>'Tab-reporting_shock'!C65/'Tab-reporting_baseline'!C65-1</f>
        <v>0</v>
      </c>
      <c r="D65" s="18">
        <f>'Tab-reporting_shock'!D65/'Tab-reporting_baseline'!D65-1</f>
        <v>-2.0391978234293839E-2</v>
      </c>
      <c r="E65" s="18">
        <f>'Tab-reporting_shock'!E65/'Tab-reporting_baseline'!E65-1</f>
        <v>-9.5482828572405642E-2</v>
      </c>
      <c r="F65" s="18">
        <f>'Tab-reporting_shock'!F65/'Tab-reporting_baseline'!F65-1</f>
        <v>-0.14346683157588647</v>
      </c>
      <c r="G65" s="18">
        <f>'Tab-reporting_shock'!G65/'Tab-reporting_baseline'!G65-1</f>
        <v>-0.26716029701174615</v>
      </c>
      <c r="H65" s="18">
        <f>'Tab-reporting_shock'!H65/'Tab-reporting_baseline'!H65-1</f>
        <v>-0.3610204788547956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18">
        <f>'Tab-reporting_shock'!C66/'Tab-reporting_baseline'!C66-1</f>
        <v>0</v>
      </c>
      <c r="D66" s="18">
        <f>'Tab-reporting_shock'!D66/'Tab-reporting_baseline'!D66-1</f>
        <v>-9.7667428168936921E-2</v>
      </c>
      <c r="E66" s="18">
        <f>'Tab-reporting_shock'!E66/'Tab-reporting_baseline'!E66-1</f>
        <v>-0.38744715758570736</v>
      </c>
      <c r="F66" s="18">
        <f>'Tab-reporting_shock'!F66/'Tab-reporting_baseline'!F66-1</f>
        <v>-0.54938555054882854</v>
      </c>
      <c r="G66" s="18">
        <f>'Tab-reporting_shock'!G66/'Tab-reporting_baseline'!G66-1</f>
        <v>-0.60162525594839344</v>
      </c>
      <c r="H66" s="18">
        <f>'Tab-reporting_shock'!H66/'Tab-reporting_baseline'!H66-1</f>
        <v>-0.56594867889965328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18">
        <f>'Tab-reporting_shock'!C67/'Tab-reporting_baseline'!C67-1</f>
        <v>0</v>
      </c>
      <c r="D67" s="18">
        <f>'Tab-reporting_shock'!D67/'Tab-reporting_baseline'!D67-1</f>
        <v>-0.11630781141091784</v>
      </c>
      <c r="E67" s="18">
        <f>'Tab-reporting_shock'!E67/'Tab-reporting_baseline'!E67-1</f>
        <v>-0.46025854430114799</v>
      </c>
      <c r="F67" s="18">
        <f>'Tab-reporting_shock'!F67/'Tab-reporting_baseline'!F67-1</f>
        <v>-0.64080226005659346</v>
      </c>
      <c r="G67" s="18">
        <f>'Tab-reporting_shock'!G67/'Tab-reporting_baseline'!G67-1</f>
        <v>-0.7861118216572478</v>
      </c>
      <c r="H67" s="18">
        <f>'Tab-reporting_shock'!H67/'Tab-reporting_baseline'!H67-1</f>
        <v>-0.83158665968540324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18">
        <f>'Tab-reporting_shock'!C68/'Tab-reporting_baseline'!C68-1</f>
        <v>0</v>
      </c>
      <c r="D68" s="18">
        <f>'Tab-reporting_shock'!D68/'Tab-reporting_baseline'!D68-1</f>
        <v>-5.5064092492880357E-2</v>
      </c>
      <c r="E68" s="18">
        <f>'Tab-reporting_shock'!E68/'Tab-reporting_baseline'!E68-1</f>
        <v>-0.35819194517370734</v>
      </c>
      <c r="F68" s="18">
        <f>'Tab-reporting_shock'!F68/'Tab-reporting_baseline'!F68-1</f>
        <v>-0.46871534984280061</v>
      </c>
      <c r="G68" s="18">
        <f>'Tab-reporting_shock'!G68/'Tab-reporting_baseline'!G68-1</f>
        <v>-0.52543688433987734</v>
      </c>
      <c r="H68" s="18">
        <f>'Tab-reporting_shock'!H68/'Tab-reporting_baseline'!H68-1</f>
        <v>-0.47350093610853505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18">
        <f>'Tab-reporting_shock'!C69/'Tab-reporting_baseline'!C69-1</f>
        <v>0</v>
      </c>
      <c r="D69" s="18">
        <f>'Tab-reporting_shock'!D69/'Tab-reporting_baseline'!D69-1</f>
        <v>-0.26601142205461503</v>
      </c>
      <c r="E69" s="18">
        <f>'Tab-reporting_shock'!E69/'Tab-reporting_baseline'!E69-1</f>
        <v>-0.58474044912056411</v>
      </c>
      <c r="F69" s="18">
        <f>'Tab-reporting_shock'!F69/'Tab-reporting_baseline'!F69-1</f>
        <v>-0.69398922306693034</v>
      </c>
      <c r="G69" s="18">
        <f>'Tab-reporting_shock'!G69/'Tab-reporting_baseline'!G69-1</f>
        <v>-0.72602905920715544</v>
      </c>
      <c r="H69" s="18">
        <f>'Tab-reporting_shock'!H69/'Tab-reporting_baseline'!H69-1</f>
        <v>-0.54981879844346948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18">
        <f>'Tab-reporting_shock'!C70/'Tab-reporting_baseline'!C70-1</f>
        <v>0</v>
      </c>
      <c r="D70" s="18">
        <f>'Tab-reporting_shock'!D70/'Tab-reporting_baseline'!D70-1</f>
        <v>0</v>
      </c>
      <c r="E70" s="18">
        <f>'Tab-reporting_shock'!E70/'Tab-reporting_baseline'!E70-1</f>
        <v>0</v>
      </c>
      <c r="F70" s="18">
        <f>'Tab-reporting_shock'!F70/'Tab-reporting_baseline'!F70-1</f>
        <v>0</v>
      </c>
      <c r="G70" s="18">
        <f>'Tab-reporting_shock'!G70/'Tab-reporting_baseline'!G70-1</f>
        <v>0</v>
      </c>
      <c r="H70" s="18">
        <f>'Tab-reporting_shock'!H70/'Tab-reporting_baseline'!H70-1</f>
        <v>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35"/>
      <c r="D71" s="35"/>
      <c r="E71" s="35"/>
      <c r="F71" s="35"/>
      <c r="G71" s="35"/>
      <c r="H71" s="3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40">
        <f>'Tab-reporting_shock'!C72/'Tab-reporting_baseline'!C72-1</f>
        <v>-1.7088508386109424E-10</v>
      </c>
      <c r="D72" s="40">
        <f>'Tab-reporting_shock'!D72/'Tab-reporting_baseline'!D72-1</f>
        <v>-0.10835690608473958</v>
      </c>
      <c r="E72" s="40">
        <f>'Tab-reporting_shock'!E72/'Tab-reporting_baseline'!E72-1</f>
        <v>-0.31505870138879455</v>
      </c>
      <c r="F72" s="40">
        <f>'Tab-reporting_shock'!F72/'Tab-reporting_baseline'!F72-1</f>
        <v>-0.44693365083123582</v>
      </c>
      <c r="G72" s="40">
        <f>'Tab-reporting_shock'!G72/'Tab-reporting_baseline'!G72-1</f>
        <v>-0.54568212494837454</v>
      </c>
      <c r="H72" s="40">
        <f>'Tab-reporting_shock'!H72/'Tab-reporting_baseline'!H72-1</f>
        <v>-0.50378159143459711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288</v>
      </c>
      <c r="B73" s="10"/>
      <c r="C73" s="40">
        <f>'Tab-reporting_shock'!C73/'Tab-reporting_baseline'!C73-1</f>
        <v>0</v>
      </c>
      <c r="D73" s="40">
        <f>'Tab-reporting_shock'!D73/'Tab-reporting_baseline'!D73-1</f>
        <v>-0.14756248297967323</v>
      </c>
      <c r="E73" s="40">
        <f>'Tab-reporting_shock'!E73/'Tab-reporting_baseline'!E73-1</f>
        <v>-0.41274135179309357</v>
      </c>
      <c r="F73" s="40">
        <f>'Tab-reporting_shock'!F73/'Tab-reporting_baseline'!F73-1</f>
        <v>-0.56157617655442105</v>
      </c>
      <c r="G73" s="40">
        <f>'Tab-reporting_shock'!G73/'Tab-reporting_baseline'!G73-1</f>
        <v>-0.65238221366578397</v>
      </c>
      <c r="H73" s="40">
        <f>'Tab-reporting_shock'!H73/'Tab-reporting_baseline'!H73-1</f>
        <v>-0.60425668730044446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34">
        <f>'Tab-reporting_shock'!C77/'Tab-reporting_baseline'!C77-1</f>
        <v>0</v>
      </c>
      <c r="D77" s="34">
        <f>'Tab-reporting_shock'!D77/'Tab-reporting_baseline'!D77-1</f>
        <v>-4.7186407468788549E-2</v>
      </c>
      <c r="E77" s="34">
        <f>'Tab-reporting_shock'!E77/'Tab-reporting_baseline'!E77-1</f>
        <v>-0.28079051577205338</v>
      </c>
      <c r="F77" s="34">
        <f>'Tab-reporting_shock'!F77/'Tab-reporting_baseline'!F77-1</f>
        <v>-0.37639073491865893</v>
      </c>
      <c r="G77" s="34">
        <f>'Tab-reporting_shock'!G77/'Tab-reporting_baseline'!G77-1</f>
        <v>-0.63594780101108994</v>
      </c>
      <c r="H77" s="34">
        <f>'Tab-reporting_shock'!H77/'Tab-reporting_baseline'!H77-1</f>
        <v>-0.81102448315886211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34">
        <f>'Tab-reporting_shock'!C78/'Tab-reporting_baseline'!C78-1</f>
        <v>0</v>
      </c>
      <c r="D78" s="34">
        <f>'Tab-reporting_shock'!D78/'Tab-reporting_baseline'!D78-1</f>
        <v>-5.9159136044888538E-2</v>
      </c>
      <c r="E78" s="34">
        <f>'Tab-reporting_shock'!E78/'Tab-reporting_baseline'!E78-1</f>
        <v>-0.34228830890537687</v>
      </c>
      <c r="F78" s="34">
        <f>'Tab-reporting_shock'!F78/'Tab-reporting_baseline'!F78-1</f>
        <v>-0.47101820845246556</v>
      </c>
      <c r="G78" s="34">
        <f>'Tab-reporting_shock'!G78/'Tab-reporting_baseline'!G78-1</f>
        <v>-0.72064942058915338</v>
      </c>
      <c r="H78" s="34">
        <f>'Tab-reporting_shock'!H78/'Tab-reporting_baseline'!H78-1</f>
        <v>-0.93069908166515869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39">
        <f>'Tab-reporting_shock'!C79/'Tab-reporting_baseline'!C79-1</f>
        <v>0</v>
      </c>
      <c r="D79" s="39">
        <f>'Tab-reporting_shock'!D79/'Tab-reporting_baseline'!D79-1</f>
        <v>-5.0413722544687123E-2</v>
      </c>
      <c r="E79" s="39">
        <f>'Tab-reporting_shock'!E79/'Tab-reporting_baseline'!E79-1</f>
        <v>-0.29771311520940735</v>
      </c>
      <c r="F79" s="39">
        <f>'Tab-reporting_shock'!F79/'Tab-reporting_baseline'!F79-1</f>
        <v>-0.40237528383929266</v>
      </c>
      <c r="G79" s="39">
        <f>'Tab-reporting_shock'!G79/'Tab-reporting_baseline'!G79-1</f>
        <v>-0.65951390454428349</v>
      </c>
      <c r="H79" s="39">
        <f>'Tab-reporting_shock'!H79/'Tab-reporting_baseline'!H79-1</f>
        <v>-0.84369793343186539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34">
        <f>'Tab-reporting_shock'!C80/'Tab-reporting_baseline'!C80-1</f>
        <v>0</v>
      </c>
      <c r="D80" s="34">
        <f>'Tab-reporting_shock'!D80/'Tab-reporting_baseline'!D80-1</f>
        <v>-5.1449086505088726E-2</v>
      </c>
      <c r="E80" s="34">
        <f>'Tab-reporting_shock'!E80/'Tab-reporting_baseline'!E80-1</f>
        <v>-0.30289373517084939</v>
      </c>
      <c r="F80" s="34">
        <f>'Tab-reporting_shock'!F80/'Tab-reporting_baseline'!F80-1</f>
        <v>-0.41001985207214775</v>
      </c>
      <c r="G80" s="34">
        <f>'Tab-reporting_shock'!G80/'Tab-reporting_baseline'!G80-1</f>
        <v>-0.67068584518897256</v>
      </c>
      <c r="H80" s="34">
        <f>'Tab-reporting_shock'!H80/'Tab-reporting_baseline'!H80-1</f>
        <v>-0.85971792919631806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34">
        <f>'Tab-reporting_shock'!C81/'Tab-reporting_baseline'!C81-1</f>
        <v>0</v>
      </c>
      <c r="D81" s="34">
        <f>'Tab-reporting_shock'!D81/'Tab-reporting_baseline'!D81-1</f>
        <v>-5.9203920502618468E-3</v>
      </c>
      <c r="E81" s="34">
        <f>'Tab-reporting_shock'!E81/'Tab-reporting_baseline'!E81-1</f>
        <v>-2.3876451589168846E-2</v>
      </c>
      <c r="F81" s="34">
        <f>'Tab-reporting_shock'!F81/'Tab-reporting_baseline'!F81-1</f>
        <v>6.4389863790086377E-3</v>
      </c>
      <c r="G81" s="34">
        <f>'Tab-reporting_shock'!G81/'Tab-reporting_baseline'!G81-1</f>
        <v>-0.56566903355201958</v>
      </c>
      <c r="H81" s="34">
        <f>'Tab-reporting_shock'!H81/'Tab-reporting_baseline'!H81-1</f>
        <v>-0.74439508892672146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34">
        <f>'Tab-reporting_shock'!C82/'Tab-reporting_baseline'!C82-1</f>
        <v>0</v>
      </c>
      <c r="D82" s="34">
        <f>'Tab-reporting_shock'!D82/'Tab-reporting_baseline'!D82-1</f>
        <v>-1.0789716277572303E-2</v>
      </c>
      <c r="E82" s="34">
        <f>'Tab-reporting_shock'!E82/'Tab-reporting_baseline'!E82-1</f>
        <v>-0.10904309964559711</v>
      </c>
      <c r="F82" s="34">
        <f>'Tab-reporting_shock'!F82/'Tab-reporting_baseline'!F82-1</f>
        <v>-0.11973267448716585</v>
      </c>
      <c r="G82" s="34">
        <f>'Tab-reporting_shock'!G82/'Tab-reporting_baseline'!G82-1</f>
        <v>-0.42658622085823084</v>
      </c>
      <c r="H82" s="34">
        <f>'Tab-reporting_shock'!H82/'Tab-reporting_baseline'!H82-1</f>
        <v>-0.60596410560697245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34">
        <f>'Tab-reporting_shock'!C83/'Tab-reporting_baseline'!C83-1</f>
        <v>0</v>
      </c>
      <c r="D83" s="34">
        <f>'Tab-reporting_shock'!D83/'Tab-reporting_baseline'!D83-1</f>
        <v>-6.8129790274823465E-3</v>
      </c>
      <c r="E83" s="34">
        <f>'Tab-reporting_shock'!E83/'Tab-reporting_baseline'!E83-1</f>
        <v>-6.6923665091515261E-2</v>
      </c>
      <c r="F83" s="34">
        <f>'Tab-reporting_shock'!F83/'Tab-reporting_baseline'!F83-1</f>
        <v>-6.460818578362193E-2</v>
      </c>
      <c r="G83" s="34">
        <f>'Tab-reporting_shock'!G83/'Tab-reporting_baseline'!G83-1</f>
        <v>-0.39962747078527094</v>
      </c>
      <c r="H83" s="34">
        <f>'Tab-reporting_shock'!H83/'Tab-reporting_baseline'!H83-1</f>
        <v>-0.6025346280324444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34">
        <f>'Tab-reporting_shock'!C84/'Tab-reporting_baseline'!C84-1</f>
        <v>0</v>
      </c>
      <c r="D84" s="34">
        <f>'Tab-reporting_shock'!D84/'Tab-reporting_baseline'!D84-1</f>
        <v>-5.9152371856412866E-2</v>
      </c>
      <c r="E84" s="34">
        <f>'Tab-reporting_shock'!E84/'Tab-reporting_baseline'!E84-1</f>
        <v>-0.3422643833953094</v>
      </c>
      <c r="F84" s="34">
        <f>'Tab-reporting_shock'!F84/'Tab-reporting_baseline'!F84-1</f>
        <v>-0.47099246623392144</v>
      </c>
      <c r="G84" s="34">
        <f>'Tab-reporting_shock'!G84/'Tab-reporting_baseline'!G84-1</f>
        <v>-0.72063543284970211</v>
      </c>
      <c r="H84" s="34">
        <f>'Tab-reporting_shock'!H84/'Tab-reporting_baseline'!H84-1</f>
        <v>-0.93067856476381805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34">
        <f>'Tab-reporting_shock'!C85/'Tab-reporting_baseline'!C85-1</f>
        <v>0</v>
      </c>
      <c r="D85" s="34">
        <f>'Tab-reporting_shock'!D85/'Tab-reporting_baseline'!D85-1</f>
        <v>-5.493979162774254E-2</v>
      </c>
      <c r="E85" s="34">
        <f>'Tab-reporting_shock'!E85/'Tab-reporting_baseline'!E85-1</f>
        <v>-0.31627488383334867</v>
      </c>
      <c r="F85" s="34">
        <f>'Tab-reporting_shock'!F85/'Tab-reporting_baseline'!F85-1</f>
        <v>-0.42284515357557828</v>
      </c>
      <c r="G85" s="34">
        <f>'Tab-reporting_shock'!G85/'Tab-reporting_baseline'!G85-1</f>
        <v>-0.63540440403168796</v>
      </c>
      <c r="H85" s="34">
        <f>'Tab-reporting_shock'!H85/'Tab-reporting_baseline'!H85-1</f>
        <v>-0.80264319055432032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34">
        <f>'Tab-reporting_shock'!C86/'Tab-reporting_baseline'!C86-1</f>
        <v>0</v>
      </c>
      <c r="D86" s="34">
        <f>'Tab-reporting_shock'!D86/'Tab-reporting_baseline'!D86-1</f>
        <v>-7.2350693627775131E-3</v>
      </c>
      <c r="E86" s="34">
        <f>'Tab-reporting_shock'!E86/'Tab-reporting_baseline'!E86-1</f>
        <v>-3.1467303788683121E-2</v>
      </c>
      <c r="F86" s="34">
        <f>'Tab-reporting_shock'!F86/'Tab-reporting_baseline'!F86-1</f>
        <v>-3.7609217603262746E-3</v>
      </c>
      <c r="G86" s="34">
        <f>'Tab-reporting_shock'!G86/'Tab-reporting_baseline'!G86-1</f>
        <v>-0.10545249359078956</v>
      </c>
      <c r="H86" s="34">
        <f>'Tab-reporting_shock'!H86/'Tab-reporting_baseline'!H86-1</f>
        <v>-0.13909714646252014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47"/>
      <c r="D87" s="47"/>
      <c r="E87" s="47"/>
      <c r="F87" s="47"/>
      <c r="G87" s="47"/>
      <c r="H87" s="4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47"/>
      <c r="D88" s="47"/>
      <c r="E88" s="47"/>
      <c r="F88" s="47"/>
      <c r="G88" s="47"/>
      <c r="H88" s="4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39">
        <f>'Tab-reporting_shock'!C89/'Tab-reporting_baseline'!C89-1</f>
        <v>0</v>
      </c>
      <c r="D89" s="39">
        <f>'Tab-reporting_shock'!D89/'Tab-reporting_baseline'!D89-1</f>
        <v>-5.0413723191758852E-2</v>
      </c>
      <c r="E89" s="39">
        <f>'Tab-reporting_shock'!E89/'Tab-reporting_baseline'!E89-1</f>
        <v>-0.29771311504187625</v>
      </c>
      <c r="F89" s="39">
        <f>'Tab-reporting_shock'!F89/'Tab-reporting_baseline'!F89-1</f>
        <v>-0.40237528409069889</v>
      </c>
      <c r="G89" s="39">
        <f>'Tab-reporting_shock'!G89/'Tab-reporting_baseline'!G89-1</f>
        <v>-0.6595139046291445</v>
      </c>
      <c r="H89" s="39">
        <f>'Tab-reporting_shock'!H89/'Tab-reporting_baseline'!H89-1</f>
        <v>-0.84369793339745791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288</v>
      </c>
      <c r="B90" s="10"/>
      <c r="C90" s="39">
        <f>'Tab-reporting_shock'!C90/'Tab-reporting_baseline'!C90-1</f>
        <v>0</v>
      </c>
      <c r="D90" s="39">
        <f>'Tab-reporting_shock'!D90/'Tab-reporting_baseline'!D90-1</f>
        <v>-6.2737973094502131E-3</v>
      </c>
      <c r="E90" s="39">
        <f>'Tab-reporting_shock'!E90/'Tab-reporting_baseline'!E90-1</f>
        <v>-3.1162463571117849E-2</v>
      </c>
      <c r="F90" s="39">
        <f>'Tab-reporting_shock'!F90/'Tab-reporting_baseline'!F90-1</f>
        <v>-4.8006855733937481E-3</v>
      </c>
      <c r="G90" s="39">
        <f>'Tab-reporting_shock'!G90/'Tab-reporting_baseline'!G90-1</f>
        <v>-0.46331407124570156</v>
      </c>
      <c r="H90" s="39">
        <f>'Tab-reporting_shock'!H90/'Tab-reporting_baseline'!H90-1</f>
        <v>-0.61979316916393601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18">
        <f>'Tab-reporting_shock'!C94/'Tab-reporting_baseline'!C94-1</f>
        <v>0</v>
      </c>
      <c r="D94" s="18">
        <f>'Tab-reporting_shock'!D94/'Tab-reporting_baseline'!D94-1</f>
        <v>-3.8845913740481741E-5</v>
      </c>
      <c r="E94" s="18">
        <f>'Tab-reporting_shock'!E94/'Tab-reporting_baseline'!E94-1</f>
        <v>-0.15788461986646229</v>
      </c>
      <c r="F94" s="18">
        <f>'Tab-reporting_shock'!F94/'Tab-reporting_baseline'!F94-1</f>
        <v>-0.18073387852604472</v>
      </c>
      <c r="G94" s="18">
        <f>'Tab-reporting_shock'!G94/'Tab-reporting_baseline'!G94-1</f>
        <v>-0.13218378913257001</v>
      </c>
      <c r="H94" s="18">
        <f>'Tab-reporting_shock'!H94/'Tab-reporting_baseline'!H94-1</f>
        <v>-1.6568669326711638E-2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35"/>
      <c r="D95" s="35"/>
      <c r="E95" s="35"/>
      <c r="F95" s="35"/>
      <c r="G95" s="35"/>
      <c r="H95" s="35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40">
        <f>'Tab-reporting_shock'!C96/'Tab-reporting_baseline'!C96-1</f>
        <v>0</v>
      </c>
      <c r="D96" s="40">
        <f>'Tab-reporting_shock'!D96/'Tab-reporting_baseline'!D96-1</f>
        <v>-3.8845913740481741E-5</v>
      </c>
      <c r="E96" s="40">
        <f>'Tab-reporting_shock'!E96/'Tab-reporting_baseline'!E96-1</f>
        <v>-0.15788461986646229</v>
      </c>
      <c r="F96" s="40">
        <f>'Tab-reporting_shock'!F96/'Tab-reporting_baseline'!F96-1</f>
        <v>-0.18073387852604472</v>
      </c>
      <c r="G96" s="40">
        <f>'Tab-reporting_shock'!G96/'Tab-reporting_baseline'!G96-1</f>
        <v>-0.13218378913257001</v>
      </c>
      <c r="H96" s="40">
        <f>'Tab-reporting_shock'!H96/'Tab-reporting_baseline'!H96-1</f>
        <v>-1.6568669326711638E-2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18">
        <f>'Tab-reporting_shock'!C97/'Tab-reporting_baseline'!C97-1</f>
        <v>0</v>
      </c>
      <c r="D97" s="18">
        <f>'Tab-reporting_shock'!D97/'Tab-reporting_baseline'!D97-1</f>
        <v>1.8158747142575926E-3</v>
      </c>
      <c r="E97" s="18">
        <f>'Tab-reporting_shock'!E97/'Tab-reporting_baseline'!E97-1</f>
        <v>-0.17555378238614894</v>
      </c>
      <c r="F97" s="18">
        <f>'Tab-reporting_shock'!F97/'Tab-reporting_baseline'!F97-1</f>
        <v>-0.22810646176711225</v>
      </c>
      <c r="G97" s="18">
        <f>'Tab-reporting_shock'!G97/'Tab-reporting_baseline'!G97-1</f>
        <v>-0.1615203709869768</v>
      </c>
      <c r="H97" s="18">
        <f>'Tab-reporting_shock'!H97/'Tab-reporting_baseline'!H97-1</f>
        <v>-9.7134864972925339E-3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18">
        <f>'Tab-reporting_shock'!C98/'Tab-reporting_baseline'!C98-1</f>
        <v>0</v>
      </c>
      <c r="D98" s="18">
        <f>'Tab-reporting_shock'!D98/'Tab-reporting_baseline'!D98-1</f>
        <v>9.6767366102064045E-3</v>
      </c>
      <c r="E98" s="18">
        <f>'Tab-reporting_shock'!E98/'Tab-reporting_baseline'!E98-1</f>
        <v>-0.13460127513853615</v>
      </c>
      <c r="F98" s="18">
        <f>'Tab-reporting_shock'!F98/'Tab-reporting_baseline'!F98-1</f>
        <v>-0.17258368469799812</v>
      </c>
      <c r="G98" s="18">
        <f>'Tab-reporting_shock'!G98/'Tab-reporting_baseline'!G98-1</f>
        <v>-7.0159183346153897E-2</v>
      </c>
      <c r="H98" s="18">
        <f>'Tab-reporting_shock'!H98/'Tab-reporting_baseline'!H98-1</f>
        <v>0.10217668613018538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18">
        <f>'Tab-reporting_shock'!C99/'Tab-reporting_baseline'!C99-1</f>
        <v>0</v>
      </c>
      <c r="D99" s="18">
        <f>'Tab-reporting_shock'!D99/'Tab-reporting_baseline'!D99-1</f>
        <v>-8.6055723716463861E-3</v>
      </c>
      <c r="E99" s="18">
        <f>'Tab-reporting_shock'!E99/'Tab-reporting_baseline'!E99-1</f>
        <v>-0.24270603719716877</v>
      </c>
      <c r="F99" s="18">
        <f>'Tab-reporting_shock'!F99/'Tab-reporting_baseline'!F99-1</f>
        <v>-0.31745770273407437</v>
      </c>
      <c r="G99" s="18">
        <f>'Tab-reporting_shock'!G99/'Tab-reporting_baseline'!G99-1</f>
        <v>-0.27532884644938238</v>
      </c>
      <c r="H99" s="18">
        <f>'Tab-reporting_shock'!H99/'Tab-reporting_baseline'!H99-1</f>
        <v>-0.12193927186107478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18">
        <f>'Tab-reporting_shock'!C100/'Tab-reporting_baseline'!C100-1</f>
        <v>0</v>
      </c>
      <c r="D100" s="18">
        <f>'Tab-reporting_shock'!D100/'Tab-reporting_baseline'!D100-1</f>
        <v>-4.7992134129347663E-3</v>
      </c>
      <c r="E100" s="18">
        <f>'Tab-reporting_shock'!E100/'Tab-reporting_baseline'!E100-1</f>
        <v>-0.21099286708718756</v>
      </c>
      <c r="F100" s="18">
        <f>'Tab-reporting_shock'!F100/'Tab-reporting_baseline'!F100-1</f>
        <v>-0.27954328014380103</v>
      </c>
      <c r="G100" s="18">
        <f>'Tab-reporting_shock'!G100/'Tab-reporting_baseline'!G100-1</f>
        <v>-0.24894429685064501</v>
      </c>
      <c r="H100" s="18">
        <f>'Tab-reporting_shock'!H100/'Tab-reporting_baseline'!H100-1</f>
        <v>-0.11988284227775348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18">
        <f>'Tab-reporting_shock'!C101/'Tab-reporting_baseline'!C101-1</f>
        <v>0</v>
      </c>
      <c r="D101" s="18">
        <f>'Tab-reporting_shock'!D101/'Tab-reporting_baseline'!D101-1</f>
        <v>-3.8097434208854253E-2</v>
      </c>
      <c r="E101" s="18">
        <f>'Tab-reporting_shock'!E101/'Tab-reporting_baseline'!E101-1</f>
        <v>-0.3734825024611369</v>
      </c>
      <c r="F101" s="18">
        <f>'Tab-reporting_shock'!F101/'Tab-reporting_baseline'!F101-1</f>
        <v>-0.50931735174022252</v>
      </c>
      <c r="G101" s="18">
        <f>'Tab-reporting_shock'!G101/'Tab-reporting_baseline'!G101-1</f>
        <v>-0.66597602809953238</v>
      </c>
      <c r="H101" s="18">
        <f>'Tab-reporting_shock'!H101/'Tab-reporting_baseline'!H101-1</f>
        <v>-0.76712242687257437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5"/>
      <c r="D102" s="35"/>
      <c r="E102" s="35"/>
      <c r="F102" s="35"/>
      <c r="G102" s="35"/>
      <c r="H102" s="35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18">
        <f>'Tab-reporting_shock'!C103/'Tab-reporting_baseline'!C103-1</f>
        <v>0</v>
      </c>
      <c r="D103" s="18">
        <f>'Tab-reporting_shock'!D103/'Tab-reporting_baseline'!D103-1</f>
        <v>-3.2321787163270832E-3</v>
      </c>
      <c r="E103" s="18">
        <f>'Tab-reporting_shock'!E103/'Tab-reporting_baseline'!E103-1</f>
        <v>-0.12151001669587802</v>
      </c>
      <c r="F103" s="18">
        <f>'Tab-reporting_shock'!F103/'Tab-reporting_baseline'!F103-1</f>
        <v>-6.9375907103439438E-2</v>
      </c>
      <c r="G103" s="18">
        <f>'Tab-reporting_shock'!G103/'Tab-reporting_baseline'!G103-1</f>
        <v>-5.3854018509825075E-2</v>
      </c>
      <c r="H103" s="18">
        <f>'Tab-reporting_shock'!H103/'Tab-reporting_baseline'!H103-1</f>
        <v>-1.3841853660883197E-2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18">
        <f>'Tab-reporting_shock'!C104/'Tab-reporting_baseline'!C104-1</f>
        <v>0</v>
      </c>
      <c r="D104" s="18">
        <f>'Tab-reporting_shock'!D104/'Tab-reporting_baseline'!D104-1</f>
        <v>-6.6008889636799406E-3</v>
      </c>
      <c r="E104" s="18">
        <f>'Tab-reporting_shock'!E104/'Tab-reporting_baseline'!E104-1</f>
        <v>-0.14658572911441103</v>
      </c>
      <c r="F104" s="18">
        <f>'Tab-reporting_shock'!F104/'Tab-reporting_baseline'!F104-1</f>
        <v>-0.20032625929829329</v>
      </c>
      <c r="G104" s="18">
        <f>'Tab-reporting_shock'!G104/'Tab-reporting_baseline'!G104-1</f>
        <v>-0.21975307082148421</v>
      </c>
      <c r="H104" s="18">
        <f>'Tab-reporting_shock'!H104/'Tab-reporting_baseline'!H104-1</f>
        <v>-0.17993773365037147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41"/>
      <c r="D105" s="41"/>
      <c r="E105" s="41"/>
      <c r="F105" s="41"/>
      <c r="G105" s="41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40">
        <f>'Tab-reporting_shock'!C106/'Tab-reporting_baseline'!C106-1</f>
        <v>0</v>
      </c>
      <c r="D106" s="40">
        <f>'Tab-reporting_shock'!D106/'Tab-reporting_baseline'!D106-1</f>
        <v>-3.8845514427565675E-5</v>
      </c>
      <c r="E106" s="40">
        <f>'Tab-reporting_shock'!E106/'Tab-reporting_baseline'!E106-1</f>
        <v>-0.15788462016930382</v>
      </c>
      <c r="F106" s="40">
        <f>'Tab-reporting_shock'!F106/'Tab-reporting_baseline'!F106-1</f>
        <v>-0.18073387857196166</v>
      </c>
      <c r="G106" s="40">
        <f>'Tab-reporting_shock'!G106/'Tab-reporting_baseline'!G106-1</f>
        <v>-0.13218378941153219</v>
      </c>
      <c r="H106" s="40">
        <f>'Tab-reporting_shock'!H106/'Tab-reporting_baseline'!H106-1</f>
        <v>-1.6568669279135473E-2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288</v>
      </c>
      <c r="B107" s="10"/>
      <c r="C107" s="40">
        <f>'Tab-reporting_shock'!C107/'Tab-reporting_baseline'!C107-1</f>
        <v>0</v>
      </c>
      <c r="D107" s="40">
        <f>'Tab-reporting_shock'!D107/'Tab-reporting_baseline'!D107-1</f>
        <v>1.2100718470893224E-3</v>
      </c>
      <c r="E107" s="40">
        <f>'Tab-reporting_shock'!E107/'Tab-reporting_baseline'!E107-1</f>
        <v>-0.15253885776210385</v>
      </c>
      <c r="F107" s="40">
        <f>'Tab-reporting_shock'!F107/'Tab-reporting_baseline'!F107-1</f>
        <v>-0.17274529432659957</v>
      </c>
      <c r="G107" s="40">
        <f>'Tab-reporting_shock'!G107/'Tab-reporting_baseline'!G107-1</f>
        <v>-0.11777772498186501</v>
      </c>
      <c r="H107" s="40">
        <f>'Tab-reporting_shock'!H107/'Tab-reporting_baseline'!H107-1</f>
        <v>3.3848073882860596E-3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18">
        <f t="shared" ref="C111:H126" si="21">C4</f>
        <v>0</v>
      </c>
      <c r="D111" s="18">
        <f t="shared" si="21"/>
        <v>-3.1536327735231739E-2</v>
      </c>
      <c r="E111" s="18">
        <f t="shared" si="21"/>
        <v>-0.20835729848342022</v>
      </c>
      <c r="F111" s="18">
        <f t="shared" si="21"/>
        <v>-0.29070005971323321</v>
      </c>
      <c r="G111" s="18">
        <f t="shared" si="21"/>
        <v>-0.4854170089518125</v>
      </c>
      <c r="H111" s="18">
        <f t="shared" si="21"/>
        <v>-0.59966740302930044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18">
        <f t="shared" si="21"/>
        <v>0</v>
      </c>
      <c r="D112" s="18">
        <f t="shared" si="21"/>
        <v>5.0789781622428976E-5</v>
      </c>
      <c r="E112" s="18">
        <f t="shared" si="21"/>
        <v>2.51326778597738E-4</v>
      </c>
      <c r="F112" s="18">
        <f t="shared" si="21"/>
        <v>3.8347968732632687E-4</v>
      </c>
      <c r="G112" s="18">
        <f t="shared" si="21"/>
        <v>8.8027654597633287E-4</v>
      </c>
      <c r="H112" s="18">
        <f t="shared" si="21"/>
        <v>1.5760225865937283E-3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18">
        <f t="shared" si="21"/>
        <v>0</v>
      </c>
      <c r="D113" s="18">
        <f t="shared" si="21"/>
        <v>-2.3948211709662326E-3</v>
      </c>
      <c r="E113" s="18">
        <f t="shared" si="21"/>
        <v>-9.4664492657147159E-3</v>
      </c>
      <c r="F113" s="18">
        <f t="shared" si="21"/>
        <v>-0.10743350377384653</v>
      </c>
      <c r="G113" s="18">
        <f t="shared" si="21"/>
        <v>0.36248197349515254</v>
      </c>
      <c r="H113" s="18">
        <f t="shared" si="21"/>
        <v>1.2221852740175319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18">
        <f t="shared" si="21"/>
        <v>0</v>
      </c>
      <c r="D114" s="18">
        <f t="shared" si="21"/>
        <v>-4.5037487640245288E-2</v>
      </c>
      <c r="E114" s="18">
        <f t="shared" si="21"/>
        <v>-3.4366202695052861E-2</v>
      </c>
      <c r="F114" s="18">
        <f t="shared" si="21"/>
        <v>-8.7358886836799265E-2</v>
      </c>
      <c r="G114" s="18">
        <f t="shared" si="21"/>
        <v>-0.19294747707398463</v>
      </c>
      <c r="H114" s="18">
        <f t="shared" si="21"/>
        <v>-0.19283424199950772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18">
        <f t="shared" si="21"/>
        <v>0</v>
      </c>
      <c r="D115" s="18">
        <f t="shared" si="21"/>
        <v>-4.7186407468788549E-2</v>
      </c>
      <c r="E115" s="18">
        <f t="shared" si="21"/>
        <v>-0.28079051577205338</v>
      </c>
      <c r="F115" s="18">
        <f t="shared" si="21"/>
        <v>-0.37639073491865893</v>
      </c>
      <c r="G115" s="18">
        <f t="shared" si="21"/>
        <v>-0.63594780101108994</v>
      </c>
      <c r="H115" s="18">
        <f t="shared" si="21"/>
        <v>-0.81102448315886211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18">
        <f t="shared" si="21"/>
        <v>0</v>
      </c>
      <c r="D116" s="18">
        <f t="shared" si="21"/>
        <v>-3.8845913740481741E-5</v>
      </c>
      <c r="E116" s="18">
        <f t="shared" si="21"/>
        <v>-0.15788461986646229</v>
      </c>
      <c r="F116" s="18">
        <f t="shared" si="21"/>
        <v>-0.18073387852604472</v>
      </c>
      <c r="G116" s="18">
        <f t="shared" si="21"/>
        <v>-0.13218378913257001</v>
      </c>
      <c r="H116" s="18">
        <f t="shared" si="21"/>
        <v>-1.6568669326711638E-2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18">
        <f t="shared" si="21"/>
        <v>0</v>
      </c>
      <c r="D117" s="18">
        <f t="shared" si="21"/>
        <v>-6.0208819729055008E-2</v>
      </c>
      <c r="E117" s="18">
        <f t="shared" si="21"/>
        <v>-0.26762894231056178</v>
      </c>
      <c r="F117" s="18">
        <f t="shared" si="21"/>
        <v>-0.3311411019703856</v>
      </c>
      <c r="G117" s="18">
        <f t="shared" si="21"/>
        <v>-0.52897302929135015</v>
      </c>
      <c r="H117" s="18">
        <f t="shared" si="21"/>
        <v>-0.70421972243027775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40">
        <f t="shared" si="21"/>
        <v>0</v>
      </c>
      <c r="D118" s="40">
        <f t="shared" si="21"/>
        <v>-4.2918841269901753E-2</v>
      </c>
      <c r="E118" s="40">
        <f t="shared" si="21"/>
        <v>-0.22929288524279667</v>
      </c>
      <c r="F118" s="40">
        <f t="shared" si="21"/>
        <v>-0.30588775227886233</v>
      </c>
      <c r="G118" s="40">
        <f t="shared" si="21"/>
        <v>-0.50227642035757092</v>
      </c>
      <c r="H118" s="40">
        <f t="shared" si="21"/>
        <v>-0.6378494489754718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18">
        <f t="shared" si="21"/>
        <v>0</v>
      </c>
      <c r="D119" s="18">
        <f t="shared" si="21"/>
        <v>-4.3847970009369464E-2</v>
      </c>
      <c r="E119" s="18">
        <f t="shared" si="21"/>
        <v>-0.26133557624410531</v>
      </c>
      <c r="F119" s="18">
        <f t="shared" si="21"/>
        <v>-0.3584098624743729</v>
      </c>
      <c r="G119" s="18">
        <f t="shared" si="21"/>
        <v>-0.57018637524396487</v>
      </c>
      <c r="H119" s="18">
        <f t="shared" si="21"/>
        <v>-0.71226246897329015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18">
        <f t="shared" si="21"/>
        <v>0</v>
      </c>
      <c r="D120" s="18">
        <f t="shared" si="21"/>
        <v>-3.8627829996871865E-2</v>
      </c>
      <c r="E120" s="18">
        <f t="shared" si="21"/>
        <v>-0.16548200653290934</v>
      </c>
      <c r="F120" s="18">
        <f t="shared" si="21"/>
        <v>-0.21770793524090704</v>
      </c>
      <c r="G120" s="18">
        <f t="shared" si="21"/>
        <v>-0.41965609092745737</v>
      </c>
      <c r="H120" s="18">
        <f t="shared" si="21"/>
        <v>-0.4468748841979352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18">
        <f t="shared" si="21"/>
        <v>0</v>
      </c>
      <c r="D121" s="18">
        <f t="shared" si="21"/>
        <v>-1.9608382480981179E-3</v>
      </c>
      <c r="E121" s="18">
        <f t="shared" si="21"/>
        <v>-3.1632952936098246E-2</v>
      </c>
      <c r="F121" s="18">
        <f t="shared" si="21"/>
        <v>-3.9660995500212071E-2</v>
      </c>
      <c r="G121" s="18">
        <f t="shared" si="21"/>
        <v>-0.19047098806591589</v>
      </c>
      <c r="H121" s="18">
        <f t="shared" si="21"/>
        <v>-0.31583337594656757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18">
        <f t="shared" si="21"/>
        <v>0</v>
      </c>
      <c r="D122" s="18">
        <f t="shared" si="21"/>
        <v>-1.5018427266953127E-2</v>
      </c>
      <c r="E122" s="18">
        <f t="shared" si="21"/>
        <v>-0.1535798820888522</v>
      </c>
      <c r="F122" s="18">
        <f t="shared" si="21"/>
        <v>-0.20891034243261242</v>
      </c>
      <c r="G122" s="18">
        <f t="shared" si="21"/>
        <v>-0.29877746585615628</v>
      </c>
      <c r="H122" s="18">
        <f t="shared" si="21"/>
        <v>-0.29586237959668604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18">
        <f t="shared" si="21"/>
        <v>0</v>
      </c>
      <c r="D123" s="18">
        <f t="shared" si="21"/>
        <v>-4.7537408399712766E-2</v>
      </c>
      <c r="E123" s="18">
        <f t="shared" si="21"/>
        <v>-0.29450172815684117</v>
      </c>
      <c r="F123" s="18">
        <f t="shared" si="21"/>
        <v>-0.41776122983265562</v>
      </c>
      <c r="G123" s="18">
        <f t="shared" si="21"/>
        <v>-0.6613404386748426</v>
      </c>
      <c r="H123" s="18">
        <f t="shared" si="21"/>
        <v>-0.86597132339093896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18">
        <f t="shared" si="21"/>
        <v>0</v>
      </c>
      <c r="D124" s="18">
        <f t="shared" si="21"/>
        <v>-5.4690062876638357E-2</v>
      </c>
      <c r="E124" s="18">
        <f t="shared" si="21"/>
        <v>-0.31797751266141305</v>
      </c>
      <c r="F124" s="18">
        <f t="shared" si="21"/>
        <v>-0.42456498059816694</v>
      </c>
      <c r="G124" s="18">
        <f t="shared" si="21"/>
        <v>-0.62665525627117669</v>
      </c>
      <c r="H124" s="18">
        <f t="shared" si="21"/>
        <v>-0.78184010445785879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18">
        <f t="shared" si="21"/>
        <v>0</v>
      </c>
      <c r="D125" s="18">
        <f t="shared" si="21"/>
        <v>-8.0532778618675471E-2</v>
      </c>
      <c r="E125" s="18">
        <f t="shared" si="21"/>
        <v>-0.18771279945788988</v>
      </c>
      <c r="F125" s="18">
        <f t="shared" si="21"/>
        <v>-0.13956737186419266</v>
      </c>
      <c r="G125" s="18">
        <f t="shared" si="21"/>
        <v>-0.26086915483639239</v>
      </c>
      <c r="H125" s="18">
        <f t="shared" si="21"/>
        <v>-0.35105592180706779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18">
        <f t="shared" si="21"/>
        <v>0</v>
      </c>
      <c r="D126" s="18">
        <f t="shared" si="21"/>
        <v>-1.2075098687847063E-4</v>
      </c>
      <c r="E126" s="18">
        <f t="shared" si="21"/>
        <v>-3.4381846569857544E-3</v>
      </c>
      <c r="F126" s="18">
        <f t="shared" si="21"/>
        <v>-6.0561516719442876E-3</v>
      </c>
      <c r="G126" s="18">
        <f t="shared" si="21"/>
        <v>-1.1054260139901184E-2</v>
      </c>
      <c r="H126" s="18">
        <f t="shared" si="21"/>
        <v>-1.3280159739814779E-2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18">
        <f t="shared" ref="C127:H128" si="22">C20</f>
        <v>0</v>
      </c>
      <c r="D127" s="18">
        <f t="shared" si="22"/>
        <v>5.251718948606765E-8</v>
      </c>
      <c r="E127" s="18">
        <f t="shared" si="22"/>
        <v>-2.4346596927404818E-7</v>
      </c>
      <c r="F127" s="18">
        <f t="shared" si="22"/>
        <v>4.4302526314154989E-8</v>
      </c>
      <c r="G127" s="18">
        <f t="shared" si="22"/>
        <v>-1.3344880755994382E-13</v>
      </c>
      <c r="H127" s="18">
        <f t="shared" si="22"/>
        <v>-1.2142868066611356E-7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40">
        <f t="shared" si="22"/>
        <v>0</v>
      </c>
      <c r="D128" s="40">
        <f t="shared" si="22"/>
        <v>-4.2918841269901753E-2</v>
      </c>
      <c r="E128" s="40">
        <f t="shared" si="22"/>
        <v>-0.22929288524279667</v>
      </c>
      <c r="F128" s="40">
        <f t="shared" si="22"/>
        <v>-0.30588775227886233</v>
      </c>
      <c r="G128" s="40">
        <f t="shared" si="22"/>
        <v>-0.50227642035757092</v>
      </c>
      <c r="H128" s="40">
        <f t="shared" si="22"/>
        <v>-0.6378494489754718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31" t="s">
        <v>289</v>
      </c>
      <c r="C129" s="40">
        <f>C22</f>
        <v>0</v>
      </c>
      <c r="D129" s="40">
        <f t="shared" ref="D129:H129" si="23">D22</f>
        <v>-4.6738664925655149E-2</v>
      </c>
      <c r="E129" s="40">
        <f t="shared" si="23"/>
        <v>-0.16125580172685616</v>
      </c>
      <c r="F129" s="40">
        <f t="shared" si="23"/>
        <v>-0.17893187640749941</v>
      </c>
      <c r="G129" s="40">
        <f t="shared" si="23"/>
        <v>-0.33742986051951385</v>
      </c>
      <c r="H129" s="40">
        <f t="shared" si="23"/>
        <v>-0.38794358041366594</v>
      </c>
    </row>
  </sheetData>
  <mergeCells count="21">
    <mergeCell ref="C109:H109"/>
    <mergeCell ref="AV24:BA24"/>
    <mergeCell ref="BE24:BJ24"/>
    <mergeCell ref="C41:H41"/>
    <mergeCell ref="C58:H58"/>
    <mergeCell ref="C75:H75"/>
    <mergeCell ref="C92:H92"/>
    <mergeCell ref="AM24:AR24"/>
    <mergeCell ref="U24:Z24"/>
    <mergeCell ref="C23:H23"/>
    <mergeCell ref="L23:Q23"/>
    <mergeCell ref="C24:H24"/>
    <mergeCell ref="L24:Q24"/>
    <mergeCell ref="AD24:AI24"/>
    <mergeCell ref="BE2:BJ2"/>
    <mergeCell ref="C2:H2"/>
    <mergeCell ref="L2:Q2"/>
    <mergeCell ref="AD2:AI2"/>
    <mergeCell ref="AM2:AR2"/>
    <mergeCell ref="AV2:BA2"/>
    <mergeCell ref="U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5"/>
  <sheetViews>
    <sheetView zoomScale="99" workbookViewId="0">
      <pane xSplit="3" ySplit="2" topLeftCell="AG3" activePane="bottomRight" state="frozen"/>
      <selection pane="topRight" activeCell="D1" sqref="D1"/>
      <selection pane="bottomLeft" activeCell="A3" sqref="A3"/>
      <selection pane="bottomRight" activeCell="AJ17" sqref="AJ17"/>
    </sheetView>
  </sheetViews>
  <sheetFormatPr baseColWidth="10" defaultColWidth="11.453125" defaultRowHeight="14.5"/>
  <cols>
    <col min="2" max="2" width="46.453125" customWidth="1"/>
    <col min="3" max="3" width="13.81640625" customWidth="1"/>
  </cols>
  <sheetData>
    <row r="1" spans="2:39"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</row>
    <row r="2" spans="2:39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2:39">
      <c r="B3" s="10" t="s">
        <v>396</v>
      </c>
      <c r="C3" t="s">
        <v>386</v>
      </c>
      <c r="D3" s="69">
        <f>VLOOKUP($C3,Baseline_SUB!$A$1:$AT$50,D$1,FALSE)</f>
        <v>1</v>
      </c>
      <c r="E3" s="69">
        <f>VLOOKUP($C3,Baseline_SUB!$A$1:$AT$50,E$1,FALSE)</f>
        <v>1.041916844</v>
      </c>
      <c r="F3" s="69">
        <f>VLOOKUP($C3,Baseline_SUB!$A$1:$AT$50,F$1,FALSE)</f>
        <v>1.0863394319999999</v>
      </c>
      <c r="G3" s="69">
        <f>VLOOKUP($C3,Baseline_SUB!$A$1:$AT$50,G$1,FALSE)</f>
        <v>1.131508556</v>
      </c>
      <c r="H3" s="69">
        <f>VLOOKUP($C3,Baseline_SUB!$A$1:$AT$50,H$1,FALSE)</f>
        <v>1.1784385740000001</v>
      </c>
      <c r="I3" s="69">
        <f>VLOOKUP($C3,Baseline_SUB!$A$1:$AT$50,I$1,FALSE)</f>
        <v>1.22839717</v>
      </c>
      <c r="J3" s="69">
        <f>VLOOKUP($C3,Baseline_SUB!$A$1:$AT$50,J$1,FALSE)</f>
        <v>1.2790074600000001</v>
      </c>
      <c r="K3" s="69">
        <f>VLOOKUP($C3,Baseline_SUB!$A$1:$AT$50,K$1,FALSE)</f>
        <v>1.332096344</v>
      </c>
      <c r="L3" s="69">
        <f>VLOOKUP($C3,Baseline_SUB!$A$1:$AT$50,L$1,FALSE)</f>
        <v>1.388064441</v>
      </c>
      <c r="M3" s="69">
        <f>VLOOKUP($C3,Baseline_SUB!$A$1:$AT$50,M$1,FALSE)</f>
        <v>1.453032554</v>
      </c>
      <c r="N3" s="69">
        <f>VLOOKUP($C3,Baseline_SUB!$A$1:$AT$50,N$1,FALSE)</f>
        <v>1.52690653</v>
      </c>
      <c r="O3" s="69">
        <f>VLOOKUP($C3,Baseline_SUB!$A$1:$AT$50,O$1,FALSE)</f>
        <v>1.6060244159999999</v>
      </c>
      <c r="P3" s="69">
        <f>VLOOKUP($C3,Baseline_SUB!$A$1:$AT$50,P$1,FALSE)</f>
        <v>1.688776458</v>
      </c>
      <c r="Q3" s="69">
        <f>VLOOKUP($C3,Baseline_SUB!$A$1:$AT$50,Q$1,FALSE)</f>
        <v>1.7741215299999999</v>
      </c>
      <c r="R3" s="69">
        <f>VLOOKUP($C3,Baseline_SUB!$A$1:$AT$50,R$1,FALSE)</f>
        <v>1.8615384370000001</v>
      </c>
      <c r="S3" s="69">
        <f>VLOOKUP($C3,Baseline_SUB!$A$1:$AT$50,S$1,FALSE)</f>
        <v>1.952177684</v>
      </c>
      <c r="T3" s="69">
        <f>VLOOKUP($C3,Baseline_SUB!$A$1:$AT$50,T$1,FALSE)</f>
        <v>2.041610022</v>
      </c>
      <c r="U3" s="69">
        <f>VLOOKUP($C3,Baseline_SUB!$A$1:$AT$50,U$1,FALSE)</f>
        <v>2.1311561879999998</v>
      </c>
      <c r="V3" s="69">
        <f>VLOOKUP($C3,Baseline_SUB!$A$1:$AT$50,V$1,FALSE)</f>
        <v>2.222987185</v>
      </c>
      <c r="W3" s="69">
        <f>VLOOKUP($C3,Baseline_SUB!$A$1:$AT$50,W$1,FALSE)</f>
        <v>2.3183162070000001</v>
      </c>
      <c r="X3" s="69">
        <f>VLOOKUP($C3,Baseline_SUB!$A$1:$AT$50,X$1,FALSE)</f>
        <v>2.4178679930000002</v>
      </c>
      <c r="Y3" s="69">
        <f>VLOOKUP($C3,Baseline_SUB!$A$1:$AT$50,Y$1,FALSE)</f>
        <v>2.5221652520000002</v>
      </c>
      <c r="Z3" s="69">
        <f>VLOOKUP($C3,Baseline_SUB!$A$1:$AT$50,Z$1,FALSE)</f>
        <v>2.6316016200000001</v>
      </c>
      <c r="AA3" s="69">
        <f>VLOOKUP($C3,Baseline_SUB!$A$1:$AT$50,AA$1,FALSE)</f>
        <v>2.7465104829999998</v>
      </c>
      <c r="AB3" s="69">
        <f>VLOOKUP($C3,Baseline_SUB!$A$1:$AT$50,AB$1,FALSE)</f>
        <v>2.8671857850000002</v>
      </c>
      <c r="AC3" s="69">
        <f>VLOOKUP($C3,Baseline_SUB!$A$1:$AT$50,AC$1,FALSE)</f>
        <v>2.9938817590000002</v>
      </c>
      <c r="AD3" s="69">
        <f>VLOOKUP($C3,Baseline_SUB!$A$1:$AT$50,AD$1,FALSE)</f>
        <v>3.1263946100000002</v>
      </c>
      <c r="AE3" s="69">
        <f>VLOOKUP($C3,Baseline_SUB!$A$1:$AT$50,AE$1,FALSE)</f>
        <v>3.2641732370000001</v>
      </c>
      <c r="AF3" s="69">
        <f>VLOOKUP($C3,Baseline_SUB!$A$1:$AT$50,AF$1,FALSE)</f>
        <v>3.4069607589999999</v>
      </c>
      <c r="AG3" s="69">
        <f>VLOOKUP($C3,Baseline_SUB!$A$1:$AT$50,AG$1,FALSE)</f>
        <v>3.5546670300000001</v>
      </c>
      <c r="AH3" s="69">
        <f>VLOOKUP($C3,Baseline_SUB!$A$1:$AT$50,AH$1,FALSE)</f>
        <v>3.7072950489999998</v>
      </c>
      <c r="AI3" s="69">
        <f>VLOOKUP($C3,Baseline_SUB!$A$1:$AT$50,AI$1,FALSE)</f>
        <v>3.8648141800000002</v>
      </c>
      <c r="AJ3" s="69">
        <f>VLOOKUP($C3,Baseline_SUB!$A$1:$AT$50,AJ$1,FALSE)</f>
        <v>4.0271580499999997</v>
      </c>
      <c r="AK3" s="69">
        <f>VLOOKUP($C3,Baseline_SUB!$A$1:$AT$50,AK$1,FALSE)</f>
        <v>4.1943339310000001</v>
      </c>
      <c r="AL3" s="69">
        <f>VLOOKUP($C3,Baseline_SUB!$A$1:$AT$50,AL$1,FALSE)</f>
        <v>4.366405769</v>
      </c>
      <c r="AM3" s="69">
        <f>VLOOKUP($C3,Baseline_SUB!$A$1:$AT$50,AM$1,FALSE)</f>
        <v>4.543481366</v>
      </c>
    </row>
    <row r="4" spans="2:39">
      <c r="B4" s="10" t="s">
        <v>385</v>
      </c>
      <c r="C4" t="s">
        <v>394</v>
      </c>
      <c r="D4" s="69">
        <f>VLOOKUP($C4,Baseline_SUB!$A$1:$AT$50,D$1,FALSE)</f>
        <v>1</v>
      </c>
      <c r="E4" s="69">
        <f>VLOOKUP($C4,Baseline_SUB!$A$1:$AT$50,E$1,FALSE)</f>
        <v>1.04</v>
      </c>
      <c r="F4" s="69">
        <f>VLOOKUP($C4,Baseline_SUB!$A$1:$AT$50,F$1,FALSE)</f>
        <v>1.0815999999999999</v>
      </c>
      <c r="G4" s="69">
        <f>VLOOKUP($C4,Baseline_SUB!$A$1:$AT$50,G$1,FALSE)</f>
        <v>1.1248640000000001</v>
      </c>
      <c r="H4" s="69">
        <f>VLOOKUP($C4,Baseline_SUB!$A$1:$AT$50,H$1,FALSE)</f>
        <v>1.16985856</v>
      </c>
      <c r="I4" s="69">
        <f>VLOOKUP($C4,Baseline_SUB!$A$1:$AT$50,I$1,FALSE)</f>
        <v>1.2166529023999999</v>
      </c>
      <c r="J4" s="69">
        <f>VLOOKUP($C4,Baseline_SUB!$A$1:$AT$50,J$1,FALSE)</f>
        <v>1.4366383693596434</v>
      </c>
      <c r="K4" s="69">
        <f>VLOOKUP($C4,Baseline_SUB!$A$1:$AT$50,K$1,FALSE)</f>
        <v>1.7377832507485611</v>
      </c>
      <c r="L4" s="69">
        <f>VLOOKUP($C4,Baseline_SUB!$A$1:$AT$50,L$1,FALSE)</f>
        <v>2.103754548139571</v>
      </c>
      <c r="M4" s="69">
        <f>VLOOKUP($C4,Baseline_SUB!$A$1:$AT$50,M$1,FALSE)</f>
        <v>2.4901744789838207</v>
      </c>
      <c r="N4" s="69">
        <f>VLOOKUP($C4,Baseline_SUB!$A$1:$AT$50,N$1,FALSE)</f>
        <v>2.8156824312685713</v>
      </c>
      <c r="O4" s="69">
        <f>VLOOKUP($C4,Baseline_SUB!$A$1:$AT$50,O$1,FALSE)</f>
        <v>3.004975067264045</v>
      </c>
      <c r="P4" s="69">
        <f>VLOOKUP($C4,Baseline_SUB!$A$1:$AT$50,P$1,FALSE)</f>
        <v>3.0742942131730908</v>
      </c>
      <c r="Q4" s="69">
        <f>VLOOKUP($C4,Baseline_SUB!$A$1:$AT$50,Q$1,FALSE)</f>
        <v>3.0698782125598711</v>
      </c>
      <c r="R4" s="69">
        <f>VLOOKUP($C4,Baseline_SUB!$A$1:$AT$50,R$1,FALSE)</f>
        <v>3.0464344763136451</v>
      </c>
      <c r="S4" s="69">
        <f>VLOOKUP($C4,Baseline_SUB!$A$1:$AT$50,S$1,FALSE)</f>
        <v>3.0590130117485712</v>
      </c>
      <c r="T4" s="69">
        <f>VLOOKUP($C4,Baseline_SUB!$A$1:$AT$50,T$1,FALSE)</f>
        <v>3.1049611826911367</v>
      </c>
      <c r="U4" s="69">
        <f>VLOOKUP($C4,Baseline_SUB!$A$1:$AT$50,U$1,FALSE)</f>
        <v>3.1461245539738414</v>
      </c>
      <c r="V4" s="69">
        <f>VLOOKUP($C4,Baseline_SUB!$A$1:$AT$50,V$1,FALSE)</f>
        <v>3.1845916608729961</v>
      </c>
      <c r="W4" s="69">
        <f>VLOOKUP($C4,Baseline_SUB!$A$1:$AT$50,W$1,FALSE)</f>
        <v>3.2225741359229412</v>
      </c>
      <c r="X4" s="69">
        <f>VLOOKUP($C4,Baseline_SUB!$A$1:$AT$50,X$1,FALSE)</f>
        <v>3.2623955881801696</v>
      </c>
      <c r="Y4" s="69">
        <f>VLOOKUP($C4,Baseline_SUB!$A$1:$AT$50,Y$1,FALSE)</f>
        <v>3.3064966226789436</v>
      </c>
      <c r="Z4" s="69">
        <f>VLOOKUP($C4,Baseline_SUB!$A$1:$AT$50,Z$1,FALSE)</f>
        <v>3.3574574863688529</v>
      </c>
      <c r="AA4" s="69">
        <f>VLOOKUP($C4,Baseline_SUB!$A$1:$AT$50,AA$1,FALSE)</f>
        <v>3.4180401138404664</v>
      </c>
      <c r="AB4" s="69">
        <f>VLOOKUP($C4,Baseline_SUB!$A$1:$AT$50,AB$1,FALSE)</f>
        <v>3.4912520266770435</v>
      </c>
      <c r="AC4" s="69">
        <f>VLOOKUP($C4,Baseline_SUB!$A$1:$AT$50,AC$1,FALSE)</f>
        <v>3.5804356842057139</v>
      </c>
      <c r="AD4" s="69">
        <f>VLOOKUP($C4,Baseline_SUB!$A$1:$AT$50,AD$1,FALSE)</f>
        <v>3.6864608044821043</v>
      </c>
      <c r="AE4" s="69">
        <f>VLOOKUP($C4,Baseline_SUB!$A$1:$AT$50,AE$1,FALSE)</f>
        <v>3.807676809425486</v>
      </c>
      <c r="AF4" s="69">
        <f>VLOOKUP($C4,Baseline_SUB!$A$1:$AT$50,AF$1,FALSE)</f>
        <v>3.9439761792746468</v>
      </c>
      <c r="AG4" s="69">
        <f>VLOOKUP($C4,Baseline_SUB!$A$1:$AT$50,AG$1,FALSE)</f>
        <v>4.0952391216795787</v>
      </c>
      <c r="AH4" s="69">
        <f>VLOOKUP($C4,Baseline_SUB!$A$1:$AT$50,AH$1,FALSE)</f>
        <v>4.2612994798387493</v>
      </c>
      <c r="AI4" s="69">
        <f>VLOOKUP($C4,Baseline_SUB!$A$1:$AT$50,AI$1,FALSE)</f>
        <v>4.4419093374862113</v>
      </c>
      <c r="AJ4" s="69">
        <f>VLOOKUP($C4,Baseline_SUB!$A$1:$AT$50,AJ$1,FALSE)</f>
        <v>4.6367021208131929</v>
      </c>
      <c r="AK4" s="69">
        <f>VLOOKUP($C4,Baseline_SUB!$A$1:$AT$50,AK$1,FALSE)</f>
        <v>4.8451542402036978</v>
      </c>
      <c r="AL4" s="69">
        <f>VLOOKUP($C4,Baseline_SUB!$A$1:$AT$50,AL$1,FALSE)</f>
        <v>5.0665455823647543</v>
      </c>
      <c r="AM4" s="69">
        <f>VLOOKUP($C4,Baseline_SUB!$A$1:$AT$50,AM$1,FALSE)</f>
        <v>5.2999194590632115</v>
      </c>
    </row>
    <row r="5" spans="2:39">
      <c r="B5" s="10" t="s">
        <v>302</v>
      </c>
      <c r="C5" t="s">
        <v>383</v>
      </c>
      <c r="D5" s="23">
        <f>VLOOKUP($C5,Baseline_SUB!$A$1:$AT$50,D$1,FALSE)</f>
        <v>5285.7500440000003</v>
      </c>
      <c r="E5" s="23">
        <f>VLOOKUP($C5,Baseline_SUB!$A$1:$AT$50,E$1,FALSE)</f>
        <v>5293.4853899999998</v>
      </c>
      <c r="F5" s="23">
        <f>VLOOKUP($C5,Baseline_SUB!$A$1:$AT$50,F$1,FALSE)</f>
        <v>5277.6542060000002</v>
      </c>
      <c r="G5" s="23">
        <f>VLOOKUP($C5,Baseline_SUB!$A$1:$AT$50,G$1,FALSE)</f>
        <v>5299.6476629999997</v>
      </c>
      <c r="H5" s="23">
        <f>VLOOKUP($C5,Baseline_SUB!$A$1:$AT$50,H$1,FALSE)</f>
        <v>5405.3688700000002</v>
      </c>
      <c r="I5" s="23">
        <f>VLOOKUP($C5,Baseline_SUB!$A$1:$AT$50,I$1,FALSE)</f>
        <v>5595.4104799999996</v>
      </c>
      <c r="J5" s="23">
        <f>VLOOKUP($C5,Baseline_SUB!$A$1:$AT$50,J$1,FALSE)</f>
        <v>6038.6313360000004</v>
      </c>
      <c r="K5" s="23">
        <f>VLOOKUP($C5,Baseline_SUB!$A$1:$AT$50,K$1,FALSE)</f>
        <v>5840.854421</v>
      </c>
      <c r="L5" s="23">
        <f>VLOOKUP($C5,Baseline_SUB!$A$1:$AT$50,L$1,FALSE)</f>
        <v>5348.8339699999997</v>
      </c>
      <c r="M5" s="23">
        <f>VLOOKUP($C5,Baseline_SUB!$A$1:$AT$50,M$1,FALSE)</f>
        <v>4887.9579290000001</v>
      </c>
      <c r="N5" s="23">
        <f>VLOOKUP($C5,Baseline_SUB!$A$1:$AT$50,N$1,FALSE)</f>
        <v>4638.9370019999997</v>
      </c>
      <c r="O5" s="23">
        <f>VLOOKUP($C5,Baseline_SUB!$A$1:$AT$50,O$1,FALSE)</f>
        <v>4687.8364389999997</v>
      </c>
      <c r="P5" s="23">
        <f>VLOOKUP($C5,Baseline_SUB!$A$1:$AT$50,P$1,FALSE)</f>
        <v>5094.8725400000003</v>
      </c>
      <c r="Q5" s="23">
        <f>VLOOKUP($C5,Baseline_SUB!$A$1:$AT$50,Q$1,FALSE)</f>
        <v>5865.1409530000001</v>
      </c>
      <c r="R5" s="23">
        <f>VLOOKUP($C5,Baseline_SUB!$A$1:$AT$50,R$1,FALSE)</f>
        <v>6996.2681949999997</v>
      </c>
      <c r="S5" s="23">
        <f>VLOOKUP($C5,Baseline_SUB!$A$1:$AT$50,S$1,FALSE)</f>
        <v>8355.9787589999996</v>
      </c>
      <c r="T5" s="23">
        <f>VLOOKUP($C5,Baseline_SUB!$A$1:$AT$50,T$1,FALSE)</f>
        <v>8973.3184399999991</v>
      </c>
      <c r="U5" s="23">
        <f>VLOOKUP($C5,Baseline_SUB!$A$1:$AT$50,U$1,FALSE)</f>
        <v>9254.3010890000005</v>
      </c>
      <c r="V5" s="23">
        <f>VLOOKUP($C5,Baseline_SUB!$A$1:$AT$50,V$1,FALSE)</f>
        <v>9445.05242</v>
      </c>
      <c r="W5" s="23">
        <f>VLOOKUP($C5,Baseline_SUB!$A$1:$AT$50,W$1,FALSE)</f>
        <v>9654.9840889999996</v>
      </c>
      <c r="X5" s="23">
        <f>VLOOKUP($C5,Baseline_SUB!$A$1:$AT$50,X$1,FALSE)</f>
        <v>9920.8497029999999</v>
      </c>
      <c r="Y5" s="23">
        <f>VLOOKUP($C5,Baseline_SUB!$A$1:$AT$50,Y$1,FALSE)</f>
        <v>10244.94838</v>
      </c>
      <c r="Z5" s="23">
        <f>VLOOKUP($C5,Baseline_SUB!$A$1:$AT$50,Z$1,FALSE)</f>
        <v>10612.477569999999</v>
      </c>
      <c r="AA5" s="23">
        <f>VLOOKUP($C5,Baseline_SUB!$A$1:$AT$50,AA$1,FALSE)</f>
        <v>10999.209080000001</v>
      </c>
      <c r="AB5" s="23">
        <f>VLOOKUP($C5,Baseline_SUB!$A$1:$AT$50,AB$1,FALSE)</f>
        <v>11374.75779</v>
      </c>
      <c r="AC5" s="23">
        <f>VLOOKUP($C5,Baseline_SUB!$A$1:$AT$50,AC$1,FALSE)</f>
        <v>11704.38852</v>
      </c>
      <c r="AD5" s="23">
        <f>VLOOKUP($C5,Baseline_SUB!$A$1:$AT$50,AD$1,FALSE)</f>
        <v>11968.79955</v>
      </c>
      <c r="AE5" s="23">
        <f>VLOOKUP($C5,Baseline_SUB!$A$1:$AT$50,AE$1,FALSE)</f>
        <v>12173.82401</v>
      </c>
      <c r="AF5" s="23">
        <f>VLOOKUP($C5,Baseline_SUB!$A$1:$AT$50,AF$1,FALSE)</f>
        <v>12328.79682</v>
      </c>
      <c r="AG5" s="23">
        <f>VLOOKUP($C5,Baseline_SUB!$A$1:$AT$50,AG$1,FALSE)</f>
        <v>12443.47581</v>
      </c>
      <c r="AH5" s="23">
        <f>VLOOKUP($C5,Baseline_SUB!$A$1:$AT$50,AH$1,FALSE)</f>
        <v>12527.59319</v>
      </c>
      <c r="AI5" s="23">
        <f>VLOOKUP($C5,Baseline_SUB!$A$1:$AT$50,AI$1,FALSE)</f>
        <v>12590.725179999999</v>
      </c>
      <c r="AJ5" s="23">
        <f>VLOOKUP($C5,Baseline_SUB!$A$1:$AT$50,AJ$1,FALSE)</f>
        <v>12642.81157</v>
      </c>
      <c r="AK5" s="23">
        <f>VLOOKUP($C5,Baseline_SUB!$A$1:$AT$50,AK$1,FALSE)</f>
        <v>12695.000980000001</v>
      </c>
      <c r="AL5" s="23">
        <f>VLOOKUP($C5,Baseline_SUB!$A$1:$AT$50,AL$1,FALSE)</f>
        <v>12759.718870000001</v>
      </c>
      <c r="AM5" s="23">
        <f>VLOOKUP($C5,Baseline_SUB!$A$1:$AT$50,AM$1,FALSE)</f>
        <v>12850.88458</v>
      </c>
    </row>
    <row r="6" spans="2:39">
      <c r="B6" s="10" t="s">
        <v>397</v>
      </c>
      <c r="C6" t="s">
        <v>382</v>
      </c>
      <c r="D6" s="23">
        <f>VLOOKUP($C6,Baseline_SUB!$A$1:$AT$50,D$1,FALSE)</f>
        <v>18609.931690000001</v>
      </c>
      <c r="E6" s="23">
        <f>VLOOKUP($C6,Baseline_SUB!$A$1:$AT$50,E$1,FALSE)</f>
        <v>19045.121760000002</v>
      </c>
      <c r="F6" s="23">
        <f>VLOOKUP($C6,Baseline_SUB!$A$1:$AT$50,F$1,FALSE)</f>
        <v>19463.32287</v>
      </c>
      <c r="G6" s="23">
        <f>VLOOKUP($C6,Baseline_SUB!$A$1:$AT$50,G$1,FALSE)</f>
        <v>20035.802220000001</v>
      </c>
      <c r="H6" s="23">
        <f>VLOOKUP($C6,Baseline_SUB!$A$1:$AT$50,H$1,FALSE)</f>
        <v>20824.456450000001</v>
      </c>
      <c r="I6" s="23">
        <f>VLOOKUP($C6,Baseline_SUB!$A$1:$AT$50,I$1,FALSE)</f>
        <v>21721.19729</v>
      </c>
      <c r="J6" s="23">
        <f>VLOOKUP($C6,Baseline_SUB!$A$1:$AT$50,J$1,FALSE)</f>
        <v>23068.20666</v>
      </c>
      <c r="K6" s="23">
        <f>VLOOKUP($C6,Baseline_SUB!$A$1:$AT$50,K$1,FALSE)</f>
        <v>24525.407009999999</v>
      </c>
      <c r="L6" s="23">
        <f>VLOOKUP($C6,Baseline_SUB!$A$1:$AT$50,L$1,FALSE)</f>
        <v>26100.998579999999</v>
      </c>
      <c r="M6" s="23">
        <f>VLOOKUP($C6,Baseline_SUB!$A$1:$AT$50,M$1,FALSE)</f>
        <v>27478.301800000001</v>
      </c>
      <c r="N6" s="23">
        <f>VLOOKUP($C6,Baseline_SUB!$A$1:$AT$50,N$1,FALSE)</f>
        <v>28491.707310000002</v>
      </c>
      <c r="O6" s="23">
        <f>VLOOKUP($C6,Baseline_SUB!$A$1:$AT$50,O$1,FALSE)</f>
        <v>29391.552009999999</v>
      </c>
      <c r="P6" s="23">
        <f>VLOOKUP($C6,Baseline_SUB!$A$1:$AT$50,P$1,FALSE)</f>
        <v>30461.682629999999</v>
      </c>
      <c r="Q6" s="23">
        <f>VLOOKUP($C6,Baseline_SUB!$A$1:$AT$50,Q$1,FALSE)</f>
        <v>31875.537120000001</v>
      </c>
      <c r="R6" s="23">
        <f>VLOOKUP($C6,Baseline_SUB!$A$1:$AT$50,R$1,FALSE)</f>
        <v>33714.519990000001</v>
      </c>
      <c r="S6" s="23">
        <f>VLOOKUP($C6,Baseline_SUB!$A$1:$AT$50,S$1,FALSE)</f>
        <v>35917.326009999997</v>
      </c>
      <c r="T6" s="23">
        <f>VLOOKUP($C6,Baseline_SUB!$A$1:$AT$50,T$1,FALSE)</f>
        <v>37011.469620000003</v>
      </c>
      <c r="U6" s="23">
        <f>VLOOKUP($C6,Baseline_SUB!$A$1:$AT$50,U$1,FALSE)</f>
        <v>38137.095099999999</v>
      </c>
      <c r="V6" s="23">
        <f>VLOOKUP($C6,Baseline_SUB!$A$1:$AT$50,V$1,FALSE)</f>
        <v>39436.852630000001</v>
      </c>
      <c r="W6" s="23">
        <f>VLOOKUP($C6,Baseline_SUB!$A$1:$AT$50,W$1,FALSE)</f>
        <v>40903.117449999998</v>
      </c>
      <c r="X6" s="23">
        <f>VLOOKUP($C6,Baseline_SUB!$A$1:$AT$50,X$1,FALSE)</f>
        <v>42500.634510000004</v>
      </c>
      <c r="Y6" s="23">
        <f>VLOOKUP($C6,Baseline_SUB!$A$1:$AT$50,Y$1,FALSE)</f>
        <v>44187.640549999996</v>
      </c>
      <c r="Z6" s="23">
        <f>VLOOKUP($C6,Baseline_SUB!$A$1:$AT$50,Z$1,FALSE)</f>
        <v>45919.349419999999</v>
      </c>
      <c r="AA6" s="23">
        <f>VLOOKUP($C6,Baseline_SUB!$A$1:$AT$50,AA$1,FALSE)</f>
        <v>47648.371550000003</v>
      </c>
      <c r="AB6" s="23">
        <f>VLOOKUP($C6,Baseline_SUB!$A$1:$AT$50,AB$1,FALSE)</f>
        <v>49324.412049999999</v>
      </c>
      <c r="AC6" s="23">
        <f>VLOOKUP($C6,Baseline_SUB!$A$1:$AT$50,AC$1,FALSE)</f>
        <v>50894.218990000001</v>
      </c>
      <c r="AD6" s="23">
        <f>VLOOKUP($C6,Baseline_SUB!$A$1:$AT$50,AD$1,FALSE)</f>
        <v>52335.63725</v>
      </c>
      <c r="AE6" s="23">
        <f>VLOOKUP($C6,Baseline_SUB!$A$1:$AT$50,AE$1,FALSE)</f>
        <v>53661.010260000003</v>
      </c>
      <c r="AF6" s="23">
        <f>VLOOKUP($C6,Baseline_SUB!$A$1:$AT$50,AF$1,FALSE)</f>
        <v>54877.681570000001</v>
      </c>
      <c r="AG6" s="23">
        <f>VLOOKUP($C6,Baseline_SUB!$A$1:$AT$50,AG$1,FALSE)</f>
        <v>55994.75722</v>
      </c>
      <c r="AH6" s="23">
        <f>VLOOKUP($C6,Baseline_SUB!$A$1:$AT$50,AH$1,FALSE)</f>
        <v>57023.664400000001</v>
      </c>
      <c r="AI6" s="23">
        <f>VLOOKUP($C6,Baseline_SUB!$A$1:$AT$50,AI$1,FALSE)</f>
        <v>57976.925089999997</v>
      </c>
      <c r="AJ6" s="23">
        <f>VLOOKUP($C6,Baseline_SUB!$A$1:$AT$50,AJ$1,FALSE)</f>
        <v>58867.494440000002</v>
      </c>
      <c r="AK6" s="23">
        <f>VLOOKUP($C6,Baseline_SUB!$A$1:$AT$50,AK$1,FALSE)</f>
        <v>59708.725279999999</v>
      </c>
      <c r="AL6" s="23">
        <f>VLOOKUP($C6,Baseline_SUB!$A$1:$AT$50,AL$1,FALSE)</f>
        <v>60513.953289999998</v>
      </c>
      <c r="AM6" s="23">
        <f>VLOOKUP($C6,Baseline_SUB!$A$1:$AT$50,AM$1,FALSE)</f>
        <v>61296.295769999997</v>
      </c>
    </row>
    <row r="7" spans="2:39">
      <c r="B7" s="10" t="s">
        <v>388</v>
      </c>
      <c r="C7" t="s">
        <v>387</v>
      </c>
      <c r="D7" s="23">
        <f>VLOOKUP($C7,Baseline_SUB!$A$1:$AT$50,D$1,FALSE)</f>
        <v>11162.7</v>
      </c>
      <c r="E7" s="23">
        <f>VLOOKUP($C7,Baseline_SUB!$A$1:$AT$50,E$1,FALSE)</f>
        <v>11285.479928985218</v>
      </c>
      <c r="F7" s="23">
        <f>VLOOKUP($C7,Baseline_SUB!$A$1:$AT$50,F$1,FALSE)</f>
        <v>11407.308789944855</v>
      </c>
      <c r="G7" s="23">
        <f>VLOOKUP($C7,Baseline_SUB!$A$1:$AT$50,G$1,FALSE)</f>
        <v>11551.400000000005</v>
      </c>
      <c r="H7" s="23">
        <f>VLOOKUP($C7,Baseline_SUB!$A$1:$AT$50,H$1,FALSE)</f>
        <v>11770.879048631108</v>
      </c>
      <c r="I7" s="23">
        <f>VLOOKUP($C7,Baseline_SUB!$A$1:$AT$50,I$1,FALSE)</f>
        <v>11980.000000000002</v>
      </c>
      <c r="J7" s="23">
        <f>VLOOKUP($C7,Baseline_SUB!$A$1:$AT$50,J$1,FALSE)</f>
        <v>12112.666077942677</v>
      </c>
      <c r="K7" s="23">
        <f>VLOOKUP($C7,Baseline_SUB!$A$1:$AT$50,K$1,FALSE)</f>
        <v>12231.921597460443</v>
      </c>
      <c r="L7" s="23">
        <f>VLOOKUP($C7,Baseline_SUB!$A$1:$AT$50,L$1,FALSE)</f>
        <v>12340.572678531133</v>
      </c>
      <c r="M7" s="23">
        <f>VLOOKUP($C7,Baseline_SUB!$A$1:$AT$50,M$1,FALSE)</f>
        <v>12441.572796400471</v>
      </c>
      <c r="N7" s="23">
        <f>VLOOKUP($C7,Baseline_SUB!$A$1:$AT$50,N$1,FALSE)</f>
        <v>12538.000000000002</v>
      </c>
      <c r="O7" s="23">
        <f>VLOOKUP($C7,Baseline_SUB!$A$1:$AT$50,O$1,FALSE)</f>
        <v>12628.644100495194</v>
      </c>
      <c r="P7" s="23">
        <f>VLOOKUP($C7,Baseline_SUB!$A$1:$AT$50,P$1,FALSE)</f>
        <v>12711.151205467122</v>
      </c>
      <c r="Q7" s="23">
        <f>VLOOKUP($C7,Baseline_SUB!$A$1:$AT$50,Q$1,FALSE)</f>
        <v>12787.011181071741</v>
      </c>
      <c r="R7" s="23">
        <f>VLOOKUP($C7,Baseline_SUB!$A$1:$AT$50,R$1,FALSE)</f>
        <v>12857.76551901148</v>
      </c>
      <c r="S7" s="23">
        <f>VLOOKUP($C7,Baseline_SUB!$A$1:$AT$50,S$1,FALSE)</f>
        <v>12924.999999999991</v>
      </c>
      <c r="T7" s="23">
        <f>VLOOKUP($C7,Baseline_SUB!$A$1:$AT$50,T$1,FALSE)</f>
        <v>12987.339807683369</v>
      </c>
      <c r="U7" s="23">
        <f>VLOOKUP($C7,Baseline_SUB!$A$1:$AT$50,U$1,FALSE)</f>
        <v>13043.583600741978</v>
      </c>
      <c r="V7" s="23">
        <f>VLOOKUP($C7,Baseline_SUB!$A$1:$AT$50,V$1,FALSE)</f>
        <v>13095.639361843481</v>
      </c>
      <c r="W7" s="23">
        <f>VLOOKUP($C7,Baseline_SUB!$A$1:$AT$50,W$1,FALSE)</f>
        <v>13145.452294799103</v>
      </c>
      <c r="X7" s="23">
        <f>VLOOKUP($C7,Baseline_SUB!$A$1:$AT$50,X$1,FALSE)</f>
        <v>13194.999999999993</v>
      </c>
      <c r="Y7" s="23">
        <f>VLOOKUP($C7,Baseline_SUB!$A$1:$AT$50,Y$1,FALSE)</f>
        <v>13245.256873359665</v>
      </c>
      <c r="Z7" s="23">
        <f>VLOOKUP($C7,Baseline_SUB!$A$1:$AT$50,Z$1,FALSE)</f>
        <v>13294.882810161</v>
      </c>
      <c r="AA7" s="23">
        <f>VLOOKUP($C7,Baseline_SUB!$A$1:$AT$50,AA$1,FALSE)</f>
        <v>13342.390167174399</v>
      </c>
      <c r="AB7" s="23">
        <f>VLOOKUP($C7,Baseline_SUB!$A$1:$AT$50,AB$1,FALSE)</f>
        <v>13386.270942865531</v>
      </c>
      <c r="AC7" s="23">
        <f>VLOOKUP($C7,Baseline_SUB!$A$1:$AT$50,AC$1,FALSE)</f>
        <v>13424.999999999995</v>
      </c>
      <c r="AD7" s="23">
        <f>VLOOKUP($C7,Baseline_SUB!$A$1:$AT$50,AD$1,FALSE)</f>
        <v>13457.692573482454</v>
      </c>
      <c r="AE7" s="23">
        <f>VLOOKUP($C7,Baseline_SUB!$A$1:$AT$50,AE$1,FALSE)</f>
        <v>13485.300623348387</v>
      </c>
      <c r="AF7" s="23">
        <f>VLOOKUP($C7,Baseline_SUB!$A$1:$AT$50,AF$1,FALSE)</f>
        <v>13509.056174170144</v>
      </c>
      <c r="AG7" s="23">
        <f>VLOOKUP($C7,Baseline_SUB!$A$1:$AT$50,AG$1,FALSE)</f>
        <v>13530.204274765883</v>
      </c>
      <c r="AH7" s="23">
        <f>VLOOKUP($C7,Baseline_SUB!$A$1:$AT$50,AH$1,FALSE)</f>
        <v>13550.000000000007</v>
      </c>
      <c r="AI7" s="23">
        <f>VLOOKUP($C7,Baseline_SUB!$A$1:$AT$50,AI$1,FALSE)</f>
        <v>13567.99063821655</v>
      </c>
      <c r="AJ7" s="23">
        <f>VLOOKUP($C7,Baseline_SUB!$A$1:$AT$50,AJ$1,FALSE)</f>
        <v>13583.321820167159</v>
      </c>
      <c r="AK7" s="23">
        <f>VLOOKUP($C7,Baseline_SUB!$A$1:$AT$50,AK$1,FALSE)</f>
        <v>13596.655892654555</v>
      </c>
      <c r="AL7" s="23">
        <f>VLOOKUP($C7,Baseline_SUB!$A$1:$AT$50,AL$1,FALSE)</f>
        <v>13608.658946862013</v>
      </c>
      <c r="AM7" s="23">
        <f>VLOOKUP($C7,Baseline_SUB!$A$1:$AT$50,AM$1,FALSE)</f>
        <v>13620</v>
      </c>
    </row>
    <row r="8" spans="2:39">
      <c r="B8" s="10" t="s">
        <v>395</v>
      </c>
      <c r="D8" s="18">
        <f>0.0190800100009541-D9</f>
        <v>1.2780010000954099E-2</v>
      </c>
      <c r="E8" s="18">
        <f>E7/D7-1</f>
        <v>1.0999124672813609E-2</v>
      </c>
      <c r="F8" s="18">
        <f t="shared" ref="F8:S8" si="0">F7/E7-1</f>
        <v>1.0795186534046763E-2</v>
      </c>
      <c r="G8" s="18">
        <f t="shared" si="0"/>
        <v>1.2631481509658204E-2</v>
      </c>
      <c r="H8" s="18">
        <f t="shared" si="0"/>
        <v>1.9000211976998749E-2</v>
      </c>
      <c r="I8" s="18">
        <f t="shared" si="0"/>
        <v>1.7765958727884001E-2</v>
      </c>
      <c r="J8" s="18">
        <f t="shared" si="0"/>
        <v>1.1073963100390216E-2</v>
      </c>
      <c r="K8" s="18">
        <f t="shared" si="0"/>
        <v>9.8455219313717812E-3</v>
      </c>
      <c r="L8" s="18">
        <f t="shared" si="0"/>
        <v>8.8825848175193567E-3</v>
      </c>
      <c r="M8" s="18">
        <f t="shared" si="0"/>
        <v>8.1843947197886013E-3</v>
      </c>
      <c r="N8" s="18">
        <f t="shared" si="0"/>
        <v>7.7504030380650679E-3</v>
      </c>
      <c r="O8" s="18">
        <f t="shared" si="0"/>
        <v>7.2295502069861239E-3</v>
      </c>
      <c r="P8" s="18">
        <f t="shared" si="0"/>
        <v>6.533330444294716E-3</v>
      </c>
      <c r="Q8" s="18">
        <f t="shared" si="0"/>
        <v>5.9679862491126556E-3</v>
      </c>
      <c r="R8" s="18">
        <f t="shared" si="0"/>
        <v>5.5332975734372347E-3</v>
      </c>
      <c r="S8" s="18">
        <f t="shared" si="0"/>
        <v>5.2290952801323787E-3</v>
      </c>
      <c r="T8" s="18">
        <f t="shared" ref="T8" si="1">T7/S7-1</f>
        <v>4.8231959522924139E-3</v>
      </c>
      <c r="U8" s="18">
        <f t="shared" ref="U8" si="2">U7/T7-1</f>
        <v>4.3306630835466819E-3</v>
      </c>
      <c r="V8" s="18">
        <f t="shared" ref="V8" si="3">V7/U7-1</f>
        <v>3.9909094536367817E-3</v>
      </c>
      <c r="W8" s="18">
        <f t="shared" ref="W8" si="4">W7/V7-1</f>
        <v>3.8037801423242978E-3</v>
      </c>
      <c r="X8" s="18">
        <f t="shared" ref="X8" si="5">X7/W7-1</f>
        <v>3.7691898376515098E-3</v>
      </c>
      <c r="Y8" s="18">
        <f t="shared" ref="Y8" si="6">Y7/X7-1</f>
        <v>3.8087816111915807E-3</v>
      </c>
      <c r="Z8" s="18">
        <f t="shared" ref="Z8" si="7">Z7/Y7-1</f>
        <v>3.7466949320663634E-3</v>
      </c>
      <c r="AA8" s="18">
        <f t="shared" ref="AA8" si="8">AA7/Z7-1</f>
        <v>3.5733565832629655E-3</v>
      </c>
      <c r="AB8" s="18">
        <f t="shared" ref="AB8" si="9">AB7/AA7-1</f>
        <v>3.2888242017603542E-3</v>
      </c>
      <c r="AC8" s="18">
        <f t="shared" ref="AC8" si="10">AC7/AB7-1</f>
        <v>2.8931923834325524E-3</v>
      </c>
      <c r="AD8" s="18">
        <f t="shared" ref="AD8" si="11">AD7/AC7-1</f>
        <v>2.4352010042800742E-3</v>
      </c>
      <c r="AE8" s="18">
        <f t="shared" ref="AE8" si="12">AE7/AD7-1</f>
        <v>2.0514697980493768E-3</v>
      </c>
      <c r="AF8" s="18">
        <f t="shared" ref="AF8" si="13">AF7/AE7-1</f>
        <v>1.7615885240724882E-3</v>
      </c>
      <c r="AG8" s="18">
        <f t="shared" ref="AG8" si="14">AG7/AF7-1</f>
        <v>1.5654758054952644E-3</v>
      </c>
      <c r="AH8" s="18">
        <f t="shared" ref="AH8" si="15">AH7/AG7-1</f>
        <v>1.4630765975236493E-3</v>
      </c>
      <c r="AI8" s="18">
        <f t="shared" ref="AI8" si="16">AI7/AH7-1</f>
        <v>1.3277223776047009E-3</v>
      </c>
      <c r="AJ8" s="18">
        <f t="shared" ref="AJ8" si="17">AJ7/AI7-1</f>
        <v>1.129952279553148E-3</v>
      </c>
      <c r="AK8" s="18">
        <f t="shared" ref="AK8" si="18">AK7/AJ7-1</f>
        <v>9.816503403166088E-4</v>
      </c>
      <c r="AL8" s="18">
        <f t="shared" ref="AL8" si="19">AL7/AK7-1</f>
        <v>8.827945858320696E-4</v>
      </c>
      <c r="AM8" s="18">
        <f>AM7/AL7-1</f>
        <v>8.3337036972341849E-4</v>
      </c>
    </row>
    <row r="9" spans="2:39">
      <c r="B9" s="10" t="s">
        <v>389</v>
      </c>
      <c r="C9" t="s">
        <v>384</v>
      </c>
      <c r="D9" s="18">
        <f>VLOOKUP($C9,Baseline_SUB!$A$1:$AT$50,D$1,FALSE)</f>
        <v>6.3E-3</v>
      </c>
      <c r="E9" s="18">
        <f>VLOOKUP($C9,Baseline_SUB!$A$1:$AT$50,E$1,FALSE)</f>
        <v>3.1358993400000001E-3</v>
      </c>
      <c r="F9" s="18">
        <f>VLOOKUP($C9,Baseline_SUB!$A$1:$AT$50,F$1,FALSE)</f>
        <v>3.2642909899999999E-3</v>
      </c>
      <c r="G9" s="18">
        <f>VLOOKUP($C9,Baseline_SUB!$A$1:$AT$50,G$1,FALSE)</f>
        <v>1.4863808100000001E-2</v>
      </c>
      <c r="H9" s="18">
        <f>VLOOKUP($C9,Baseline_SUB!$A$1:$AT$50,H$1,FALSE)</f>
        <v>2.0186653200000002E-2</v>
      </c>
      <c r="I9" s="18">
        <f>VLOOKUP($C9,Baseline_SUB!$A$1:$AT$50,I$1,FALSE)</f>
        <v>2.2220667199999999E-2</v>
      </c>
      <c r="J9" s="18">
        <f>VLOOKUP($C9,Baseline_SUB!$A$1:$AT$50,J$1,FALSE)</f>
        <v>2.9807047499999999E-2</v>
      </c>
      <c r="K9" s="18">
        <f>VLOOKUP($C9,Baseline_SUB!$A$1:$AT$50,K$1,FALSE)</f>
        <v>3.1899952199999998E-2</v>
      </c>
      <c r="L9" s="18">
        <f>VLOOKUP($C9,Baseline_SUB!$A$1:$AT$50,L$1,FALSE)</f>
        <v>3.37444784E-2</v>
      </c>
      <c r="M9" s="18">
        <f>VLOOKUP($C9,Baseline_SUB!$A$1:$AT$50,M$1,FALSE)</f>
        <v>3.5339279899999999E-2</v>
      </c>
      <c r="N9" s="18">
        <f>VLOOKUP($C9,Baseline_SUB!$A$1:$AT$50,N$1,FALSE)</f>
        <v>3.6683191400000002E-2</v>
      </c>
      <c r="O9" s="18">
        <f>VLOOKUP($C9,Baseline_SUB!$A$1:$AT$50,O$1,FALSE)</f>
        <v>3.8136585100000002E-2</v>
      </c>
      <c r="P9" s="18">
        <f>VLOOKUP($C9,Baseline_SUB!$A$1:$AT$50,P$1,FALSE)</f>
        <v>3.9791477800000002E-2</v>
      </c>
      <c r="Q9" s="18">
        <f>VLOOKUP($C9,Baseline_SUB!$A$1:$AT$50,Q$1,FALSE)</f>
        <v>4.1332098400000003E-2</v>
      </c>
      <c r="R9" s="18">
        <f>VLOOKUP($C9,Baseline_SUB!$A$1:$AT$50,R$1,FALSE)</f>
        <v>4.2757931700000001E-2</v>
      </c>
      <c r="S9" s="18">
        <f>VLOOKUP($C9,Baseline_SUB!$A$1:$AT$50,S$1,FALSE)</f>
        <v>4.4068499999999997E-2</v>
      </c>
      <c r="T9" s="18">
        <f>VLOOKUP($C9,Baseline_SUB!$A$1:$AT$50,T$1,FALSE)</f>
        <v>4.6539746399999998E-2</v>
      </c>
      <c r="U9" s="18">
        <f>VLOOKUP($C9,Baseline_SUB!$A$1:$AT$50,U$1,FALSE)</f>
        <v>4.9765381999999997E-2</v>
      </c>
      <c r="V9" s="18">
        <f>VLOOKUP($C9,Baseline_SUB!$A$1:$AT$50,V$1,FALSE)</f>
        <v>5.2259430400000001E-2</v>
      </c>
      <c r="W9" s="18">
        <f>VLOOKUP($C9,Baseline_SUB!$A$1:$AT$50,W$1,FALSE)</f>
        <v>5.4016636700000002E-2</v>
      </c>
      <c r="X9" s="18">
        <f>VLOOKUP($C9,Baseline_SUB!$A$1:$AT$50,X$1,FALSE)</f>
        <v>5.5033293400000002E-2</v>
      </c>
      <c r="Y9" s="18">
        <f>VLOOKUP($C9,Baseline_SUB!$A$1:$AT$50,Y$1,FALSE)</f>
        <v>5.5389613900000002E-2</v>
      </c>
      <c r="Z9" s="18">
        <f>VLOOKUP($C9,Baseline_SUB!$A$1:$AT$50,Z$1,FALSE)</f>
        <v>5.5269793499999997E-2</v>
      </c>
      <c r="AA9" s="18">
        <f>VLOOKUP($C9,Baseline_SUB!$A$1:$AT$50,AA$1,FALSE)</f>
        <v>5.46840746E-2</v>
      </c>
      <c r="AB9" s="18">
        <f>VLOOKUP($C9,Baseline_SUB!$A$1:$AT$50,AB$1,FALSE)</f>
        <v>5.3633233099999997E-2</v>
      </c>
      <c r="AC9" s="18">
        <f>VLOOKUP($C9,Baseline_SUB!$A$1:$AT$50,AC$1,FALSE)</f>
        <v>5.2118659900000003E-2</v>
      </c>
      <c r="AD9" s="18">
        <f>VLOOKUP($C9,Baseline_SUB!$A$1:$AT$50,AD$1,FALSE)</f>
        <v>5.1027060899999997E-2</v>
      </c>
      <c r="AE9" s="18">
        <f>VLOOKUP($C9,Baseline_SUB!$A$1:$AT$50,AE$1,FALSE)</f>
        <v>5.0658041000000001E-2</v>
      </c>
      <c r="AF9" s="18">
        <f>VLOOKUP($C9,Baseline_SUB!$A$1:$AT$50,AF$1,FALSE)</f>
        <v>5.0276565299999999E-2</v>
      </c>
      <c r="AG9" s="18">
        <f>VLOOKUP($C9,Baseline_SUB!$A$1:$AT$50,AG$1,FALSE)</f>
        <v>4.9882647400000001E-2</v>
      </c>
      <c r="AH9" s="18">
        <f>VLOOKUP($C9,Baseline_SUB!$A$1:$AT$50,AH$1,FALSE)</f>
        <v>4.9476301399999999E-2</v>
      </c>
      <c r="AI9" s="18">
        <f>VLOOKUP($C9,Baseline_SUB!$A$1:$AT$50,AI$1,FALSE)</f>
        <v>4.9190218199999997E-2</v>
      </c>
      <c r="AJ9" s="18">
        <f>VLOOKUP($C9,Baseline_SUB!$A$1:$AT$50,AJ$1,FALSE)</f>
        <v>4.9055183799999999E-2</v>
      </c>
      <c r="AK9" s="18">
        <f>VLOOKUP($C9,Baseline_SUB!$A$1:$AT$50,AK$1,FALSE)</f>
        <v>4.8953919399999997E-2</v>
      </c>
      <c r="AL9" s="18">
        <f>VLOOKUP($C9,Baseline_SUB!$A$1:$AT$50,AL$1,FALSE)</f>
        <v>4.8886415199999998E-2</v>
      </c>
      <c r="AM9" s="18">
        <f>VLOOKUP($C9,Baseline_SUB!$A$1:$AT$50,AM$1,FALSE)</f>
        <v>4.8852664699999999E-2</v>
      </c>
    </row>
    <row r="10" spans="2:39">
      <c r="B10" s="10" t="s">
        <v>390</v>
      </c>
      <c r="C10" t="s">
        <v>391</v>
      </c>
      <c r="D10" s="23">
        <f>VLOOKUP($C10,Baseline_SUB!$A$1:$AT$50,D$1,FALSE)</f>
        <v>84688.900009999998</v>
      </c>
      <c r="E10" s="23">
        <f>VLOOKUP($C10,Baseline_SUB!$A$1:$AT$50,E$1,FALSE)</f>
        <v>85888.328720000005</v>
      </c>
      <c r="F10" s="23">
        <f>VLOOKUP($C10,Baseline_SUB!$A$1:$AT$50,F$1,FALSE)</f>
        <v>87096.993780000004</v>
      </c>
      <c r="G10" s="23">
        <f>VLOOKUP($C10,Baseline_SUB!$A$1:$AT$50,G$1,FALSE)</f>
        <v>89503.250079999998</v>
      </c>
      <c r="H10" s="23">
        <f>VLOOKUP($C10,Baseline_SUB!$A$1:$AT$50,H$1,FALSE)</f>
        <v>93034.496639999998</v>
      </c>
      <c r="I10" s="23">
        <f>VLOOKUP($C10,Baseline_SUB!$A$1:$AT$50,I$1,FALSE)</f>
        <v>96773.007410000006</v>
      </c>
      <c r="J10" s="23">
        <f>VLOOKUP($C10,Baseline_SUB!$A$1:$AT$50,J$1,FALSE)</f>
        <v>100744.6914</v>
      </c>
      <c r="K10" s="23">
        <f>VLOOKUP($C10,Baseline_SUB!$A$1:$AT$50,K$1,FALSE)</f>
        <v>104963.45170000001</v>
      </c>
      <c r="L10" s="23">
        <f>VLOOKUP($C10,Baseline_SUB!$A$1:$AT$50,L$1,FALSE)</f>
        <v>109445.3348</v>
      </c>
      <c r="M10" s="23">
        <f>VLOOKUP($C10,Baseline_SUB!$A$1:$AT$50,M$1,FALSE)</f>
        <v>114206.2885</v>
      </c>
      <c r="N10" s="23">
        <f>VLOOKUP($C10,Baseline_SUB!$A$1:$AT$50,N$1,FALSE)</f>
        <v>119261.60950000001</v>
      </c>
      <c r="O10" s="23">
        <f>VLOOKUP($C10,Baseline_SUB!$A$1:$AT$50,O$1,FALSE)</f>
        <v>124627.95480000001</v>
      </c>
      <c r="P10" s="23">
        <f>VLOOKUP($C10,Baseline_SUB!$A$1:$AT$50,P$1,FALSE)</f>
        <v>130327.0857</v>
      </c>
      <c r="Q10" s="23">
        <f>VLOOKUP($C10,Baseline_SUB!$A$1:$AT$50,Q$1,FALSE)</f>
        <v>136383.70800000001</v>
      </c>
      <c r="R10" s="23">
        <f>VLOOKUP($C10,Baseline_SUB!$A$1:$AT$50,R$1,FALSE)</f>
        <v>142827.68640000001</v>
      </c>
      <c r="S10" s="23">
        <f>VLOOKUP($C10,Baseline_SUB!$A$1:$AT$50,S$1,FALSE)</f>
        <v>149696.68049999999</v>
      </c>
      <c r="T10" s="23">
        <f>VLOOKUP($C10,Baseline_SUB!$A$1:$AT$50,T$1,FALSE)</f>
        <v>157341.34890000001</v>
      </c>
      <c r="U10" s="23">
        <f>VLOOKUP($C10,Baseline_SUB!$A$1:$AT$50,U$1,FALSE)</f>
        <v>165855.45389999999</v>
      </c>
      <c r="V10" s="23">
        <f>VLOOKUP($C10,Baseline_SUB!$A$1:$AT$50,V$1,FALSE)</f>
        <v>175212.12580000001</v>
      </c>
      <c r="W10" s="23">
        <f>VLOOKUP($C10,Baseline_SUB!$A$1:$AT$50,W$1,FALSE)</f>
        <v>185383.72899999999</v>
      </c>
      <c r="X10" s="23">
        <f>VLOOKUP($C10,Baseline_SUB!$A$1:$AT$50,X$1,FALSE)</f>
        <v>196333.38519999999</v>
      </c>
      <c r="Y10" s="23">
        <f>VLOOKUP($C10,Baseline_SUB!$A$1:$AT$50,Y$1,FALSE)</f>
        <v>208009.89610000001</v>
      </c>
      <c r="Z10" s="23">
        <f>VLOOKUP($C10,Baseline_SUB!$A$1:$AT$50,Z$1,FALSE)</f>
        <v>220342.47070000001</v>
      </c>
      <c r="AA10" s="23">
        <f>VLOOKUP($C10,Baseline_SUB!$A$1:$AT$50,AA$1,FALSE)</f>
        <v>233236.01420000001</v>
      </c>
      <c r="AB10" s="23">
        <f>VLOOKUP($C10,Baseline_SUB!$A$1:$AT$50,AB$1,FALSE)</f>
        <v>246567.3726</v>
      </c>
      <c r="AC10" s="23">
        <f>VLOOKUP($C10,Baseline_SUB!$A$1:$AT$50,AC$1,FALSE)</f>
        <v>260182.5386</v>
      </c>
      <c r="AD10" s="23">
        <f>VLOOKUP($C10,Baseline_SUB!$A$1:$AT$50,AD$1,FALSE)</f>
        <v>274139.26740000001</v>
      </c>
      <c r="AE10" s="23">
        <f>VLOOKUP($C10,Baseline_SUB!$A$1:$AT$50,AE$1,FALSE)</f>
        <v>288632.53989999997</v>
      </c>
      <c r="AF10" s="23">
        <f>VLOOKUP($C10,Baseline_SUB!$A$1:$AT$50,AF$1,FALSE)</f>
        <v>303692.24650000001</v>
      </c>
      <c r="AG10" s="23">
        <f>VLOOKUP($C10,Baseline_SUB!$A$1:$AT$50,AG$1,FALSE)</f>
        <v>319352.9656</v>
      </c>
      <c r="AH10" s="23">
        <f>VLOOKUP($C10,Baseline_SUB!$A$1:$AT$50,AH$1,FALSE)</f>
        <v>335654.31520000001</v>
      </c>
      <c r="AI10" s="23">
        <f>VLOOKUP($C10,Baseline_SUB!$A$1:$AT$50,AI$1,FALSE)</f>
        <v>352641.17330000002</v>
      </c>
      <c r="AJ10" s="23">
        <f>VLOOKUP($C10,Baseline_SUB!$A$1:$AT$50,AJ$1,FALSE)</f>
        <v>370363.96750000003</v>
      </c>
      <c r="AK10" s="23">
        <f>VLOOKUP($C10,Baseline_SUB!$A$1:$AT$50,AK$1,FALSE)</f>
        <v>388879.13410000002</v>
      </c>
      <c r="AL10" s="23">
        <f>VLOOKUP($C10,Baseline_SUB!$A$1:$AT$50,AL$1,FALSE)</f>
        <v>408249.67950000003</v>
      </c>
      <c r="AM10" s="23">
        <f>VLOOKUP($C10,Baseline_SUB!$A$1:$AT$50,AM$1,FALSE)</f>
        <v>428545.79330000002</v>
      </c>
    </row>
    <row r="11" spans="2:39">
      <c r="B11" s="10" t="s">
        <v>392</v>
      </c>
      <c r="D11" s="18">
        <f>SUM(D12:D15)</f>
        <v>-1.0839673203E-2</v>
      </c>
      <c r="E11" s="18">
        <f t="shared" ref="E11:S11" si="20">SUM(E12:E15)</f>
        <v>-9.7261503199999998E-3</v>
      </c>
      <c r="F11" s="18">
        <f t="shared" si="20"/>
        <v>-8.5565545499999996E-3</v>
      </c>
      <c r="G11" s="18">
        <f t="shared" si="20"/>
        <v>-7.3696443800000001E-3</v>
      </c>
      <c r="H11" s="18">
        <f t="shared" si="20"/>
        <v>-6.2180499640000003E-3</v>
      </c>
      <c r="I11" s="18">
        <f t="shared" si="20"/>
        <v>-5.1410245228059991E-3</v>
      </c>
      <c r="J11" s="18">
        <f t="shared" si="20"/>
        <v>-1.5497808553879E-2</v>
      </c>
      <c r="K11" s="18">
        <f t="shared" si="20"/>
        <v>-2.5409813598999999E-2</v>
      </c>
      <c r="L11" s="18">
        <f t="shared" si="20"/>
        <v>-3.6223519317000005E-2</v>
      </c>
      <c r="M11" s="18">
        <f t="shared" si="20"/>
        <v>-4.1943611339E-2</v>
      </c>
      <c r="N11" s="18">
        <f t="shared" si="20"/>
        <v>-4.2977510861000004E-2</v>
      </c>
      <c r="O11" s="18">
        <f t="shared" si="20"/>
        <v>-4.3028803273000002E-2</v>
      </c>
      <c r="P11" s="18">
        <f t="shared" si="20"/>
        <v>-4.2899346344E-2</v>
      </c>
      <c r="Q11" s="18">
        <f t="shared" si="20"/>
        <v>-4.2673666750000006E-2</v>
      </c>
      <c r="R11" s="18">
        <f t="shared" si="20"/>
        <v>-4.2675192158999994E-2</v>
      </c>
      <c r="S11" s="18">
        <f t="shared" si="20"/>
        <v>-4.2670274378999999E-2</v>
      </c>
      <c r="T11" s="18">
        <f t="shared" ref="T11:AM11" si="21">SUM(T12:T15)</f>
        <v>-3.9861662513000003E-2</v>
      </c>
      <c r="U11" s="18">
        <f t="shared" si="21"/>
        <v>-3.7127470225E-2</v>
      </c>
      <c r="V11" s="18">
        <f t="shared" si="21"/>
        <v>-3.4613365426999998E-2</v>
      </c>
      <c r="W11" s="18">
        <f t="shared" si="21"/>
        <v>-3.2305749632000003E-2</v>
      </c>
      <c r="X11" s="18">
        <f t="shared" si="21"/>
        <v>-3.0170529724999999E-2</v>
      </c>
      <c r="Y11" s="18">
        <f t="shared" si="21"/>
        <v>-2.8176862802000002E-2</v>
      </c>
      <c r="Z11" s="18">
        <f t="shared" si="21"/>
        <v>-2.6301418443999997E-2</v>
      </c>
      <c r="AA11" s="18">
        <f t="shared" si="21"/>
        <v>-2.4527225781999999E-2</v>
      </c>
      <c r="AB11" s="18">
        <f t="shared" si="21"/>
        <v>-2.2842388976000001E-2</v>
      </c>
      <c r="AC11" s="18">
        <f t="shared" si="21"/>
        <v>-2.1239097517E-2</v>
      </c>
      <c r="AD11" s="18">
        <f t="shared" si="21"/>
        <v>-1.9712080813000001E-2</v>
      </c>
      <c r="AE11" s="18">
        <f t="shared" si="21"/>
        <v>-1.8264642057999998E-2</v>
      </c>
      <c r="AF11" s="18">
        <f t="shared" si="21"/>
        <v>-1.6905147201999999E-2</v>
      </c>
      <c r="AG11" s="18">
        <f t="shared" si="21"/>
        <v>-1.5637002231000001E-2</v>
      </c>
      <c r="AH11" s="18">
        <f t="shared" si="21"/>
        <v>-1.4460514657E-2</v>
      </c>
      <c r="AI11" s="18">
        <f t="shared" si="21"/>
        <v>-1.3374227740000001E-2</v>
      </c>
      <c r="AJ11" s="18">
        <f t="shared" si="21"/>
        <v>-1.2375287815E-2</v>
      </c>
      <c r="AK11" s="18">
        <f t="shared" si="21"/>
        <v>-1.1459442125E-2</v>
      </c>
      <c r="AL11" s="18">
        <f t="shared" si="21"/>
        <v>-1.0621692237000002E-2</v>
      </c>
      <c r="AM11" s="18">
        <f t="shared" si="21"/>
        <v>-9.8567476740000007E-3</v>
      </c>
    </row>
    <row r="12" spans="2:39">
      <c r="B12" s="29" t="s">
        <v>300</v>
      </c>
      <c r="C12" t="s">
        <v>331</v>
      </c>
      <c r="D12" s="18">
        <f>VLOOKUP($C12,Baseline_SUB!$A$1:$AT$50,D$1,FALSE)</f>
        <v>0</v>
      </c>
      <c r="E12" s="18">
        <f>VLOOKUP($C12,Baseline_SUB!$A$1:$AT$50,E$1,FALSE)</f>
        <v>0</v>
      </c>
      <c r="F12" s="18">
        <f>VLOOKUP($C12,Baseline_SUB!$A$1:$AT$50,F$1,FALSE)</f>
        <v>0</v>
      </c>
      <c r="G12" s="18">
        <f>VLOOKUP($C12,Baseline_SUB!$A$1:$AT$50,G$1,FALSE)</f>
        <v>0</v>
      </c>
      <c r="H12" s="18">
        <f>VLOOKUP($C12,Baseline_SUB!$A$1:$AT$50,H$1,FALSE)</f>
        <v>0</v>
      </c>
      <c r="I12" s="18">
        <f>VLOOKUP($C12,Baseline_SUB!$A$1:$AT$50,I$1,FALSE)</f>
        <v>0</v>
      </c>
      <c r="J12" s="18">
        <f>VLOOKUP($C12,Baseline_SUB!$A$1:$AT$50,J$1,FALSE)</f>
        <v>-1.6964841499999999E-4</v>
      </c>
      <c r="K12" s="18">
        <f>VLOOKUP($C12,Baseline_SUB!$A$1:$AT$50,K$1,FALSE)</f>
        <v>-4.19108709E-4</v>
      </c>
      <c r="L12" s="18">
        <f>VLOOKUP($C12,Baseline_SUB!$A$1:$AT$50,L$1,FALSE)</f>
        <v>-6.3535519699999996E-4</v>
      </c>
      <c r="M12" s="18">
        <f>VLOOKUP($C12,Baseline_SUB!$A$1:$AT$50,M$1,FALSE)</f>
        <v>-7.8911720900000002E-4</v>
      </c>
      <c r="N12" s="18">
        <f>VLOOKUP($C12,Baseline_SUB!$A$1:$AT$50,N$1,FALSE)</f>
        <v>-8.5121626099999995E-4</v>
      </c>
      <c r="O12" s="18">
        <f>VLOOKUP($C12,Baseline_SUB!$A$1:$AT$50,O$1,FALSE)</f>
        <v>-8.0170346299999996E-4</v>
      </c>
      <c r="P12" s="18">
        <f>VLOOKUP($C12,Baseline_SUB!$A$1:$AT$50,P$1,FALSE)</f>
        <v>-7.4854400399999995E-4</v>
      </c>
      <c r="Q12" s="18">
        <f>VLOOKUP($C12,Baseline_SUB!$A$1:$AT$50,Q$1,FALSE)</f>
        <v>-6.9372637000000002E-4</v>
      </c>
      <c r="R12" s="18">
        <f>VLOOKUP($C12,Baseline_SUB!$A$1:$AT$50,R$1,FALSE)</f>
        <v>-6.6337723899999995E-4</v>
      </c>
      <c r="S12" s="18">
        <f>VLOOKUP($C12,Baseline_SUB!$A$1:$AT$50,S$1,FALSE)</f>
        <v>-6.3162079900000001E-4</v>
      </c>
      <c r="T12" s="18">
        <f>VLOOKUP($C12,Baseline_SUB!$A$1:$AT$50,T$1,FALSE)</f>
        <v>-6.0303177300000002E-4</v>
      </c>
      <c r="U12" s="18">
        <f>VLOOKUP($C12,Baseline_SUB!$A$1:$AT$50,U$1,FALSE)</f>
        <v>-5.5750867499999998E-4</v>
      </c>
      <c r="V12" s="18">
        <f>VLOOKUP($C12,Baseline_SUB!$A$1:$AT$50,V$1,FALSE)</f>
        <v>-5.1187095699999996E-4</v>
      </c>
      <c r="W12" s="18">
        <f>VLOOKUP($C12,Baseline_SUB!$A$1:$AT$50,W$1,FALSE)</f>
        <v>-4.7137124200000001E-4</v>
      </c>
      <c r="X12" s="18">
        <f>VLOOKUP($C12,Baseline_SUB!$A$1:$AT$50,X$1,FALSE)</f>
        <v>-4.3663412500000002E-4</v>
      </c>
      <c r="Y12" s="18">
        <f>VLOOKUP($C12,Baseline_SUB!$A$1:$AT$50,Y$1,FALSE)</f>
        <v>-4.0675356200000002E-4</v>
      </c>
      <c r="Z12" s="18">
        <f>VLOOKUP($C12,Baseline_SUB!$A$1:$AT$50,Z$1,FALSE)</f>
        <v>-3.80487024E-4</v>
      </c>
      <c r="AA12" s="18">
        <f>VLOOKUP($C12,Baseline_SUB!$A$1:$AT$50,AA$1,FALSE)</f>
        <v>-3.56659272E-4</v>
      </c>
      <c r="AB12" s="18">
        <f>VLOOKUP($C12,Baseline_SUB!$A$1:$AT$50,AB$1,FALSE)</f>
        <v>-3.34275836E-4</v>
      </c>
      <c r="AC12" s="18">
        <f>VLOOKUP($C12,Baseline_SUB!$A$1:$AT$50,AC$1,FALSE)</f>
        <v>-3.12540567E-4</v>
      </c>
      <c r="AD12" s="18">
        <f>VLOOKUP($C12,Baseline_SUB!$A$1:$AT$50,AD$1,FALSE)</f>
        <v>-2.9103631299999999E-4</v>
      </c>
      <c r="AE12" s="18">
        <f>VLOOKUP($C12,Baseline_SUB!$A$1:$AT$50,AE$1,FALSE)</f>
        <v>-2.6986899800000001E-4</v>
      </c>
      <c r="AF12" s="18">
        <f>VLOOKUP($C12,Baseline_SUB!$A$1:$AT$50,AF$1,FALSE)</f>
        <v>-2.4930250200000002E-4</v>
      </c>
      <c r="AG12" s="18">
        <f>VLOOKUP($C12,Baseline_SUB!$A$1:$AT$50,AG$1,FALSE)</f>
        <v>-2.2952969099999999E-4</v>
      </c>
      <c r="AH12" s="18">
        <f>VLOOKUP($C12,Baseline_SUB!$A$1:$AT$50,AH$1,FALSE)</f>
        <v>-2.1069092700000001E-4</v>
      </c>
      <c r="AI12" s="18">
        <f>VLOOKUP($C12,Baseline_SUB!$A$1:$AT$50,AI$1,FALSE)</f>
        <v>-1.9288958E-4</v>
      </c>
      <c r="AJ12" s="18">
        <f>VLOOKUP($C12,Baseline_SUB!$A$1:$AT$50,AJ$1,FALSE)</f>
        <v>-1.7619907500000001E-4</v>
      </c>
      <c r="AK12" s="18">
        <f>VLOOKUP($C12,Baseline_SUB!$A$1:$AT$50,AK$1,FALSE)</f>
        <v>-1.6066602499999999E-4</v>
      </c>
      <c r="AL12" s="18">
        <f>VLOOKUP($C12,Baseline_SUB!$A$1:$AT$50,AL$1,FALSE)</f>
        <v>-1.4631397699999999E-4</v>
      </c>
      <c r="AM12" s="18">
        <f>VLOOKUP($C12,Baseline_SUB!$A$1:$AT$50,AM$1,FALSE)</f>
        <v>-1.3314748400000001E-4</v>
      </c>
    </row>
    <row r="13" spans="2:39">
      <c r="B13" s="29" t="s">
        <v>148</v>
      </c>
      <c r="C13" t="s">
        <v>332</v>
      </c>
      <c r="D13" s="18">
        <f>VLOOKUP($C13,Baseline_SUB!$A$1:$AT$50,D$1,FALSE)</f>
        <v>-7.08475373E-4</v>
      </c>
      <c r="E13" s="18">
        <f>VLOOKUP($C13,Baseline_SUB!$A$1:$AT$50,E$1,FALSE)</f>
        <v>-1.78429923E-3</v>
      </c>
      <c r="F13" s="18">
        <f>VLOOKUP($C13,Baseline_SUB!$A$1:$AT$50,F$1,FALSE)</f>
        <v>-2.7580525599999999E-3</v>
      </c>
      <c r="G13" s="18">
        <f>VLOOKUP($C13,Baseline_SUB!$A$1:$AT$50,G$1,FALSE)</f>
        <v>-3.6217141199999998E-3</v>
      </c>
      <c r="H13" s="18">
        <f>VLOOKUP($C13,Baseline_SUB!$A$1:$AT$50,H$1,FALSE)</f>
        <v>-4.3788477700000003E-3</v>
      </c>
      <c r="I13" s="18">
        <f>VLOOKUP($C13,Baseline_SUB!$A$1:$AT$50,I$1,FALSE)</f>
        <v>-5.0556162099999998E-3</v>
      </c>
      <c r="J13" s="18">
        <f>VLOOKUP($C13,Baseline_SUB!$A$1:$AT$50,J$1,FALSE)</f>
        <v>-1.27496899E-2</v>
      </c>
      <c r="K13" s="18">
        <f>VLOOKUP($C13,Baseline_SUB!$A$1:$AT$50,K$1,FALSE)</f>
        <v>-1.5309989600000001E-2</v>
      </c>
      <c r="L13" s="18">
        <f>VLOOKUP($C13,Baseline_SUB!$A$1:$AT$50,L$1,FALSE)</f>
        <v>-1.7576613200000001E-2</v>
      </c>
      <c r="M13" s="18">
        <f>VLOOKUP($C13,Baseline_SUB!$A$1:$AT$50,M$1,FALSE)</f>
        <v>-1.92528912E-2</v>
      </c>
      <c r="N13" s="18">
        <f>VLOOKUP($C13,Baseline_SUB!$A$1:$AT$50,N$1,FALSE)</f>
        <v>-2.0027306200000001E-2</v>
      </c>
      <c r="O13" s="18">
        <f>VLOOKUP($C13,Baseline_SUB!$A$1:$AT$50,O$1,FALSE)</f>
        <v>-1.98002244E-2</v>
      </c>
      <c r="P13" s="18">
        <f>VLOOKUP($C13,Baseline_SUB!$A$1:$AT$50,P$1,FALSE)</f>
        <v>-1.94784112E-2</v>
      </c>
      <c r="Q13" s="18">
        <f>VLOOKUP($C13,Baseline_SUB!$A$1:$AT$50,Q$1,FALSE)</f>
        <v>-1.9101681400000001E-2</v>
      </c>
      <c r="R13" s="18">
        <f>VLOOKUP($C13,Baseline_SUB!$A$1:$AT$50,R$1,FALSE)</f>
        <v>-1.8936543199999999E-2</v>
      </c>
      <c r="S13" s="18">
        <f>VLOOKUP($C13,Baseline_SUB!$A$1:$AT$50,S$1,FALSE)</f>
        <v>-1.8753988900000001E-2</v>
      </c>
      <c r="T13" s="18">
        <f>VLOOKUP($C13,Baseline_SUB!$A$1:$AT$50,T$1,FALSE)</f>
        <v>-1.7662303300000001E-2</v>
      </c>
      <c r="U13" s="18">
        <f>VLOOKUP($C13,Baseline_SUB!$A$1:$AT$50,U$1,FALSE)</f>
        <v>-1.6507329899999999E-2</v>
      </c>
      <c r="V13" s="18">
        <f>VLOOKUP($C13,Baseline_SUB!$A$1:$AT$50,V$1,FALSE)</f>
        <v>-1.5390042499999999E-2</v>
      </c>
      <c r="W13" s="18">
        <f>VLOOKUP($C13,Baseline_SUB!$A$1:$AT$50,W$1,FALSE)</f>
        <v>-1.4333521300000001E-2</v>
      </c>
      <c r="X13" s="18">
        <f>VLOOKUP($C13,Baseline_SUB!$A$1:$AT$50,X$1,FALSE)</f>
        <v>-1.33406631E-2</v>
      </c>
      <c r="Y13" s="18">
        <f>VLOOKUP($C13,Baseline_SUB!$A$1:$AT$50,Y$1,FALSE)</f>
        <v>-1.24067117E-2</v>
      </c>
      <c r="Z13" s="18">
        <f>VLOOKUP($C13,Baseline_SUB!$A$1:$AT$50,Z$1,FALSE)</f>
        <v>-1.15242339E-2</v>
      </c>
      <c r="AA13" s="18">
        <f>VLOOKUP($C13,Baseline_SUB!$A$1:$AT$50,AA$1,FALSE)</f>
        <v>-1.0685396600000001E-2</v>
      </c>
      <c r="AB13" s="18">
        <f>VLOOKUP($C13,Baseline_SUB!$A$1:$AT$50,AB$1,FALSE)</f>
        <v>-9.8834390699999997E-3</v>
      </c>
      <c r="AC13" s="18">
        <f>VLOOKUP($C13,Baseline_SUB!$A$1:$AT$50,AC$1,FALSE)</f>
        <v>-9.11353453E-3</v>
      </c>
      <c r="AD13" s="18">
        <f>VLOOKUP($C13,Baseline_SUB!$A$1:$AT$50,AD$1,FALSE)</f>
        <v>-8.3744294100000002E-3</v>
      </c>
      <c r="AE13" s="18">
        <f>VLOOKUP($C13,Baseline_SUB!$A$1:$AT$50,AE$1,FALSE)</f>
        <v>-7.6712744700000004E-3</v>
      </c>
      <c r="AF13" s="18">
        <f>VLOOKUP($C13,Baseline_SUB!$A$1:$AT$50,AF$1,FALSE)</f>
        <v>-7.0111006000000003E-3</v>
      </c>
      <c r="AG13" s="18">
        <f>VLOOKUP($C13,Baseline_SUB!$A$1:$AT$50,AG$1,FALSE)</f>
        <v>-6.3978830999999996E-3</v>
      </c>
      <c r="AH13" s="18">
        <f>VLOOKUP($C13,Baseline_SUB!$A$1:$AT$50,AH$1,FALSE)</f>
        <v>-5.8333601500000004E-3</v>
      </c>
      <c r="AI13" s="18">
        <f>VLOOKUP($C13,Baseline_SUB!$A$1:$AT$50,AI$1,FALSE)</f>
        <v>-5.3177225100000001E-3</v>
      </c>
      <c r="AJ13" s="18">
        <f>VLOOKUP($C13,Baseline_SUB!$A$1:$AT$50,AJ$1,FALSE)</f>
        <v>-4.84995162E-3</v>
      </c>
      <c r="AK13" s="18">
        <f>VLOOKUP($C13,Baseline_SUB!$A$1:$AT$50,AK$1,FALSE)</f>
        <v>-4.4280280099999996E-3</v>
      </c>
      <c r="AL13" s="18">
        <f>VLOOKUP($C13,Baseline_SUB!$A$1:$AT$50,AL$1,FALSE)</f>
        <v>-4.0493496E-3</v>
      </c>
      <c r="AM13" s="18">
        <f>VLOOKUP($C13,Baseline_SUB!$A$1:$AT$50,AM$1,FALSE)</f>
        <v>-3.7110341200000002E-3</v>
      </c>
    </row>
    <row r="14" spans="2:39">
      <c r="B14" s="29" t="s">
        <v>159</v>
      </c>
      <c r="C14" t="s">
        <v>333</v>
      </c>
      <c r="D14" s="18">
        <f>VLOOKUP($C14,Baseline_SUB!$A$1:$AT$50,D$1,FALSE)</f>
        <v>-3.88126425E-3</v>
      </c>
      <c r="E14" s="18">
        <f>VLOOKUP($C14,Baseline_SUB!$A$1:$AT$50,E$1,FALSE)</f>
        <v>-3.0559331400000001E-3</v>
      </c>
      <c r="F14" s="18">
        <f>VLOOKUP($C14,Baseline_SUB!$A$1:$AT$50,F$1,FALSE)</f>
        <v>-2.24569136E-3</v>
      </c>
      <c r="G14" s="18">
        <f>VLOOKUP($C14,Baseline_SUB!$A$1:$AT$50,G$1,FALSE)</f>
        <v>-1.46698611E-3</v>
      </c>
      <c r="H14" s="18">
        <f>VLOOKUP($C14,Baseline_SUB!$A$1:$AT$50,H$1,FALSE)</f>
        <v>-7.4437159399999998E-4</v>
      </c>
      <c r="I14" s="18">
        <f>VLOOKUP($C14,Baseline_SUB!$A$1:$AT$50,I$1,FALSE)</f>
        <v>-8.5247228300000004E-5</v>
      </c>
      <c r="J14" s="18">
        <f>VLOOKUP($C14,Baseline_SUB!$A$1:$AT$50,J$1,FALSE)</f>
        <v>-2.5784243500000001E-3</v>
      </c>
      <c r="K14" s="18">
        <f>VLOOKUP($C14,Baseline_SUB!$A$1:$AT$50,K$1,FALSE)</f>
        <v>-4.9319340099999998E-3</v>
      </c>
      <c r="L14" s="18">
        <f>VLOOKUP($C14,Baseline_SUB!$A$1:$AT$50,L$1,FALSE)</f>
        <v>-6.98341862E-3</v>
      </c>
      <c r="M14" s="18">
        <f>VLOOKUP($C14,Baseline_SUB!$A$1:$AT$50,M$1,FALSE)</f>
        <v>-8.2129327300000006E-3</v>
      </c>
      <c r="N14" s="18">
        <f>VLOOKUP($C14,Baseline_SUB!$A$1:$AT$50,N$1,FALSE)</f>
        <v>-8.1551327999999992E-3</v>
      </c>
      <c r="O14" s="18">
        <f>VLOOKUP($C14,Baseline_SUB!$A$1:$AT$50,O$1,FALSE)</f>
        <v>-8.1761763099999999E-3</v>
      </c>
      <c r="P14" s="18">
        <f>VLOOKUP($C14,Baseline_SUB!$A$1:$AT$50,P$1,FALSE)</f>
        <v>-8.1645170399999994E-3</v>
      </c>
      <c r="Q14" s="18">
        <f>VLOOKUP($C14,Baseline_SUB!$A$1:$AT$50,Q$1,FALSE)</f>
        <v>-8.1369598800000009E-3</v>
      </c>
      <c r="R14" s="18">
        <f>VLOOKUP($C14,Baseline_SUB!$A$1:$AT$50,R$1,FALSE)</f>
        <v>-8.1048559199999991E-3</v>
      </c>
      <c r="S14" s="18">
        <f>VLOOKUP($C14,Baseline_SUB!$A$1:$AT$50,S$1,FALSE)</f>
        <v>-8.0756875799999992E-3</v>
      </c>
      <c r="T14" s="18">
        <f>VLOOKUP($C14,Baseline_SUB!$A$1:$AT$50,T$1,FALSE)</f>
        <v>-7.4919945399999997E-3</v>
      </c>
      <c r="U14" s="18">
        <f>VLOOKUP($C14,Baseline_SUB!$A$1:$AT$50,U$1,FALSE)</f>
        <v>-6.9489058500000001E-3</v>
      </c>
      <c r="V14" s="18">
        <f>VLOOKUP($C14,Baseline_SUB!$A$1:$AT$50,V$1,FALSE)</f>
        <v>-6.4767856699999996E-3</v>
      </c>
      <c r="W14" s="18">
        <f>VLOOKUP($C14,Baseline_SUB!$A$1:$AT$50,W$1,FALSE)</f>
        <v>-6.0603825899999998E-3</v>
      </c>
      <c r="X14" s="18">
        <f>VLOOKUP($C14,Baseline_SUB!$A$1:$AT$50,X$1,FALSE)</f>
        <v>-5.6830083999999999E-3</v>
      </c>
      <c r="Y14" s="18">
        <f>VLOOKUP($C14,Baseline_SUB!$A$1:$AT$50,Y$1,FALSE)</f>
        <v>-5.3330618400000002E-3</v>
      </c>
      <c r="Z14" s="18">
        <f>VLOOKUP($C14,Baseline_SUB!$A$1:$AT$50,Z$1,FALSE)</f>
        <v>-5.0036752999999996E-3</v>
      </c>
      <c r="AA14" s="18">
        <f>VLOOKUP($C14,Baseline_SUB!$A$1:$AT$50,AA$1,FALSE)</f>
        <v>-4.6911280000000001E-3</v>
      </c>
      <c r="AB14" s="18">
        <f>VLOOKUP($C14,Baseline_SUB!$A$1:$AT$50,AB$1,FALSE)</f>
        <v>-4.3935683499999999E-3</v>
      </c>
      <c r="AC14" s="18">
        <f>VLOOKUP($C14,Baseline_SUB!$A$1:$AT$50,AC$1,FALSE)</f>
        <v>-4.1101460999999999E-3</v>
      </c>
      <c r="AD14" s="18">
        <f>VLOOKUP($C14,Baseline_SUB!$A$1:$AT$50,AD$1,FALSE)</f>
        <v>-3.8397703999999999E-3</v>
      </c>
      <c r="AE14" s="18">
        <f>VLOOKUP($C14,Baseline_SUB!$A$1:$AT$50,AE$1,FALSE)</f>
        <v>-3.5822572999999998E-3</v>
      </c>
      <c r="AF14" s="18">
        <f>VLOOKUP($C14,Baseline_SUB!$A$1:$AT$50,AF$1,FALSE)</f>
        <v>-3.3386003999999999E-3</v>
      </c>
      <c r="AG14" s="18">
        <f>VLOOKUP($C14,Baseline_SUB!$A$1:$AT$50,AG$1,FALSE)</f>
        <v>-3.1090417000000001E-3</v>
      </c>
      <c r="AH14" s="18">
        <f>VLOOKUP($C14,Baseline_SUB!$A$1:$AT$50,AH$1,FALSE)</f>
        <v>-2.8934676599999998E-3</v>
      </c>
      <c r="AI14" s="18">
        <f>VLOOKUP($C14,Baseline_SUB!$A$1:$AT$50,AI$1,FALSE)</f>
        <v>-2.69162532E-3</v>
      </c>
      <c r="AJ14" s="18">
        <f>VLOOKUP($C14,Baseline_SUB!$A$1:$AT$50,AJ$1,FALSE)</f>
        <v>-2.5031300900000002E-3</v>
      </c>
      <c r="AK14" s="18">
        <f>VLOOKUP($C14,Baseline_SUB!$A$1:$AT$50,AK$1,FALSE)</f>
        <v>-2.3274051300000002E-3</v>
      </c>
      <c r="AL14" s="18">
        <f>VLOOKUP($C14,Baseline_SUB!$A$1:$AT$50,AL$1,FALSE)</f>
        <v>-2.1637726799999999E-3</v>
      </c>
      <c r="AM14" s="18">
        <f>VLOOKUP($C14,Baseline_SUB!$A$1:$AT$50,AM$1,FALSE)</f>
        <v>-2.01151373E-3</v>
      </c>
    </row>
    <row r="15" spans="2:39">
      <c r="B15" s="29" t="s">
        <v>140</v>
      </c>
      <c r="C15" t="s">
        <v>334</v>
      </c>
      <c r="D15" s="18">
        <f>VLOOKUP($C15,Baseline_SUB!$A$1:$AT$50,D$1,FALSE)</f>
        <v>-6.2499335800000003E-3</v>
      </c>
      <c r="E15" s="18">
        <f>VLOOKUP($C15,Baseline_SUB!$A$1:$AT$50,E$1,FALSE)</f>
        <v>-4.8859179499999997E-3</v>
      </c>
      <c r="F15" s="18">
        <f>VLOOKUP($C15,Baseline_SUB!$A$1:$AT$50,F$1,FALSE)</f>
        <v>-3.5528106300000001E-3</v>
      </c>
      <c r="G15" s="18">
        <f>VLOOKUP($C15,Baseline_SUB!$A$1:$AT$50,G$1,FALSE)</f>
        <v>-2.2809441499999999E-3</v>
      </c>
      <c r="H15" s="18">
        <f>VLOOKUP($C15,Baseline_SUB!$A$1:$AT$50,H$1,FALSE)</f>
        <v>-1.0948306E-3</v>
      </c>
      <c r="I15" s="18">
        <f>VLOOKUP($C15,Baseline_SUB!$A$1:$AT$50,I$1,FALSE)</f>
        <v>-1.61084506E-7</v>
      </c>
      <c r="J15" s="18">
        <f>VLOOKUP($C15,Baseline_SUB!$A$1:$AT$50,J$1,FALSE)</f>
        <v>-4.5888878999999999E-8</v>
      </c>
      <c r="K15" s="18">
        <f>VLOOKUP($C15,Baseline_SUB!$A$1:$AT$50,K$1,FALSE)</f>
        <v>-4.7487812800000003E-3</v>
      </c>
      <c r="L15" s="18">
        <f>VLOOKUP($C15,Baseline_SUB!$A$1:$AT$50,L$1,FALSE)</f>
        <v>-1.10281323E-2</v>
      </c>
      <c r="M15" s="18">
        <f>VLOOKUP($C15,Baseline_SUB!$A$1:$AT$50,M$1,FALSE)</f>
        <v>-1.3688670199999999E-2</v>
      </c>
      <c r="N15" s="18">
        <f>VLOOKUP($C15,Baseline_SUB!$A$1:$AT$50,N$1,FALSE)</f>
        <v>-1.3943855600000001E-2</v>
      </c>
      <c r="O15" s="18">
        <f>VLOOKUP($C15,Baseline_SUB!$A$1:$AT$50,O$1,FALSE)</f>
        <v>-1.42506991E-2</v>
      </c>
      <c r="P15" s="18">
        <f>VLOOKUP($C15,Baseline_SUB!$A$1:$AT$50,P$1,FALSE)</f>
        <v>-1.45078741E-2</v>
      </c>
      <c r="Q15" s="18">
        <f>VLOOKUP($C15,Baseline_SUB!$A$1:$AT$50,Q$1,FALSE)</f>
        <v>-1.4741299100000001E-2</v>
      </c>
      <c r="R15" s="18">
        <f>VLOOKUP($C15,Baseline_SUB!$A$1:$AT$50,R$1,FALSE)</f>
        <v>-1.4970415799999999E-2</v>
      </c>
      <c r="S15" s="18">
        <f>VLOOKUP($C15,Baseline_SUB!$A$1:$AT$50,S$1,FALSE)</f>
        <v>-1.52089771E-2</v>
      </c>
      <c r="T15" s="18">
        <f>VLOOKUP($C15,Baseline_SUB!$A$1:$AT$50,T$1,FALSE)</f>
        <v>-1.4104332900000001E-2</v>
      </c>
      <c r="U15" s="18">
        <f>VLOOKUP($C15,Baseline_SUB!$A$1:$AT$50,U$1,FALSE)</f>
        <v>-1.31137258E-2</v>
      </c>
      <c r="V15" s="18">
        <f>VLOOKUP($C15,Baseline_SUB!$A$1:$AT$50,V$1,FALSE)</f>
        <v>-1.22346663E-2</v>
      </c>
      <c r="W15" s="18">
        <f>VLOOKUP($C15,Baseline_SUB!$A$1:$AT$50,W$1,FALSE)</f>
        <v>-1.1440474500000001E-2</v>
      </c>
      <c r="X15" s="18">
        <f>VLOOKUP($C15,Baseline_SUB!$A$1:$AT$50,X$1,FALSE)</f>
        <v>-1.07102241E-2</v>
      </c>
      <c r="Y15" s="18">
        <f>VLOOKUP($C15,Baseline_SUB!$A$1:$AT$50,Y$1,FALSE)</f>
        <v>-1.00303357E-2</v>
      </c>
      <c r="Z15" s="18">
        <f>VLOOKUP($C15,Baseline_SUB!$A$1:$AT$50,Z$1,FALSE)</f>
        <v>-9.39302222E-3</v>
      </c>
      <c r="AA15" s="18">
        <f>VLOOKUP($C15,Baseline_SUB!$A$1:$AT$50,AA$1,FALSE)</f>
        <v>-8.7940419099999997E-3</v>
      </c>
      <c r="AB15" s="18">
        <f>VLOOKUP($C15,Baseline_SUB!$A$1:$AT$50,AB$1,FALSE)</f>
        <v>-8.2311057199999996E-3</v>
      </c>
      <c r="AC15" s="18">
        <f>VLOOKUP($C15,Baseline_SUB!$A$1:$AT$50,AC$1,FALSE)</f>
        <v>-7.7028763199999996E-3</v>
      </c>
      <c r="AD15" s="18">
        <f>VLOOKUP($C15,Baseline_SUB!$A$1:$AT$50,AD$1,FALSE)</f>
        <v>-7.2068446900000003E-3</v>
      </c>
      <c r="AE15" s="18">
        <f>VLOOKUP($C15,Baseline_SUB!$A$1:$AT$50,AE$1,FALSE)</f>
        <v>-6.74124129E-3</v>
      </c>
      <c r="AF15" s="18">
        <f>VLOOKUP($C15,Baseline_SUB!$A$1:$AT$50,AF$1,FALSE)</f>
        <v>-6.3061437E-3</v>
      </c>
      <c r="AG15" s="18">
        <f>VLOOKUP($C15,Baseline_SUB!$A$1:$AT$50,AG$1,FALSE)</f>
        <v>-5.9005477400000004E-3</v>
      </c>
      <c r="AH15" s="18">
        <f>VLOOKUP($C15,Baseline_SUB!$A$1:$AT$50,AH$1,FALSE)</f>
        <v>-5.52299592E-3</v>
      </c>
      <c r="AI15" s="18">
        <f>VLOOKUP($C15,Baseline_SUB!$A$1:$AT$50,AI$1,FALSE)</f>
        <v>-5.17199033E-3</v>
      </c>
      <c r="AJ15" s="18">
        <f>VLOOKUP($C15,Baseline_SUB!$A$1:$AT$50,AJ$1,FALSE)</f>
        <v>-4.8460070300000001E-3</v>
      </c>
      <c r="AK15" s="18">
        <f>VLOOKUP($C15,Baseline_SUB!$A$1:$AT$50,AK$1,FALSE)</f>
        <v>-4.5433429600000002E-3</v>
      </c>
      <c r="AL15" s="18">
        <f>VLOOKUP($C15,Baseline_SUB!$A$1:$AT$50,AL$1,FALSE)</f>
        <v>-4.2622559799999999E-3</v>
      </c>
      <c r="AM15" s="18">
        <f>VLOOKUP($C15,Baseline_SUB!$A$1:$AT$50,AM$1,FALSE)</f>
        <v>-4.0010523400000001E-3</v>
      </c>
    </row>
    <row r="16" spans="2:39">
      <c r="B16" s="10" t="s">
        <v>393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42">
      <c r="B17" s="29" t="s">
        <v>300</v>
      </c>
      <c r="C17" t="s">
        <v>364</v>
      </c>
      <c r="D17" s="23">
        <f>VLOOKUP($C17,Baseline_SUB!$A$1:$AT$50,D$1,FALSE)</f>
        <v>-2.73985583E-7</v>
      </c>
      <c r="E17" s="23">
        <f>VLOOKUP($C17,Baseline_SUB!$A$1:$AT$50,E$1,FALSE)</f>
        <v>-2.75757074E-7</v>
      </c>
      <c r="F17" s="23">
        <f>VLOOKUP($C17,Baseline_SUB!$A$1:$AT$50,F$1,FALSE)</f>
        <v>-2.7648926599999999E-7</v>
      </c>
      <c r="G17" s="23">
        <f>VLOOKUP($C17,Baseline_SUB!$A$1:$AT$50,G$1,FALSE)</f>
        <v>-2.8031152200000002E-7</v>
      </c>
      <c r="H17" s="23">
        <f>VLOOKUP($C17,Baseline_SUB!$A$1:$AT$50,H$1,FALSE)</f>
        <v>-2.8901560300000001E-7</v>
      </c>
      <c r="I17" s="23">
        <f>VLOOKUP($C17,Baseline_SUB!$A$1:$AT$50,I$1,FALSE)</f>
        <v>-3.01662155E-7</v>
      </c>
      <c r="J17" s="23">
        <f>VLOOKUP($C17,Baseline_SUB!$A$1:$AT$50,J$1,FALSE)</f>
        <v>-16.952190170000002</v>
      </c>
      <c r="K17" s="23">
        <f>VLOOKUP($C17,Baseline_SUB!$A$1:$AT$50,K$1,FALSE)</f>
        <v>-43.203131659999997</v>
      </c>
      <c r="L17" s="23">
        <f>VLOOKUP($C17,Baseline_SUB!$A$1:$AT$50,L$1,FALSE)</f>
        <v>-67.621881299999998</v>
      </c>
      <c r="M17" s="23">
        <f>VLOOKUP($C17,Baseline_SUB!$A$1:$AT$50,M$1,FALSE)</f>
        <v>-86.980374760000004</v>
      </c>
      <c r="N17" s="23">
        <f>VLOOKUP($C17,Baseline_SUB!$A$1:$AT$50,N$1,FALSE)</f>
        <v>-97.728622470000005</v>
      </c>
      <c r="O17" s="23">
        <f>VLOOKUP($C17,Baseline_SUB!$A$1:$AT$50,O$1,FALSE)</f>
        <v>-96.493987430000004</v>
      </c>
      <c r="P17" s="23">
        <f>VLOOKUP($C17,Baseline_SUB!$A$1:$AT$50,P$1,FALSE)</f>
        <v>-94.819436159999995</v>
      </c>
      <c r="Q17" s="23">
        <f>VLOOKUP($C17,Baseline_SUB!$A$1:$AT$50,Q$1,FALSE)</f>
        <v>-92.661464190000004</v>
      </c>
      <c r="R17" s="23">
        <f>VLOOKUP($C17,Baseline_SUB!$A$1:$AT$50,R$1,FALSE)</f>
        <v>-93.483771180000005</v>
      </c>
      <c r="S17" s="23">
        <f>VLOOKUP($C17,Baseline_SUB!$A$1:$AT$50,S$1,FALSE)</f>
        <v>-93.870032140000006</v>
      </c>
      <c r="T17" s="23">
        <f>VLOOKUP($C17,Baseline_SUB!$A$1:$AT$50,T$1,FALSE)</f>
        <v>-94.829387440000005</v>
      </c>
      <c r="U17" s="23">
        <f>VLOOKUP($C17,Baseline_SUB!$A$1:$AT$50,U$1,FALSE)</f>
        <v>-92.997828560000002</v>
      </c>
      <c r="V17" s="23">
        <f>VLOOKUP($C17,Baseline_SUB!$A$1:$AT$50,V$1,FALSE)</f>
        <v>-90.699397500000003</v>
      </c>
      <c r="W17" s="23">
        <f>VLOOKUP($C17,Baseline_SUB!$A$1:$AT$50,W$1,FALSE)</f>
        <v>-88.797060520000002</v>
      </c>
      <c r="X17" s="23">
        <f>VLOOKUP($C17,Baseline_SUB!$A$1:$AT$50,X$1,FALSE)</f>
        <v>-87.485241200000004</v>
      </c>
      <c r="Y17" s="23">
        <f>VLOOKUP($C17,Baseline_SUB!$A$1:$AT$50,Y$1,FALSE)</f>
        <v>-86.683615810000006</v>
      </c>
      <c r="Z17" s="23">
        <f>VLOOKUP($C17,Baseline_SUB!$A$1:$AT$50,Z$1,FALSE)</f>
        <v>-86.205203010000005</v>
      </c>
      <c r="AA17" s="23">
        <f>VLOOKUP($C17,Baseline_SUB!$A$1:$AT$50,AA$1,FALSE)</f>
        <v>-85.824130400000001</v>
      </c>
      <c r="AB17" s="23">
        <f>VLOOKUP($C17,Baseline_SUB!$A$1:$AT$50,AB$1,FALSE)</f>
        <v>-85.30239392</v>
      </c>
      <c r="AC17" s="23">
        <f>VLOOKUP($C17,Baseline_SUB!$A$1:$AT$50,AC$1,FALSE)</f>
        <v>-84.403071209999993</v>
      </c>
      <c r="AD17" s="23">
        <f>VLOOKUP($C17,Baseline_SUB!$A$1:$AT$50,AD$1,FALSE)</f>
        <v>-83.026944470000004</v>
      </c>
      <c r="AE17" s="23">
        <f>VLOOKUP($C17,Baseline_SUB!$A$1:$AT$50,AE$1,FALSE)</f>
        <v>-81.241547949999998</v>
      </c>
      <c r="AF17" s="23">
        <f>VLOOKUP($C17,Baseline_SUB!$A$1:$AT$50,AF$1,FALSE)</f>
        <v>-79.115965689999996</v>
      </c>
      <c r="AG17" s="23">
        <f>VLOOKUP($C17,Baseline_SUB!$A$1:$AT$50,AG$1,FALSE)</f>
        <v>-76.715786859999994</v>
      </c>
      <c r="AH17" s="23">
        <f>VLOOKUP($C17,Baseline_SUB!$A$1:$AT$50,AH$1,FALSE)</f>
        <v>-74.103704879999995</v>
      </c>
      <c r="AI17" s="23">
        <f>VLOOKUP($C17,Baseline_SUB!$A$1:$AT$50,AI$1,FALSE)</f>
        <v>-71.339933220000006</v>
      </c>
      <c r="AJ17" s="23">
        <f>VLOOKUP($C17,Baseline_SUB!$A$1:$AT$50,AJ$1,FALSE)</f>
        <v>-68.482552080000005</v>
      </c>
      <c r="AK17" s="23">
        <f>VLOOKUP($C17,Baseline_SUB!$A$1:$AT$50,AK$1,FALSE)</f>
        <v>-65.587654349999994</v>
      </c>
      <c r="AL17" s="23">
        <f>VLOOKUP($C17,Baseline_SUB!$A$1:$AT$50,AL$1,FALSE)</f>
        <v>-62.708151520000001</v>
      </c>
      <c r="AM17" s="23">
        <f>VLOOKUP($C17,Baseline_SUB!$A$1:$AT$50,AM$1,FALSE)</f>
        <v>-59.89337416</v>
      </c>
    </row>
    <row r="18" spans="2:42">
      <c r="B18" s="29" t="s">
        <v>148</v>
      </c>
      <c r="C18" t="s">
        <v>365</v>
      </c>
      <c r="D18" s="23">
        <f>VLOOKUP($C18,Baseline_SUB!$A$1:$AT$50,D$1,FALSE)</f>
        <v>-60</v>
      </c>
      <c r="E18" s="23">
        <f>VLOOKUP($C18,Baseline_SUB!$A$1:$AT$50,E$1,FALSE)</f>
        <v>-153.26965870000001</v>
      </c>
      <c r="F18" s="23">
        <f>VLOOKUP($C18,Baseline_SUB!$A$1:$AT$50,F$1,FALSE)</f>
        <v>-240.37665530000001</v>
      </c>
      <c r="G18" s="23">
        <f>VLOOKUP($C18,Baseline_SUB!$A$1:$AT$50,G$1,FALSE)</f>
        <v>-324.38653040000003</v>
      </c>
      <c r="H18" s="23">
        <f>VLOOKUP($C18,Baseline_SUB!$A$1:$AT$50,H$1,FALSE)</f>
        <v>-407.66909629999998</v>
      </c>
      <c r="I18" s="23">
        <f>VLOOKUP($C18,Baseline_SUB!$A$1:$AT$50,I$1,FALSE)</f>
        <v>-489.67102249999999</v>
      </c>
      <c r="J18" s="23">
        <f>VLOOKUP($C18,Baseline_SUB!$A$1:$AT$50,J$1,FALSE)</f>
        <v>-1274.0181950000001</v>
      </c>
      <c r="K18" s="23">
        <f>VLOOKUP($C18,Baseline_SUB!$A$1:$AT$50,K$1,FALSE)</f>
        <v>-1578.205087</v>
      </c>
      <c r="L18" s="23">
        <f>VLOOKUP($C18,Baseline_SUB!$A$1:$AT$50,L$1,FALSE)</f>
        <v>-1870.7073760000001</v>
      </c>
      <c r="M18" s="23">
        <f>VLOOKUP($C18,Baseline_SUB!$A$1:$AT$50,M$1,FALSE)</f>
        <v>-2122.1482329999999</v>
      </c>
      <c r="N18" s="23">
        <f>VLOOKUP($C18,Baseline_SUB!$A$1:$AT$50,N$1,FALSE)</f>
        <v>-2299.346399</v>
      </c>
      <c r="O18" s="23">
        <f>VLOOKUP($C18,Baseline_SUB!$A$1:$AT$50,O$1,FALSE)</f>
        <v>-2383.1786849999999</v>
      </c>
      <c r="P18" s="23">
        <f>VLOOKUP($C18,Baseline_SUB!$A$1:$AT$50,P$1,FALSE)</f>
        <v>-2467.3659269999998</v>
      </c>
      <c r="Q18" s="23">
        <f>VLOOKUP($C18,Baseline_SUB!$A$1:$AT$50,Q$1,FALSE)</f>
        <v>-2551.4235060000001</v>
      </c>
      <c r="R18" s="23">
        <f>VLOOKUP($C18,Baseline_SUB!$A$1:$AT$50,R$1,FALSE)</f>
        <v>-2668.5562410000002</v>
      </c>
      <c r="S18" s="23">
        <f>VLOOKUP($C18,Baseline_SUB!$A$1:$AT$50,S$1,FALSE)</f>
        <v>-2787.1747500000001</v>
      </c>
      <c r="T18" s="23">
        <f>VLOOKUP($C18,Baseline_SUB!$A$1:$AT$50,T$1,FALSE)</f>
        <v>-2777.474549</v>
      </c>
      <c r="U18" s="23">
        <f>VLOOKUP($C18,Baseline_SUB!$A$1:$AT$50,U$1,FALSE)</f>
        <v>-2753.5819740000002</v>
      </c>
      <c r="V18" s="23">
        <f>VLOOKUP($C18,Baseline_SUB!$A$1:$AT$50,V$1,FALSE)</f>
        <v>-2726.9911790000001</v>
      </c>
      <c r="W18" s="23">
        <f>VLOOKUP($C18,Baseline_SUB!$A$1:$AT$50,W$1,FALSE)</f>
        <v>-2700.1531730000002</v>
      </c>
      <c r="X18" s="23">
        <f>VLOOKUP($C18,Baseline_SUB!$A$1:$AT$50,X$1,FALSE)</f>
        <v>-2672.972784</v>
      </c>
      <c r="Y18" s="23">
        <f>VLOOKUP($C18,Baseline_SUB!$A$1:$AT$50,Y$1,FALSE)</f>
        <v>-2644.0054380000001</v>
      </c>
      <c r="Z18" s="23">
        <f>VLOOKUP($C18,Baseline_SUB!$A$1:$AT$50,Z$1,FALSE)</f>
        <v>-2610.992921</v>
      </c>
      <c r="AA18" s="23">
        <f>VLOOKUP($C18,Baseline_SUB!$A$1:$AT$50,AA$1,FALSE)</f>
        <v>-2571.2632370000001</v>
      </c>
      <c r="AB18" s="23">
        <f>VLOOKUP($C18,Baseline_SUB!$A$1:$AT$50,AB$1,FALSE)</f>
        <v>-2522.1117450000002</v>
      </c>
      <c r="AC18" s="23">
        <f>VLOOKUP($C18,Baseline_SUB!$A$1:$AT$50,AC$1,FALSE)</f>
        <v>-2461.1534769999998</v>
      </c>
      <c r="AD18" s="23">
        <f>VLOOKUP($C18,Baseline_SUB!$A$1:$AT$50,AD$1,FALSE)</f>
        <v>-2389.0602450000001</v>
      </c>
      <c r="AE18" s="23">
        <f>VLOOKUP($C18,Baseline_SUB!$A$1:$AT$50,AE$1,FALSE)</f>
        <v>-2309.3657210000001</v>
      </c>
      <c r="AF18" s="23">
        <f>VLOOKUP($C18,Baseline_SUB!$A$1:$AT$50,AF$1,FALSE)</f>
        <v>-2224.9676250000002</v>
      </c>
      <c r="AG18" s="23">
        <f>VLOOKUP($C18,Baseline_SUB!$A$1:$AT$50,AG$1,FALSE)</f>
        <v>-2138.366653</v>
      </c>
      <c r="AH18" s="23">
        <f>VLOOKUP($C18,Baseline_SUB!$A$1:$AT$50,AH$1,FALSE)</f>
        <v>-2051.6953709999998</v>
      </c>
      <c r="AI18" s="23">
        <f>VLOOKUP($C18,Baseline_SUB!$A$1:$AT$50,AI$1,FALSE)</f>
        <v>-1966.7520019999999</v>
      </c>
      <c r="AJ18" s="23">
        <f>VLOOKUP($C18,Baseline_SUB!$A$1:$AT$50,AJ$1,FALSE)</f>
        <v>-1885.0102589999999</v>
      </c>
      <c r="AK18" s="23">
        <f>VLOOKUP($C18,Baseline_SUB!$A$1:$AT$50,AK$1,FALSE)</f>
        <v>-1807.6252959999999</v>
      </c>
      <c r="AL18" s="23">
        <f>VLOOKUP($C18,Baseline_SUB!$A$1:$AT$50,AL$1,FALSE)</f>
        <v>-1735.495353</v>
      </c>
      <c r="AM18" s="23">
        <f>VLOOKUP($C18,Baseline_SUB!$A$1:$AT$50,AM$1,FALSE)</f>
        <v>-1669.324484</v>
      </c>
    </row>
    <row r="19" spans="2:42">
      <c r="B19" s="29" t="s">
        <v>159</v>
      </c>
      <c r="C19" t="s">
        <v>366</v>
      </c>
      <c r="D19" s="23">
        <f>VLOOKUP($C19,Baseline_SUB!$A$1:$AT$50,D$1,FALSE)</f>
        <v>-328.7</v>
      </c>
      <c r="E19" s="23">
        <f>VLOOKUP($C19,Baseline_SUB!$A$1:$AT$50,E$1,FALSE)</f>
        <v>-262.50183950000002</v>
      </c>
      <c r="F19" s="23">
        <f>VLOOKUP($C19,Baseline_SUB!$A$1:$AT$50,F$1,FALSE)</f>
        <v>-195.72207779999999</v>
      </c>
      <c r="G19" s="23">
        <f>VLOOKUP($C19,Baseline_SUB!$A$1:$AT$50,G$1,FALSE)</f>
        <v>-131.393732</v>
      </c>
      <c r="H19" s="23">
        <f>VLOOKUP($C19,Baseline_SUB!$A$1:$AT$50,H$1,FALSE)</f>
        <v>-69.300718119999999</v>
      </c>
      <c r="I19" s="23">
        <f>VLOOKUP($C19,Baseline_SUB!$A$1:$AT$50,I$1,FALSE)</f>
        <v>-8.2567773550000005</v>
      </c>
      <c r="J19" s="23">
        <f>VLOOKUP($C19,Baseline_SUB!$A$1:$AT$50,J$1,FALSE)</f>
        <v>-257.65015160000002</v>
      </c>
      <c r="K19" s="23">
        <f>VLOOKUP($C19,Baseline_SUB!$A$1:$AT$50,K$1,FALSE)</f>
        <v>-508.40030200000001</v>
      </c>
      <c r="L19" s="23">
        <f>VLOOKUP($C19,Baseline_SUB!$A$1:$AT$50,L$1,FALSE)</f>
        <v>-743.2565396</v>
      </c>
      <c r="M19" s="23">
        <f>VLOOKUP($C19,Baseline_SUB!$A$1:$AT$50,M$1,FALSE)</f>
        <v>-905.26978570000006</v>
      </c>
      <c r="N19" s="23">
        <f>VLOOKUP($C19,Baseline_SUB!$A$1:$AT$50,N$1,FALSE)</f>
        <v>-936.29542979999997</v>
      </c>
      <c r="O19" s="23">
        <f>VLOOKUP($C19,Baseline_SUB!$A$1:$AT$50,O$1,FALSE)</f>
        <v>-984.09435740000004</v>
      </c>
      <c r="P19" s="23">
        <f>VLOOKUP($C19,Baseline_SUB!$A$1:$AT$50,P$1,FALSE)</f>
        <v>-1034.2142859999999</v>
      </c>
      <c r="Q19" s="23">
        <f>VLOOKUP($C19,Baseline_SUB!$A$1:$AT$50,Q$1,FALSE)</f>
        <v>-1086.8588090000001</v>
      </c>
      <c r="R19" s="23">
        <f>VLOOKUP($C19,Baseline_SUB!$A$1:$AT$50,R$1,FALSE)</f>
        <v>-1142.1442460000001</v>
      </c>
      <c r="S19" s="23">
        <f>VLOOKUP($C19,Baseline_SUB!$A$1:$AT$50,S$1,FALSE)</f>
        <v>-1200.1901359999999</v>
      </c>
      <c r="T19" s="23">
        <f>VLOOKUP($C19,Baseline_SUB!$A$1:$AT$50,T$1,FALSE)</f>
        <v>-1178.148956</v>
      </c>
      <c r="U19" s="23">
        <f>VLOOKUP($C19,Baseline_SUB!$A$1:$AT$50,U$1,FALSE)</f>
        <v>-1159.1445719999999</v>
      </c>
      <c r="V19" s="23">
        <f>VLOOKUP($C19,Baseline_SUB!$A$1:$AT$50,V$1,FALSE)</f>
        <v>-1147.634086</v>
      </c>
      <c r="W19" s="23">
        <f>VLOOKUP($C19,Baseline_SUB!$A$1:$AT$50,W$1,FALSE)</f>
        <v>-1141.6567480000001</v>
      </c>
      <c r="X19" s="23">
        <f>VLOOKUP($C19,Baseline_SUB!$A$1:$AT$50,X$1,FALSE)</f>
        <v>-1138.663546</v>
      </c>
      <c r="Y19" s="23">
        <f>VLOOKUP($C19,Baseline_SUB!$A$1:$AT$50,Y$1,FALSE)</f>
        <v>-1136.533584</v>
      </c>
      <c r="Z19" s="23">
        <f>VLOOKUP($C19,Baseline_SUB!$A$1:$AT$50,Z$1,FALSE)</f>
        <v>-1133.6598039999999</v>
      </c>
      <c r="AA19" s="23">
        <f>VLOOKUP($C19,Baseline_SUB!$A$1:$AT$50,AA$1,FALSE)</f>
        <v>-1128.8420450000001</v>
      </c>
      <c r="AB19" s="23">
        <f>VLOOKUP($C19,Baseline_SUB!$A$1:$AT$50,AB$1,FALSE)</f>
        <v>-1121.1755599999999</v>
      </c>
      <c r="AC19" s="23">
        <f>VLOOKUP($C19,Baseline_SUB!$A$1:$AT$50,AC$1,FALSE)</f>
        <v>-1109.964563</v>
      </c>
      <c r="AD19" s="23">
        <f>VLOOKUP($C19,Baseline_SUB!$A$1:$AT$50,AD$1,FALSE)</f>
        <v>-1095.4110860000001</v>
      </c>
      <c r="AE19" s="23">
        <f>VLOOKUP($C19,Baseline_SUB!$A$1:$AT$50,AE$1,FALSE)</f>
        <v>-1078.4051899999999</v>
      </c>
      <c r="AF19" s="23">
        <f>VLOOKUP($C19,Baseline_SUB!$A$1:$AT$50,AF$1,FALSE)</f>
        <v>-1059.5023819999999</v>
      </c>
      <c r="AG19" s="23">
        <f>VLOOKUP($C19,Baseline_SUB!$A$1:$AT$50,AG$1,FALSE)</f>
        <v>-1039.1360709999999</v>
      </c>
      <c r="AH19" s="23">
        <f>VLOOKUP($C19,Baseline_SUB!$A$1:$AT$50,AH$1,FALSE)</f>
        <v>-1017.6834720000001</v>
      </c>
      <c r="AI19" s="23">
        <f>VLOOKUP($C19,Baseline_SUB!$A$1:$AT$50,AI$1,FALSE)</f>
        <v>-995.49374390000003</v>
      </c>
      <c r="AJ19" s="23">
        <f>VLOOKUP($C19,Baseline_SUB!$A$1:$AT$50,AJ$1,FALSE)</f>
        <v>-972.88102419999996</v>
      </c>
      <c r="AK19" s="23">
        <f>VLOOKUP($C19,Baseline_SUB!$A$1:$AT$50,AK$1,FALSE)</f>
        <v>-950.10157460000005</v>
      </c>
      <c r="AL19" s="23">
        <f>VLOOKUP($C19,Baseline_SUB!$A$1:$AT$50,AL$1,FALSE)</f>
        <v>-927.36310730000002</v>
      </c>
      <c r="AM19" s="23">
        <f>VLOOKUP($C19,Baseline_SUB!$A$1:$AT$50,AM$1,FALSE)</f>
        <v>-904.83380590000002</v>
      </c>
    </row>
    <row r="20" spans="2:42">
      <c r="B20" s="29" t="s">
        <v>140</v>
      </c>
      <c r="C20" t="s">
        <v>367</v>
      </c>
      <c r="D20" s="23">
        <f>VLOOKUP($C20,Baseline_SUB!$A$1:$AT$50,D$1,FALSE)</f>
        <v>-529.29999999999995</v>
      </c>
      <c r="E20" s="23">
        <f>VLOOKUP($C20,Baseline_SUB!$A$1:$AT$50,E$1,FALSE)</f>
        <v>-419.69584750000001</v>
      </c>
      <c r="F20" s="23">
        <f>VLOOKUP($C20,Baseline_SUB!$A$1:$AT$50,F$1,FALSE)</f>
        <v>-309.6433869</v>
      </c>
      <c r="G20" s="23">
        <f>VLOOKUP($C20,Baseline_SUB!$A$1:$AT$50,G$1,FALSE)</f>
        <v>-204.29761590000001</v>
      </c>
      <c r="H20" s="23">
        <f>VLOOKUP($C20,Baseline_SUB!$A$1:$AT$50,H$1,FALSE)</f>
        <v>-101.92832110000001</v>
      </c>
      <c r="I20" s="23">
        <f>VLOOKUP($C20,Baseline_SUB!$A$1:$AT$50,I$1,FALSE)</f>
        <v>-1.56021366E-2</v>
      </c>
      <c r="J20" s="23">
        <f>VLOOKUP($C20,Baseline_SUB!$A$1:$AT$50,J$1,FALSE)</f>
        <v>-4.5854657899999998E-3</v>
      </c>
      <c r="K20" s="23">
        <f>VLOOKUP($C20,Baseline_SUB!$A$1:$AT$50,K$1,FALSE)</f>
        <v>-489.52030400000001</v>
      </c>
      <c r="L20" s="23">
        <f>VLOOKUP($C20,Baseline_SUB!$A$1:$AT$50,L$1,FALSE)</f>
        <v>-1173.7419609999999</v>
      </c>
      <c r="M20" s="23">
        <f>VLOOKUP($C20,Baseline_SUB!$A$1:$AT$50,M$1,FALSE)</f>
        <v>-1508.8324620000001</v>
      </c>
      <c r="N20" s="23">
        <f>VLOOKUP($C20,Baseline_SUB!$A$1:$AT$50,N$1,FALSE)</f>
        <v>-1600.901979</v>
      </c>
      <c r="O20" s="23">
        <f>VLOOKUP($C20,Baseline_SUB!$A$1:$AT$50,O$1,FALSE)</f>
        <v>-1715.2311850000001</v>
      </c>
      <c r="P20" s="23">
        <f>VLOOKUP($C20,Baseline_SUB!$A$1:$AT$50,P$1,FALSE)</f>
        <v>-1837.73891</v>
      </c>
      <c r="Q20" s="23">
        <f>VLOOKUP($C20,Baseline_SUB!$A$1:$AT$50,Q$1,FALSE)</f>
        <v>-1969.0045190000001</v>
      </c>
      <c r="R20" s="23">
        <f>VLOOKUP($C20,Baseline_SUB!$A$1:$AT$50,R$1,FALSE)</f>
        <v>-2109.6456750000002</v>
      </c>
      <c r="S20" s="23">
        <f>VLOOKUP($C20,Baseline_SUB!$A$1:$AT$50,S$1,FALSE)</f>
        <v>-2260.3232419999999</v>
      </c>
      <c r="T20" s="23">
        <f>VLOOKUP($C20,Baseline_SUB!$A$1:$AT$50,T$1,FALSE)</f>
        <v>-2217.968124</v>
      </c>
      <c r="U20" s="23">
        <f>VLOOKUP($C20,Baseline_SUB!$A$1:$AT$50,U$1,FALSE)</f>
        <v>-2187.4960470000001</v>
      </c>
      <c r="V20" s="23">
        <f>VLOOKUP($C20,Baseline_SUB!$A$1:$AT$50,V$1,FALSE)</f>
        <v>-2167.8840100000002</v>
      </c>
      <c r="W20" s="23">
        <f>VLOOKUP($C20,Baseline_SUB!$A$1:$AT$50,W$1,FALSE)</f>
        <v>-2155.160124</v>
      </c>
      <c r="X20" s="23">
        <f>VLOOKUP($C20,Baseline_SUB!$A$1:$AT$50,X$1,FALSE)</f>
        <v>-2145.9306179999999</v>
      </c>
      <c r="Y20" s="23">
        <f>VLOOKUP($C20,Baseline_SUB!$A$1:$AT$50,Y$1,FALSE)</f>
        <v>-2137.573821</v>
      </c>
      <c r="Z20" s="23">
        <f>VLOOKUP($C20,Baseline_SUB!$A$1:$AT$50,Z$1,FALSE)</f>
        <v>-2128.134039</v>
      </c>
      <c r="AA20" s="23">
        <f>VLOOKUP($C20,Baseline_SUB!$A$1:$AT$50,AA$1,FALSE)</f>
        <v>-2116.140136</v>
      </c>
      <c r="AB20" s="23">
        <f>VLOOKUP($C20,Baseline_SUB!$A$1:$AT$50,AB$1,FALSE)</f>
        <v>-2100.4599969999999</v>
      </c>
      <c r="AC20" s="23">
        <f>VLOOKUP($C20,Baseline_SUB!$A$1:$AT$50,AC$1,FALSE)</f>
        <v>-2080.1984990000001</v>
      </c>
      <c r="AD20" s="23">
        <f>VLOOKUP($C20,Baseline_SUB!$A$1:$AT$50,AD$1,FALSE)</f>
        <v>-2055.9712549999999</v>
      </c>
      <c r="AE20" s="23">
        <f>VLOOKUP($C20,Baseline_SUB!$A$1:$AT$50,AE$1,FALSE)</f>
        <v>-2029.3878950000001</v>
      </c>
      <c r="AF20" s="23">
        <f>VLOOKUP($C20,Baseline_SUB!$A$1:$AT$50,AF$1,FALSE)</f>
        <v>-2001.2500689999999</v>
      </c>
      <c r="AG20" s="23">
        <f>VLOOKUP($C20,Baseline_SUB!$A$1:$AT$50,AG$1,FALSE)</f>
        <v>-1972.142085</v>
      </c>
      <c r="AH20" s="23">
        <f>VLOOKUP($C20,Baseline_SUB!$A$1:$AT$50,AH$1,FALSE)</f>
        <v>-1942.534815</v>
      </c>
      <c r="AI20" s="23">
        <f>VLOOKUP($C20,Baseline_SUB!$A$1:$AT$50,AI$1,FALSE)</f>
        <v>-1912.853165</v>
      </c>
      <c r="AJ20" s="23">
        <f>VLOOKUP($C20,Baseline_SUB!$A$1:$AT$50,AJ$1,FALSE)</f>
        <v>-1883.477132</v>
      </c>
      <c r="AK20" s="23">
        <f>VLOOKUP($C20,Baseline_SUB!$A$1:$AT$50,AK$1,FALSE)</f>
        <v>-1854.6995750000001</v>
      </c>
      <c r="AL20" s="23">
        <f>VLOOKUP($C20,Baseline_SUB!$A$1:$AT$50,AL$1,FALSE)</f>
        <v>-1826.744091</v>
      </c>
      <c r="AM20" s="23">
        <f>VLOOKUP($C20,Baseline_SUB!$A$1:$AT$50,AM$1,FALSE)</f>
        <v>-1799.782598</v>
      </c>
      <c r="AO20" t="s">
        <v>398</v>
      </c>
      <c r="AP20" t="s">
        <v>399</v>
      </c>
    </row>
    <row r="21" spans="2:42">
      <c r="B21" s="29"/>
      <c r="C21" t="s">
        <v>321</v>
      </c>
      <c r="D21" s="18">
        <f>VLOOKUP($C21,Baseline_SUB!$A$1:$AT$50,D$1,FALSE)</f>
        <v>1.9080010121296231E-2</v>
      </c>
      <c r="E21" s="18">
        <f>VLOOKUP($C21,Baseline_SUB!$A$1:$AT$50,E$1,FALSE)</f>
        <v>1.4162761706178584E-2</v>
      </c>
      <c r="F21" s="18">
        <f>VLOOKUP($C21,Baseline_SUB!$A$1:$AT$50,F$1,FALSE)</f>
        <v>1.4072518094283781E-2</v>
      </c>
      <c r="G21" s="18">
        <f>VLOOKUP($C21,Baseline_SUB!$A$1:$AT$50,G$1,FALSE)</f>
        <v>2.762731749476921E-2</v>
      </c>
      <c r="H21" s="18">
        <f>VLOOKUP($C21,Baseline_SUB!$A$1:$AT$50,H$1,FALSE)</f>
        <v>3.9453836110350027E-2</v>
      </c>
      <c r="I21" s="18">
        <f>VLOOKUP($C21,Baseline_SUB!$A$1:$AT$50,I$1,FALSE)</f>
        <v>4.0184134971636309E-2</v>
      </c>
      <c r="J21" s="18">
        <f>VLOOKUP($C21,Baseline_SUB!$A$1:$AT$50,J$1,FALSE)</f>
        <v>4.1041237596069369E-2</v>
      </c>
      <c r="K21" s="18">
        <f>VLOOKUP($C21,Baseline_SUB!$A$1:$AT$50,K$1,FALSE)</f>
        <v>4.1875757832734894E-2</v>
      </c>
      <c r="L21" s="18">
        <f>VLOOKUP($C21,Baseline_SUB!$A$1:$AT$50,L$1,FALSE)</f>
        <v>4.26994637410536E-2</v>
      </c>
      <c r="M21" s="18">
        <f>VLOOKUP($C21,Baseline_SUB!$A$1:$AT$50,M$1,FALSE)</f>
        <v>4.3500745908449545E-2</v>
      </c>
      <c r="N21" s="18">
        <f>VLOOKUP($C21,Baseline_SUB!$A$1:$AT$50,N$1,FALSE)</f>
        <v>4.4264821722141967E-2</v>
      </c>
      <c r="O21" s="18">
        <f>VLOOKUP($C21,Baseline_SUB!$A$1:$AT$50,O$1,FALSE)</f>
        <v>4.4996418566697338E-2</v>
      </c>
      <c r="P21" s="18">
        <f>VLOOKUP($C21,Baseline_SUB!$A$1:$AT$50,P$1,FALSE)</f>
        <v>4.5729153697064318E-2</v>
      </c>
      <c r="Q21" s="18">
        <f>VLOOKUP($C21,Baseline_SUB!$A$1:$AT$50,Q$1,FALSE)</f>
        <v>4.6472475521640577E-2</v>
      </c>
      <c r="R21" s="18">
        <f>VLOOKUP($C21,Baseline_SUB!$A$1:$AT$50,R$1,FALSE)</f>
        <v>4.7248886941833268E-2</v>
      </c>
      <c r="S21" s="18">
        <f>VLOOKUP($C21,Baseline_SUB!$A$1:$AT$50,S$1,FALSE)</f>
        <v>4.8092875220024478E-2</v>
      </c>
      <c r="T21" s="18">
        <f>VLOOKUP($C21,Baseline_SUB!$A$1:$AT$50,T$1,FALSE)</f>
        <v>5.1067721571822267E-2</v>
      </c>
      <c r="U21" s="18">
        <f>VLOOKUP($C21,Baseline_SUB!$A$1:$AT$50,U$1,FALSE)</f>
        <v>5.411231732487054E-2</v>
      </c>
      <c r="V21" s="18">
        <f>VLOOKUP($C21,Baseline_SUB!$A$1:$AT$50,V$1,FALSE)</f>
        <v>5.6414616944954199E-2</v>
      </c>
      <c r="W21" s="18">
        <f>VLOOKUP($C21,Baseline_SUB!$A$1:$AT$50,W$1,FALSE)</f>
        <v>5.8053077967963329E-2</v>
      </c>
      <c r="X21" s="18">
        <f>VLOOKUP($C21,Baseline_SUB!$A$1:$AT$50,X$1,FALSE)</f>
        <v>5.9064817926928193E-2</v>
      </c>
      <c r="Y21" s="18">
        <f>VLOOKUP($C21,Baseline_SUB!$A$1:$AT$50,Y$1,FALSE)</f>
        <v>5.9472875120578417E-2</v>
      </c>
      <c r="Z21" s="18">
        <f>VLOOKUP($C21,Baseline_SUB!$A$1:$AT$50,Z$1,FALSE)</f>
        <v>5.9288403250156607E-2</v>
      </c>
      <c r="AA21" s="18">
        <f>VLOOKUP($C21,Baseline_SUB!$A$1:$AT$50,AA$1,FALSE)</f>
        <v>5.8515925046310091E-2</v>
      </c>
      <c r="AB21" s="18">
        <f>VLOOKUP($C21,Baseline_SUB!$A$1:$AT$50,AB$1,FALSE)</f>
        <v>5.7158232812915211E-2</v>
      </c>
      <c r="AC21" s="18">
        <f>VLOOKUP($C21,Baseline_SUB!$A$1:$AT$50,AC$1,FALSE)</f>
        <v>5.5218846907565178E-2</v>
      </c>
      <c r="AD21" s="18">
        <f>VLOOKUP($C21,Baseline_SUB!$A$1:$AT$50,AD$1,FALSE)</f>
        <v>5.3642065586333665E-2</v>
      </c>
      <c r="AE21" s="18">
        <f>VLOOKUP($C21,Baseline_SUB!$A$1:$AT$50,AE$1,FALSE)</f>
        <v>5.2868283473059163E-2</v>
      </c>
      <c r="AF21" s="18">
        <f>VLOOKUP($C21,Baseline_SUB!$A$1:$AT$50,AF$1,FALSE)</f>
        <v>5.2176052655801275E-2</v>
      </c>
      <c r="AG21" s="18">
        <f>VLOOKUP($C21,Baseline_SUB!$A$1:$AT$50,AG$1,FALSE)</f>
        <v>5.1567727791825613E-2</v>
      </c>
      <c r="AH21" s="18">
        <f>VLOOKUP($C21,Baseline_SUB!$A$1:$AT$50,AH$1,FALSE)</f>
        <v>5.104492945407002E-2</v>
      </c>
      <c r="AI21" s="18">
        <f>VLOOKUP($C21,Baseline_SUB!$A$1:$AT$50,AI$1,FALSE)</f>
        <v>5.0608192210722436E-2</v>
      </c>
      <c r="AJ21" s="18">
        <f>VLOOKUP($C21,Baseline_SUB!$A$1:$AT$50,AJ$1,FALSE)</f>
        <v>5.0257302725461361E-2</v>
      </c>
      <c r="AK21" s="18">
        <f>VLOOKUP($C21,Baseline_SUB!$A$1:$AT$50,AK$1,FALSE)</f>
        <v>4.9991814065983631E-2</v>
      </c>
      <c r="AL21" s="18">
        <f>VLOOKUP($C21,Baseline_SUB!$A$1:$AT$50,AL$1,FALSE)</f>
        <v>4.9811223337631994E-2</v>
      </c>
      <c r="AM21" s="18">
        <f>VLOOKUP($C21,Baseline_SUB!$A$1:$AT$50,AM$1,FALSE)</f>
        <v>4.9714953419822461E-2</v>
      </c>
      <c r="AO21" s="80">
        <f>AVERAGE(D21:S21)</f>
        <v>3.7531400952888969E-2</v>
      </c>
      <c r="AP21" s="80">
        <f>AVERAGE(I21:S21)</f>
        <v>4.4191451974485971E-2</v>
      </c>
    </row>
    <row r="22" spans="2:42">
      <c r="B22" s="2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2:42">
      <c r="B23" s="2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2:42">
      <c r="B24" s="29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2:42">
      <c r="B25" s="29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2" sqref="A2:XFD55"/>
    </sheetView>
  </sheetViews>
  <sheetFormatPr baseColWidth="10" defaultColWidth="11.453125" defaultRowHeight="14.5"/>
  <cols>
    <col min="1" max="1" width="19.81640625" customWidth="1"/>
  </cols>
  <sheetData>
    <row r="1" spans="1:37" s="14" customFormat="1">
      <c r="A1" s="14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340</v>
      </c>
      <c r="B2">
        <v>23895.68173</v>
      </c>
      <c r="C2">
        <v>24309.094649999999</v>
      </c>
      <c r="D2">
        <v>24666.79191</v>
      </c>
      <c r="E2">
        <v>25198.98919</v>
      </c>
      <c r="F2">
        <v>26006.462739999999</v>
      </c>
      <c r="G2">
        <v>26973.102940000001</v>
      </c>
      <c r="H2">
        <v>27398.403200000001</v>
      </c>
      <c r="I2">
        <v>27429.85255</v>
      </c>
      <c r="J2">
        <v>26729.39947</v>
      </c>
      <c r="K2">
        <v>25782.9892</v>
      </c>
      <c r="L2">
        <v>25099.937699999999</v>
      </c>
      <c r="M2">
        <v>24942.093369999999</v>
      </c>
      <c r="N2">
        <v>25496.04034</v>
      </c>
      <c r="O2">
        <v>26774.351640000001</v>
      </c>
      <c r="P2">
        <v>28689.015500000001</v>
      </c>
      <c r="Q2">
        <v>31019.457249999999</v>
      </c>
      <c r="R2">
        <v>31413.24337</v>
      </c>
      <c r="S2">
        <v>31342.736970000002</v>
      </c>
      <c r="T2">
        <v>31200.193759999998</v>
      </c>
      <c r="U2">
        <v>31100.34031</v>
      </c>
      <c r="V2">
        <v>31047.744210000001</v>
      </c>
      <c r="W2">
        <v>31009.13797</v>
      </c>
      <c r="X2">
        <v>30954.475999999999</v>
      </c>
      <c r="Y2">
        <v>30854.830610000001</v>
      </c>
      <c r="Z2">
        <v>30686.539229999998</v>
      </c>
      <c r="AA2">
        <v>30434.429100000001</v>
      </c>
      <c r="AB2">
        <v>30096.740969999999</v>
      </c>
      <c r="AC2">
        <v>29678.87298</v>
      </c>
      <c r="AD2">
        <v>29192.055919999999</v>
      </c>
      <c r="AE2">
        <v>28649.526679999999</v>
      </c>
      <c r="AF2">
        <v>28065.615600000001</v>
      </c>
      <c r="AG2">
        <v>27470.030030000002</v>
      </c>
      <c r="AH2">
        <v>26885.118780000001</v>
      </c>
      <c r="AI2">
        <v>26307.36364</v>
      </c>
      <c r="AJ2">
        <v>25728.456310000001</v>
      </c>
      <c r="AK2">
        <v>25139.170109999999</v>
      </c>
    </row>
    <row r="3" spans="1:37">
      <c r="A3" t="s">
        <v>451</v>
      </c>
      <c r="B3">
        <v>18609.931690000001</v>
      </c>
      <c r="C3">
        <v>19015.370589999999</v>
      </c>
      <c r="D3">
        <v>19388.24541</v>
      </c>
      <c r="E3">
        <v>19897.197690000001</v>
      </c>
      <c r="F3">
        <v>20596.815699999999</v>
      </c>
      <c r="G3">
        <v>21369.925289999999</v>
      </c>
      <c r="H3">
        <v>21982.835480000002</v>
      </c>
      <c r="I3">
        <v>22482.751540000001</v>
      </c>
      <c r="J3">
        <v>22489.418440000001</v>
      </c>
      <c r="K3">
        <v>22007.852599999998</v>
      </c>
      <c r="L3">
        <v>21520.055710000001</v>
      </c>
      <c r="M3">
        <v>21277.722440000001</v>
      </c>
      <c r="N3">
        <v>21457.412199999999</v>
      </c>
      <c r="O3">
        <v>22056.375929999998</v>
      </c>
      <c r="P3">
        <v>22984.397400000002</v>
      </c>
      <c r="Q3">
        <v>24080.060239999999</v>
      </c>
      <c r="R3">
        <v>23994.675630000002</v>
      </c>
      <c r="S3">
        <v>23818.066139999999</v>
      </c>
      <c r="T3">
        <v>23692.13466</v>
      </c>
      <c r="U3">
        <v>23618.37976</v>
      </c>
      <c r="V3">
        <v>23562.326690000002</v>
      </c>
      <c r="W3">
        <v>23485.303189999999</v>
      </c>
      <c r="X3">
        <v>23366.84232</v>
      </c>
      <c r="Y3">
        <v>23194.59013</v>
      </c>
      <c r="Z3">
        <v>22965.245610000002</v>
      </c>
      <c r="AA3">
        <v>22686.35961</v>
      </c>
      <c r="AB3">
        <v>22369.342240000002</v>
      </c>
      <c r="AC3">
        <v>22017.06871</v>
      </c>
      <c r="AD3">
        <v>21634.87269</v>
      </c>
      <c r="AE3">
        <v>21228.796190000001</v>
      </c>
      <c r="AF3">
        <v>20804.970389999999</v>
      </c>
      <c r="AG3">
        <v>20384.513630000001</v>
      </c>
      <c r="AH3">
        <v>19981.03686</v>
      </c>
      <c r="AI3">
        <v>19581.362980000002</v>
      </c>
      <c r="AJ3">
        <v>19166.289919999999</v>
      </c>
      <c r="AK3">
        <v>18714.07749</v>
      </c>
    </row>
    <row r="4" spans="1:37">
      <c r="A4" t="s">
        <v>450</v>
      </c>
      <c r="B4">
        <v>5285.7500440000003</v>
      </c>
      <c r="C4">
        <v>5293.7240570000004</v>
      </c>
      <c r="D4">
        <v>5278.5465000000004</v>
      </c>
      <c r="E4">
        <v>5301.7914989999999</v>
      </c>
      <c r="F4">
        <v>5409.6470419999996</v>
      </c>
      <c r="G4">
        <v>5603.1776449999998</v>
      </c>
      <c r="H4">
        <v>5415.5677109999997</v>
      </c>
      <c r="I4">
        <v>4947.1010050000004</v>
      </c>
      <c r="J4">
        <v>4239.9810269999998</v>
      </c>
      <c r="K4">
        <v>3775.1365999999998</v>
      </c>
      <c r="L4">
        <v>3579.881993</v>
      </c>
      <c r="M4">
        <v>3664.3709290000002</v>
      </c>
      <c r="N4">
        <v>4038.6281399999998</v>
      </c>
      <c r="O4">
        <v>4717.9757040000004</v>
      </c>
      <c r="P4">
        <v>5704.6180940000004</v>
      </c>
      <c r="Q4">
        <v>6939.3970140000001</v>
      </c>
      <c r="R4">
        <v>7418.5677409999998</v>
      </c>
      <c r="S4">
        <v>7524.670822</v>
      </c>
      <c r="T4">
        <v>7508.0590970000003</v>
      </c>
      <c r="U4">
        <v>7481.9605529999999</v>
      </c>
      <c r="V4">
        <v>7485.4175169999999</v>
      </c>
      <c r="W4">
        <v>7523.8347830000002</v>
      </c>
      <c r="X4">
        <v>7587.6336810000003</v>
      </c>
      <c r="Y4">
        <v>7660.2404839999999</v>
      </c>
      <c r="Z4">
        <v>7721.2936259999997</v>
      </c>
      <c r="AA4">
        <v>7748.0694910000002</v>
      </c>
      <c r="AB4">
        <v>7727.3987310000002</v>
      </c>
      <c r="AC4">
        <v>7661.8042740000001</v>
      </c>
      <c r="AD4">
        <v>7557.1832359999999</v>
      </c>
      <c r="AE4">
        <v>7420.7304899999999</v>
      </c>
      <c r="AF4">
        <v>7260.6452140000001</v>
      </c>
      <c r="AG4">
        <v>7085.5163970000003</v>
      </c>
      <c r="AH4">
        <v>6904.0819220000003</v>
      </c>
      <c r="AI4">
        <v>6726.0006620000004</v>
      </c>
      <c r="AJ4">
        <v>6562.1663900000003</v>
      </c>
      <c r="AK4">
        <v>6425.0926220000001</v>
      </c>
    </row>
    <row r="5" spans="1:37">
      <c r="A5" t="s">
        <v>479</v>
      </c>
      <c r="B5">
        <v>11651.815259999999</v>
      </c>
      <c r="C5">
        <v>11896.540440000001</v>
      </c>
      <c r="D5">
        <v>12080.768389999999</v>
      </c>
      <c r="E5">
        <v>12279.383030000001</v>
      </c>
      <c r="F5">
        <v>12524.96457</v>
      </c>
      <c r="G5">
        <v>12775.930189999999</v>
      </c>
      <c r="H5">
        <v>13116.60656</v>
      </c>
      <c r="I5">
        <v>13654.086929999999</v>
      </c>
      <c r="J5">
        <v>14139.067429999999</v>
      </c>
      <c r="K5">
        <v>14217.21342</v>
      </c>
      <c r="L5">
        <v>14188.98756</v>
      </c>
      <c r="M5">
        <v>14191.29961</v>
      </c>
      <c r="N5">
        <v>14339.447609999999</v>
      </c>
      <c r="O5">
        <v>14646.0218</v>
      </c>
      <c r="P5">
        <v>15069.93305</v>
      </c>
      <c r="Q5">
        <v>15534.692510000001</v>
      </c>
      <c r="R5">
        <v>15494.453219999999</v>
      </c>
      <c r="S5">
        <v>15445.582700000001</v>
      </c>
      <c r="T5">
        <v>15441.973470000001</v>
      </c>
      <c r="U5">
        <v>15470.779710000001</v>
      </c>
      <c r="V5">
        <v>15505.300939999999</v>
      </c>
      <c r="W5">
        <v>15521.00223</v>
      </c>
      <c r="X5">
        <v>15508.21327</v>
      </c>
      <c r="Y5">
        <v>15464.7672</v>
      </c>
      <c r="Z5">
        <v>15395.531129999999</v>
      </c>
      <c r="AA5">
        <v>15313.03501</v>
      </c>
      <c r="AB5">
        <v>15229.634319999999</v>
      </c>
      <c r="AC5">
        <v>15147.370150000001</v>
      </c>
      <c r="AD5">
        <v>15068.920410000001</v>
      </c>
      <c r="AE5">
        <v>14997.038200000001</v>
      </c>
      <c r="AF5">
        <v>14934.237139999999</v>
      </c>
      <c r="AG5">
        <v>14892.77295</v>
      </c>
      <c r="AH5">
        <v>14880.2718</v>
      </c>
      <c r="AI5">
        <v>14886.47299</v>
      </c>
      <c r="AJ5">
        <v>14896.601769999999</v>
      </c>
      <c r="AK5">
        <v>14894.54002</v>
      </c>
    </row>
    <row r="6" spans="1:37">
      <c r="A6" t="s">
        <v>480</v>
      </c>
      <c r="B6">
        <v>7532</v>
      </c>
      <c r="C6">
        <v>7632.8960770000003</v>
      </c>
      <c r="D6">
        <v>7717.9849450000002</v>
      </c>
      <c r="E6">
        <v>7849.8276589999996</v>
      </c>
      <c r="F6">
        <v>8063.0020219999997</v>
      </c>
      <c r="G6">
        <v>8327.4962780000005</v>
      </c>
      <c r="H6">
        <v>8379.4062290000002</v>
      </c>
      <c r="I6">
        <v>8276.4024460000001</v>
      </c>
      <c r="J6">
        <v>7933.6936370000003</v>
      </c>
      <c r="K6">
        <v>7510.8866980000003</v>
      </c>
      <c r="L6">
        <v>7168.5457859999997</v>
      </c>
      <c r="M6">
        <v>7012.3458199999995</v>
      </c>
      <c r="N6">
        <v>7105.8728549999996</v>
      </c>
      <c r="O6">
        <v>7461.5569260000002</v>
      </c>
      <c r="P6">
        <v>8054.7696910000004</v>
      </c>
      <c r="Q6">
        <v>8810.0840540000008</v>
      </c>
      <c r="R6">
        <v>9009.6174749999991</v>
      </c>
      <c r="S6">
        <v>9031.4550589999999</v>
      </c>
      <c r="T6">
        <v>9019.2204290000009</v>
      </c>
      <c r="U6">
        <v>9016.6403649999993</v>
      </c>
      <c r="V6">
        <v>9026.287934</v>
      </c>
      <c r="W6">
        <v>9036.2620850000003</v>
      </c>
      <c r="X6">
        <v>9034.4109540000009</v>
      </c>
      <c r="Y6">
        <v>9009.2112890000008</v>
      </c>
      <c r="Z6">
        <v>8950.7834750000002</v>
      </c>
      <c r="AA6">
        <v>8851.9292160000005</v>
      </c>
      <c r="AB6">
        <v>8711.2670109999999</v>
      </c>
      <c r="AC6">
        <v>8531.5020650000006</v>
      </c>
      <c r="AD6">
        <v>8316.7935049999996</v>
      </c>
      <c r="AE6">
        <v>8072.23657</v>
      </c>
      <c r="AF6">
        <v>7803.4602779999996</v>
      </c>
      <c r="AG6">
        <v>7520.7180410000001</v>
      </c>
      <c r="AH6">
        <v>7232.6136120000001</v>
      </c>
      <c r="AI6">
        <v>6939.7191540000003</v>
      </c>
      <c r="AJ6">
        <v>6640.007533</v>
      </c>
      <c r="AK6">
        <v>6330.834245</v>
      </c>
    </row>
    <row r="7" spans="1:37">
      <c r="A7" t="s">
        <v>481</v>
      </c>
      <c r="B7">
        <v>14205.15351</v>
      </c>
      <c r="C7">
        <v>14536.36551</v>
      </c>
      <c r="D7">
        <v>14795.483099999999</v>
      </c>
      <c r="E7">
        <v>15095.22104</v>
      </c>
      <c r="F7">
        <v>15486.2863</v>
      </c>
      <c r="G7">
        <v>15899.27707</v>
      </c>
      <c r="H7">
        <v>16310.857040000001</v>
      </c>
      <c r="I7">
        <v>16844.184720000001</v>
      </c>
      <c r="J7">
        <v>17175.030279999999</v>
      </c>
      <c r="K7">
        <v>16963.933229999999</v>
      </c>
      <c r="L7">
        <v>16625.939320000001</v>
      </c>
      <c r="M7">
        <v>16400.311099999999</v>
      </c>
      <c r="N7">
        <v>16463.066269999999</v>
      </c>
      <c r="O7">
        <v>16835.213309999999</v>
      </c>
      <c r="P7">
        <v>17451.79479</v>
      </c>
      <c r="Q7">
        <v>18182.888559999999</v>
      </c>
      <c r="R7">
        <v>18128.968949999999</v>
      </c>
      <c r="S7">
        <v>18023.340069999998</v>
      </c>
      <c r="T7">
        <v>17972.624919999998</v>
      </c>
      <c r="U7">
        <v>17966.557850000001</v>
      </c>
      <c r="V7">
        <v>17966.645649999999</v>
      </c>
      <c r="W7">
        <v>17934.232260000001</v>
      </c>
      <c r="X7">
        <v>17850.73243</v>
      </c>
      <c r="Y7">
        <v>17708.274829999998</v>
      </c>
      <c r="Z7">
        <v>17509.09647</v>
      </c>
      <c r="AA7">
        <v>17266.71485</v>
      </c>
      <c r="AB7">
        <v>16996.634269999999</v>
      </c>
      <c r="AC7">
        <v>16702.495620000002</v>
      </c>
      <c r="AD7">
        <v>16389.02288</v>
      </c>
      <c r="AE7">
        <v>16061.497789999999</v>
      </c>
      <c r="AF7">
        <v>15725.124</v>
      </c>
      <c r="AG7">
        <v>15399.401030000001</v>
      </c>
      <c r="AH7">
        <v>15097.528689999999</v>
      </c>
      <c r="AI7">
        <v>14806.361279999999</v>
      </c>
      <c r="AJ7">
        <v>14505.11937</v>
      </c>
      <c r="AK7">
        <v>14170.40374</v>
      </c>
    </row>
    <row r="8" spans="1:37">
      <c r="A8" t="s">
        <v>482</v>
      </c>
      <c r="B8">
        <v>2263.6441289999998</v>
      </c>
      <c r="C8">
        <v>2277.4949109999998</v>
      </c>
      <c r="D8">
        <v>2287.2650279999998</v>
      </c>
      <c r="E8">
        <v>2316.573046</v>
      </c>
      <c r="F8">
        <v>2382.2001449999998</v>
      </c>
      <c r="G8">
        <v>2482.8511250000001</v>
      </c>
      <c r="H8">
        <v>2461.9495729999999</v>
      </c>
      <c r="I8">
        <v>2360.6504180000002</v>
      </c>
      <c r="J8">
        <v>2169.940842</v>
      </c>
      <c r="K8">
        <v>2035.4625510000001</v>
      </c>
      <c r="L8">
        <v>2001.617892</v>
      </c>
      <c r="M8">
        <v>2071.6618749999998</v>
      </c>
      <c r="N8">
        <v>2248.3838599999999</v>
      </c>
      <c r="O8">
        <v>2535.7535090000001</v>
      </c>
      <c r="P8">
        <v>2932.9919460000001</v>
      </c>
      <c r="Q8">
        <v>3418.111476</v>
      </c>
      <c r="R8">
        <v>3627.757595</v>
      </c>
      <c r="S8">
        <v>3702.4512719999998</v>
      </c>
      <c r="T8">
        <v>3733.0363320000001</v>
      </c>
      <c r="U8">
        <v>3760.6991499999999</v>
      </c>
      <c r="V8">
        <v>3799.86321</v>
      </c>
      <c r="W8">
        <v>3852.8042420000002</v>
      </c>
      <c r="X8">
        <v>3916.3379089999999</v>
      </c>
      <c r="Y8">
        <v>3984.7000149999999</v>
      </c>
      <c r="Z8">
        <v>4050.7032880000002</v>
      </c>
      <c r="AA8">
        <v>4106.237674</v>
      </c>
      <c r="AB8">
        <v>4146.672646</v>
      </c>
      <c r="AC8">
        <v>4172.9434819999997</v>
      </c>
      <c r="AD8">
        <v>4187.1582639999997</v>
      </c>
      <c r="AE8">
        <v>4191.8706510000002</v>
      </c>
      <c r="AF8">
        <v>4189.9954369999996</v>
      </c>
      <c r="AG8">
        <v>4184.5165470000002</v>
      </c>
      <c r="AH8">
        <v>4178.4390199999998</v>
      </c>
      <c r="AI8">
        <v>4175.1854759999997</v>
      </c>
      <c r="AJ8">
        <v>4178.6861310000004</v>
      </c>
      <c r="AK8">
        <v>4193.5145419999999</v>
      </c>
    </row>
    <row r="9" spans="1:37">
      <c r="A9" t="s">
        <v>483</v>
      </c>
      <c r="B9">
        <v>2698.017621</v>
      </c>
      <c r="C9">
        <v>2698.2517330000001</v>
      </c>
      <c r="D9">
        <v>2698.3502950000002</v>
      </c>
      <c r="E9">
        <v>2699.4248429999998</v>
      </c>
      <c r="F9">
        <v>2701.1450930000001</v>
      </c>
      <c r="G9">
        <v>2702.6133960000002</v>
      </c>
      <c r="H9">
        <v>2704.1647840000001</v>
      </c>
      <c r="I9">
        <v>2706.2495399999998</v>
      </c>
      <c r="J9">
        <v>2708.0150119999998</v>
      </c>
      <c r="K9">
        <v>2708.5520940000001</v>
      </c>
      <c r="L9">
        <v>2709.4393810000001</v>
      </c>
      <c r="M9">
        <v>2710.7438619999998</v>
      </c>
      <c r="N9">
        <v>2712.5424290000001</v>
      </c>
      <c r="O9">
        <v>2714.8770679999998</v>
      </c>
      <c r="P9">
        <v>2717.7664540000001</v>
      </c>
      <c r="Q9">
        <v>2721.2043610000001</v>
      </c>
      <c r="R9">
        <v>2724.3413129999999</v>
      </c>
      <c r="S9">
        <v>2727.8046880000002</v>
      </c>
      <c r="T9">
        <v>2731.643638</v>
      </c>
      <c r="U9">
        <v>2735.8182660000002</v>
      </c>
      <c r="V9">
        <v>2740.2707110000001</v>
      </c>
      <c r="W9">
        <v>2744.945146</v>
      </c>
      <c r="X9">
        <v>2749.7888250000001</v>
      </c>
      <c r="Y9">
        <v>2754.7469839999999</v>
      </c>
      <c r="Z9">
        <v>2759.7572140000002</v>
      </c>
      <c r="AA9">
        <v>2764.7435310000001</v>
      </c>
      <c r="AB9">
        <v>2769.8059669999998</v>
      </c>
      <c r="AC9">
        <v>2775.1144589999999</v>
      </c>
      <c r="AD9">
        <v>2780.673804</v>
      </c>
      <c r="AE9">
        <v>2786.496729</v>
      </c>
      <c r="AF9">
        <v>2792.6072479999998</v>
      </c>
      <c r="AG9">
        <v>2799.0308420000001</v>
      </c>
      <c r="AH9">
        <v>2805.7923730000002</v>
      </c>
      <c r="AI9">
        <v>2812.9261860000001</v>
      </c>
      <c r="AJ9">
        <v>2820.4793909999999</v>
      </c>
      <c r="AK9">
        <v>2828.5148290000002</v>
      </c>
    </row>
    <row r="10" spans="1:37">
      <c r="A10" t="s">
        <v>97</v>
      </c>
      <c r="B10">
        <v>3392.8195249999999</v>
      </c>
      <c r="C10">
        <v>3436.2116070000002</v>
      </c>
      <c r="D10">
        <v>3478.609719</v>
      </c>
      <c r="E10">
        <v>3523.6468020000002</v>
      </c>
      <c r="F10">
        <v>3584.3983659999999</v>
      </c>
      <c r="G10">
        <v>3652.0648099999999</v>
      </c>
      <c r="H10">
        <v>3712.835998</v>
      </c>
      <c r="I10">
        <v>3766.2119779999998</v>
      </c>
      <c r="J10">
        <v>3815.016118</v>
      </c>
      <c r="K10">
        <v>3859.619882</v>
      </c>
      <c r="L10">
        <v>3900.518513</v>
      </c>
      <c r="M10">
        <v>3936.8805390000002</v>
      </c>
      <c r="N10">
        <v>3966.899793</v>
      </c>
      <c r="O10">
        <v>3989.658559</v>
      </c>
      <c r="P10">
        <v>4005.6573469999998</v>
      </c>
      <c r="Q10">
        <v>4016.7273719999998</v>
      </c>
      <c r="R10">
        <v>4028.7839589999999</v>
      </c>
      <c r="S10">
        <v>4044.2011109999999</v>
      </c>
      <c r="T10">
        <v>4063.3445980000001</v>
      </c>
      <c r="U10">
        <v>4085.7868079999998</v>
      </c>
      <c r="V10">
        <v>4110.9904450000004</v>
      </c>
      <c r="W10">
        <v>4138.4499530000003</v>
      </c>
      <c r="X10">
        <v>4167.3713770000004</v>
      </c>
      <c r="Y10">
        <v>4196.8202709999996</v>
      </c>
      <c r="Z10">
        <v>4225.7927449999997</v>
      </c>
      <c r="AA10">
        <v>4253.2310619999998</v>
      </c>
      <c r="AB10">
        <v>4278.1419159999996</v>
      </c>
      <c r="AC10">
        <v>4300.0890369999997</v>
      </c>
      <c r="AD10">
        <v>4319.2112639999996</v>
      </c>
      <c r="AE10">
        <v>4335.9443270000002</v>
      </c>
      <c r="AF10">
        <v>4350.9220139999998</v>
      </c>
      <c r="AG10">
        <v>4364.4739639999998</v>
      </c>
      <c r="AH10">
        <v>4376.5928540000004</v>
      </c>
      <c r="AI10">
        <v>4387.4121759999998</v>
      </c>
      <c r="AJ10">
        <v>4397.143615</v>
      </c>
      <c r="AK10">
        <v>4406.0449010000002</v>
      </c>
    </row>
    <row r="11" spans="1:37">
      <c r="A11" t="s">
        <v>98</v>
      </c>
      <c r="B11">
        <v>16808.7</v>
      </c>
      <c r="C11">
        <v>17099.49757</v>
      </c>
      <c r="D11">
        <v>17380.636979999999</v>
      </c>
      <c r="E11">
        <v>17804.97653</v>
      </c>
      <c r="F11">
        <v>18433.598569999998</v>
      </c>
      <c r="G11">
        <v>19179.3465</v>
      </c>
      <c r="H11">
        <v>20046.564539999999</v>
      </c>
      <c r="I11">
        <v>21039.260839999999</v>
      </c>
      <c r="J11">
        <v>22169.320790000002</v>
      </c>
      <c r="K11">
        <v>23377.1731</v>
      </c>
      <c r="L11">
        <v>24677.647870000001</v>
      </c>
      <c r="M11">
        <v>26087.58829</v>
      </c>
      <c r="N11">
        <v>27612.196390000001</v>
      </c>
      <c r="O11">
        <v>29259.40624</v>
      </c>
      <c r="P11">
        <v>31048.380580000001</v>
      </c>
      <c r="Q11">
        <v>33010.528189999997</v>
      </c>
      <c r="R11">
        <v>35066.195460000003</v>
      </c>
      <c r="S11">
        <v>37300.809580000001</v>
      </c>
      <c r="T11">
        <v>39762.869330000001</v>
      </c>
      <c r="U11">
        <v>42471.511209999997</v>
      </c>
      <c r="V11">
        <v>45432.710809999997</v>
      </c>
      <c r="W11">
        <v>48646.641329999999</v>
      </c>
      <c r="X11">
        <v>52106.121449999999</v>
      </c>
      <c r="Y11">
        <v>55794.889690000004</v>
      </c>
      <c r="Z11">
        <v>59685.58395</v>
      </c>
      <c r="AA11">
        <v>63737.118569999999</v>
      </c>
      <c r="AB11">
        <v>67933.644339999999</v>
      </c>
      <c r="AC11">
        <v>72293.339340000006</v>
      </c>
      <c r="AD11">
        <v>76828.864249999999</v>
      </c>
      <c r="AE11">
        <v>81551.022790000003</v>
      </c>
      <c r="AF11">
        <v>86472.013479999994</v>
      </c>
      <c r="AG11">
        <v>91599.952919999996</v>
      </c>
      <c r="AH11">
        <v>96938.887870000006</v>
      </c>
      <c r="AI11">
        <v>102497.3915</v>
      </c>
      <c r="AJ11">
        <v>108287.6789</v>
      </c>
      <c r="AK11">
        <v>114325.66130000001</v>
      </c>
    </row>
    <row r="12" spans="1:37">
      <c r="A12" t="s">
        <v>211</v>
      </c>
      <c r="B12">
        <v>78446.300010000006</v>
      </c>
      <c r="C12">
        <v>79549.542379999999</v>
      </c>
      <c r="D12">
        <v>80653.239799999996</v>
      </c>
      <c r="E12">
        <v>82900.057950000002</v>
      </c>
      <c r="F12">
        <v>86195.151930000007</v>
      </c>
      <c r="G12">
        <v>89646.522989999998</v>
      </c>
      <c r="H12">
        <v>93500.178650000002</v>
      </c>
      <c r="I12">
        <v>97595.575100000002</v>
      </c>
      <c r="J12">
        <v>101984.60400000001</v>
      </c>
      <c r="K12">
        <v>106514.33900000001</v>
      </c>
      <c r="L12">
        <v>111305.3318</v>
      </c>
      <c r="M12">
        <v>116340.0267</v>
      </c>
      <c r="N12">
        <v>121615.59480000001</v>
      </c>
      <c r="O12">
        <v>127140.82490000001</v>
      </c>
      <c r="P12">
        <v>132952.2162</v>
      </c>
      <c r="Q12">
        <v>139110.6293</v>
      </c>
      <c r="R12">
        <v>146258.32930000001</v>
      </c>
      <c r="S12">
        <v>154399.9313</v>
      </c>
      <c r="T12">
        <v>163437.2309</v>
      </c>
      <c r="U12">
        <v>173306.6637</v>
      </c>
      <c r="V12">
        <v>183960.04019999999</v>
      </c>
      <c r="W12">
        <v>195349.32449999999</v>
      </c>
      <c r="X12">
        <v>207410.66800000001</v>
      </c>
      <c r="Y12">
        <v>220055.02429999999</v>
      </c>
      <c r="Z12">
        <v>233161.829</v>
      </c>
      <c r="AA12">
        <v>246573.9535</v>
      </c>
      <c r="AB12">
        <v>260336.03080000001</v>
      </c>
      <c r="AC12">
        <v>274623.29619999998</v>
      </c>
      <c r="AD12">
        <v>289455.30979999999</v>
      </c>
      <c r="AE12">
        <v>304862.39429999999</v>
      </c>
      <c r="AF12">
        <v>320886.3738</v>
      </c>
      <c r="AG12">
        <v>337570.8812</v>
      </c>
      <c r="AH12">
        <v>354959.05200000003</v>
      </c>
      <c r="AI12">
        <v>373103.1813</v>
      </c>
      <c r="AJ12">
        <v>392064.09950000001</v>
      </c>
      <c r="AK12">
        <v>411912.033</v>
      </c>
    </row>
    <row r="13" spans="1:37">
      <c r="A13" t="s">
        <v>217</v>
      </c>
      <c r="B13">
        <v>150502.7647</v>
      </c>
      <c r="C13">
        <v>152859.29180000001</v>
      </c>
      <c r="D13">
        <v>155141.43299999999</v>
      </c>
      <c r="E13">
        <v>159321.6624</v>
      </c>
      <c r="F13">
        <v>165454.69959999999</v>
      </c>
      <c r="G13">
        <v>172063.4804</v>
      </c>
      <c r="H13">
        <v>179377.16639999999</v>
      </c>
      <c r="I13">
        <v>187211.8407</v>
      </c>
      <c r="J13">
        <v>195412.8377</v>
      </c>
      <c r="K13">
        <v>203517.93369999999</v>
      </c>
      <c r="L13">
        <v>212014.1857</v>
      </c>
      <c r="M13">
        <v>221076.03260000001</v>
      </c>
      <c r="N13">
        <v>230835.46429999999</v>
      </c>
      <c r="O13">
        <v>241336.59450000001</v>
      </c>
      <c r="P13">
        <v>252608.88589999999</v>
      </c>
      <c r="Q13">
        <v>264678.81319999998</v>
      </c>
      <c r="R13">
        <v>277605.2721</v>
      </c>
      <c r="S13">
        <v>292147.46500000003</v>
      </c>
      <c r="T13">
        <v>308320.36050000001</v>
      </c>
      <c r="U13">
        <v>326047.05170000001</v>
      </c>
      <c r="V13">
        <v>345227.50559999997</v>
      </c>
      <c r="W13">
        <v>365750.17430000001</v>
      </c>
      <c r="X13">
        <v>387484.3089</v>
      </c>
      <c r="Y13">
        <v>410259.46980000002</v>
      </c>
      <c r="Z13">
        <v>433854.07250000001</v>
      </c>
      <c r="AA13">
        <v>457986.7819</v>
      </c>
      <c r="AB13">
        <v>482701.79830000002</v>
      </c>
      <c r="AC13">
        <v>508282.74129999999</v>
      </c>
      <c r="AD13">
        <v>534792.35199999996</v>
      </c>
      <c r="AE13">
        <v>562297.41980000003</v>
      </c>
      <c r="AF13">
        <v>590881.97759999998</v>
      </c>
      <c r="AG13">
        <v>620641.02309999999</v>
      </c>
      <c r="AH13">
        <v>651662.81169999996</v>
      </c>
      <c r="AI13">
        <v>684034.23069999996</v>
      </c>
      <c r="AJ13">
        <v>717852.63959999999</v>
      </c>
      <c r="AK13">
        <v>753230.91500000004</v>
      </c>
    </row>
    <row r="14" spans="1:37">
      <c r="A14" t="s">
        <v>249</v>
      </c>
      <c r="B14">
        <v>542</v>
      </c>
      <c r="C14">
        <v>554.45342200000005</v>
      </c>
      <c r="D14">
        <v>567.15166320000003</v>
      </c>
      <c r="E14">
        <v>581.71118449999994</v>
      </c>
      <c r="F14">
        <v>600.39654380000002</v>
      </c>
      <c r="G14">
        <v>622.0510961</v>
      </c>
      <c r="H14">
        <v>586.34472370000003</v>
      </c>
      <c r="I14">
        <v>507.75608140000003</v>
      </c>
      <c r="J14">
        <v>367.54349050000002</v>
      </c>
      <c r="K14">
        <v>290.8161839</v>
      </c>
      <c r="L14">
        <v>256.59349159999999</v>
      </c>
      <c r="M14">
        <v>242.94602560000001</v>
      </c>
      <c r="N14">
        <v>241.27180960000001</v>
      </c>
      <c r="O14">
        <v>246.81838239999999</v>
      </c>
      <c r="P14">
        <v>256.21763709999999</v>
      </c>
      <c r="Q14">
        <v>265.9600504</v>
      </c>
      <c r="R14">
        <v>271.28579109999998</v>
      </c>
      <c r="S14">
        <v>274.75019300000002</v>
      </c>
      <c r="T14">
        <v>277.71691370000002</v>
      </c>
      <c r="U14">
        <v>280.8664665</v>
      </c>
      <c r="V14">
        <v>284.51453040000001</v>
      </c>
      <c r="W14">
        <v>288.79158649999999</v>
      </c>
      <c r="X14">
        <v>293.74075379999999</v>
      </c>
      <c r="Y14">
        <v>299.37569719999999</v>
      </c>
      <c r="Z14">
        <v>305.71619299999998</v>
      </c>
      <c r="AA14">
        <v>312.81482790000001</v>
      </c>
      <c r="AB14">
        <v>320.90611360000003</v>
      </c>
      <c r="AC14">
        <v>330.49530540000001</v>
      </c>
      <c r="AD14">
        <v>342.19985939999998</v>
      </c>
      <c r="AE14">
        <v>356.72542540000001</v>
      </c>
      <c r="AF14">
        <v>374.88043670000002</v>
      </c>
      <c r="AG14">
        <v>397.60451749999999</v>
      </c>
      <c r="AH14">
        <v>425.99798299999998</v>
      </c>
      <c r="AI14">
        <v>461.36374569999998</v>
      </c>
      <c r="AJ14">
        <v>505.2628469</v>
      </c>
      <c r="AK14">
        <v>559.57539559999998</v>
      </c>
    </row>
    <row r="15" spans="1:37">
      <c r="A15" t="s">
        <v>250</v>
      </c>
      <c r="B15">
        <v>216</v>
      </c>
      <c r="C15">
        <v>219.56109570000001</v>
      </c>
      <c r="D15">
        <v>223.5076296</v>
      </c>
      <c r="E15">
        <v>229.42237539999999</v>
      </c>
      <c r="F15">
        <v>238.09989680000001</v>
      </c>
      <c r="G15">
        <v>248.9206169</v>
      </c>
      <c r="H15">
        <v>263.47900179999999</v>
      </c>
      <c r="I15">
        <v>276.56088990000001</v>
      </c>
      <c r="J15">
        <v>284.44696260000001</v>
      </c>
      <c r="K15">
        <v>291.044783</v>
      </c>
      <c r="L15">
        <v>299.61236309999998</v>
      </c>
      <c r="M15">
        <v>311.42713429999998</v>
      </c>
      <c r="N15">
        <v>326.8470628</v>
      </c>
      <c r="O15">
        <v>345.23282690000002</v>
      </c>
      <c r="P15">
        <v>365.64885570000001</v>
      </c>
      <c r="Q15">
        <v>387.03191420000002</v>
      </c>
      <c r="R15">
        <v>402.45080109999998</v>
      </c>
      <c r="S15">
        <v>415.5703656</v>
      </c>
      <c r="T15">
        <v>428.11171780000001</v>
      </c>
      <c r="U15">
        <v>440.82231200000001</v>
      </c>
      <c r="V15">
        <v>454.01188489999998</v>
      </c>
      <c r="W15">
        <v>467.800544</v>
      </c>
      <c r="X15">
        <v>482.21799440000001</v>
      </c>
      <c r="Y15">
        <v>497.24587930000001</v>
      </c>
      <c r="Z15">
        <v>512.83720459999995</v>
      </c>
      <c r="AA15">
        <v>528.9263843</v>
      </c>
      <c r="AB15">
        <v>545.47954890000005</v>
      </c>
      <c r="AC15">
        <v>562.53643520000003</v>
      </c>
      <c r="AD15">
        <v>580.16227739999999</v>
      </c>
      <c r="AE15">
        <v>598.42684810000003</v>
      </c>
      <c r="AF15">
        <v>617.39914420000002</v>
      </c>
      <c r="AG15">
        <v>637.14030519999994</v>
      </c>
      <c r="AH15">
        <v>657.70233810000002</v>
      </c>
      <c r="AI15">
        <v>679.14195319999999</v>
      </c>
      <c r="AJ15">
        <v>701.53219950000005</v>
      </c>
      <c r="AK15">
        <v>724.9711618</v>
      </c>
    </row>
    <row r="16" spans="1:37">
      <c r="A16" t="s">
        <v>484</v>
      </c>
      <c r="B16">
        <v>396.00360000000001</v>
      </c>
      <c r="C16">
        <v>406.64826049999999</v>
      </c>
      <c r="D16">
        <v>421.17652440000001</v>
      </c>
      <c r="E16">
        <v>441.56465409999998</v>
      </c>
      <c r="F16">
        <v>468.44623259999997</v>
      </c>
      <c r="G16">
        <v>500.25879070000002</v>
      </c>
      <c r="H16">
        <v>541.31769329999997</v>
      </c>
      <c r="I16">
        <v>599.10120730000006</v>
      </c>
      <c r="J16">
        <v>650.51184430000001</v>
      </c>
      <c r="K16">
        <v>675.2419069</v>
      </c>
      <c r="L16">
        <v>707.14416289999997</v>
      </c>
      <c r="M16">
        <v>745.51131420000002</v>
      </c>
      <c r="N16">
        <v>789.47411650000004</v>
      </c>
      <c r="O16">
        <v>837.74193830000002</v>
      </c>
      <c r="P16">
        <v>888.89934119999998</v>
      </c>
      <c r="Q16">
        <v>941.63381800000002</v>
      </c>
      <c r="R16">
        <v>982.17760969999995</v>
      </c>
      <c r="S16">
        <v>1017.626905</v>
      </c>
      <c r="T16">
        <v>1051.650408</v>
      </c>
      <c r="U16">
        <v>1086.0137</v>
      </c>
      <c r="V16">
        <v>1121.5380809999999</v>
      </c>
      <c r="W16">
        <v>1158.601938</v>
      </c>
      <c r="X16">
        <v>1197.3389460000001</v>
      </c>
      <c r="Y16">
        <v>1237.739188</v>
      </c>
      <c r="Z16">
        <v>1279.689971</v>
      </c>
      <c r="AA16">
        <v>1322.980045</v>
      </c>
      <c r="AB16">
        <v>1367.5571030000001</v>
      </c>
      <c r="AC16">
        <v>1413.4793970000001</v>
      </c>
      <c r="AD16">
        <v>1460.8042760000001</v>
      </c>
      <c r="AE16">
        <v>1509.5847200000001</v>
      </c>
      <c r="AF16">
        <v>1559.887657</v>
      </c>
      <c r="AG16">
        <v>1611.7178610000001</v>
      </c>
      <c r="AH16">
        <v>1665.0533379999999</v>
      </c>
      <c r="AI16">
        <v>1719.9705120000001</v>
      </c>
      <c r="AJ16">
        <v>1776.6246679999999</v>
      </c>
      <c r="AK16">
        <v>1835.2511649999999</v>
      </c>
    </row>
    <row r="17" spans="1:37">
      <c r="A17" t="s">
        <v>248</v>
      </c>
      <c r="B17">
        <v>1109.2441289999999</v>
      </c>
      <c r="C17">
        <v>1096.498488</v>
      </c>
      <c r="D17">
        <v>1075.157408</v>
      </c>
      <c r="E17">
        <v>1063.659801</v>
      </c>
      <c r="F17">
        <v>1075.0918630000001</v>
      </c>
      <c r="G17">
        <v>1111.499141</v>
      </c>
      <c r="H17">
        <v>1070.6907510000001</v>
      </c>
      <c r="I17">
        <v>977.05296969999995</v>
      </c>
      <c r="J17">
        <v>867.23899960000006</v>
      </c>
      <c r="K17">
        <v>778.2579412</v>
      </c>
      <c r="L17">
        <v>738.17713119999996</v>
      </c>
      <c r="M17">
        <v>771.68420049999997</v>
      </c>
      <c r="N17">
        <v>890.67618289999996</v>
      </c>
      <c r="O17">
        <v>1105.8030639999999</v>
      </c>
      <c r="P17">
        <v>1422.0027930000001</v>
      </c>
      <c r="Q17">
        <v>1823.1681980000001</v>
      </c>
      <c r="R17">
        <v>1971.4770490000001</v>
      </c>
      <c r="S17">
        <v>1994.0933030000001</v>
      </c>
      <c r="T17">
        <v>1975.103746</v>
      </c>
      <c r="U17">
        <v>1952.4992729999999</v>
      </c>
      <c r="V17">
        <v>1939.2551530000001</v>
      </c>
      <c r="W17">
        <v>1937.016791</v>
      </c>
      <c r="X17">
        <v>1942.392595</v>
      </c>
      <c r="Y17">
        <v>1949.632748</v>
      </c>
      <c r="Z17">
        <v>1951.690229</v>
      </c>
      <c r="AA17">
        <v>1940.6803420000001</v>
      </c>
      <c r="AB17">
        <v>1911.82357</v>
      </c>
      <c r="AC17">
        <v>1865.4513469999999</v>
      </c>
      <c r="AD17">
        <v>1802.9315260000001</v>
      </c>
      <c r="AE17">
        <v>1725.989266</v>
      </c>
      <c r="AF17">
        <v>1636.594769</v>
      </c>
      <c r="AG17">
        <v>1536.7270570000001</v>
      </c>
      <c r="AH17">
        <v>1428.2615470000001</v>
      </c>
      <c r="AI17">
        <v>1313.18425</v>
      </c>
      <c r="AJ17">
        <v>1193.634984</v>
      </c>
      <c r="AK17">
        <v>1071.9721099999999</v>
      </c>
    </row>
    <row r="18" spans="1:37">
      <c r="A18" t="s">
        <v>485</v>
      </c>
      <c r="B18">
        <v>0.39639999999999997</v>
      </c>
      <c r="C18">
        <v>0.33364512190000001</v>
      </c>
      <c r="D18">
        <v>0.27180266780000001</v>
      </c>
      <c r="E18">
        <v>0.21503130140000001</v>
      </c>
      <c r="F18">
        <v>0.16560974910000001</v>
      </c>
      <c r="G18">
        <v>0.1214804654</v>
      </c>
      <c r="H18">
        <v>0.11740383</v>
      </c>
      <c r="I18">
        <v>0.1792692997</v>
      </c>
      <c r="J18">
        <v>0.1995454062</v>
      </c>
      <c r="K18">
        <v>0.10173593459999999</v>
      </c>
      <c r="L18">
        <v>9.0743717700000004E-2</v>
      </c>
      <c r="M18">
        <v>9.3200602699999996E-2</v>
      </c>
      <c r="N18">
        <v>0.1146878091</v>
      </c>
      <c r="O18">
        <v>0.15729744449999999</v>
      </c>
      <c r="P18">
        <v>0.22331839689999999</v>
      </c>
      <c r="Q18">
        <v>0.31749543180000001</v>
      </c>
      <c r="R18">
        <v>0.36634485830000002</v>
      </c>
      <c r="S18">
        <v>0.4105056305</v>
      </c>
      <c r="T18">
        <v>0.45354688399999998</v>
      </c>
      <c r="U18">
        <v>0.49739908449999998</v>
      </c>
      <c r="V18">
        <v>0.54356004979999994</v>
      </c>
      <c r="W18">
        <v>0.59338279569999997</v>
      </c>
      <c r="X18">
        <v>0.6476188745</v>
      </c>
      <c r="Y18">
        <v>0.70650367339999998</v>
      </c>
      <c r="Z18">
        <v>0.76969058050000005</v>
      </c>
      <c r="AA18">
        <v>0.83607494760000001</v>
      </c>
      <c r="AB18">
        <v>0.90631100909999995</v>
      </c>
      <c r="AC18">
        <v>0.98099739460000002</v>
      </c>
      <c r="AD18">
        <v>1.0603258470000001</v>
      </c>
      <c r="AE18">
        <v>1.144392412</v>
      </c>
      <c r="AF18">
        <v>1.233429763</v>
      </c>
      <c r="AG18">
        <v>1.3268062730000001</v>
      </c>
      <c r="AH18">
        <v>1.4238134330000001</v>
      </c>
      <c r="AI18">
        <v>1.525014986</v>
      </c>
      <c r="AJ18">
        <v>1.631431619</v>
      </c>
      <c r="AK18">
        <v>1.744708975</v>
      </c>
    </row>
    <row r="19" spans="1:37">
      <c r="A19" t="s">
        <v>486</v>
      </c>
      <c r="B19">
        <v>1154.0036</v>
      </c>
      <c r="C19">
        <v>1180.6627779999999</v>
      </c>
      <c r="D19">
        <v>1211.8358169999999</v>
      </c>
      <c r="E19">
        <v>1252.698214</v>
      </c>
      <c r="F19">
        <v>1306.942673</v>
      </c>
      <c r="G19">
        <v>1371.2305040000001</v>
      </c>
      <c r="H19">
        <v>1391.141419</v>
      </c>
      <c r="I19">
        <v>1383.418179</v>
      </c>
      <c r="J19">
        <v>1302.502297</v>
      </c>
      <c r="K19">
        <v>1257.1028739999999</v>
      </c>
      <c r="L19">
        <v>1263.350017</v>
      </c>
      <c r="M19">
        <v>1299.884474</v>
      </c>
      <c r="N19">
        <v>1357.592989</v>
      </c>
      <c r="O19">
        <v>1429.793148</v>
      </c>
      <c r="P19">
        <v>1510.765834</v>
      </c>
      <c r="Q19">
        <v>1594.625783</v>
      </c>
      <c r="R19">
        <v>1655.9142019999999</v>
      </c>
      <c r="S19">
        <v>1707.947463</v>
      </c>
      <c r="T19">
        <v>1757.4790390000001</v>
      </c>
      <c r="U19">
        <v>1807.7024779999999</v>
      </c>
      <c r="V19">
        <v>1860.064496</v>
      </c>
      <c r="W19">
        <v>1915.194068</v>
      </c>
      <c r="X19">
        <v>1973.2976940000001</v>
      </c>
      <c r="Y19">
        <v>2034.360764</v>
      </c>
      <c r="Z19">
        <v>2098.2433689999998</v>
      </c>
      <c r="AA19">
        <v>2164.721258</v>
      </c>
      <c r="AB19">
        <v>2233.9427660000001</v>
      </c>
      <c r="AC19">
        <v>2306.5111379999998</v>
      </c>
      <c r="AD19">
        <v>2383.1664129999999</v>
      </c>
      <c r="AE19">
        <v>2464.736993</v>
      </c>
      <c r="AF19">
        <v>2552.167238</v>
      </c>
      <c r="AG19">
        <v>2646.4626840000001</v>
      </c>
      <c r="AH19">
        <v>2748.753659</v>
      </c>
      <c r="AI19">
        <v>2860.4762110000001</v>
      </c>
      <c r="AJ19">
        <v>2983.419715</v>
      </c>
      <c r="AK19">
        <v>3119.7977230000001</v>
      </c>
    </row>
    <row r="20" spans="1:37">
      <c r="A20" t="s">
        <v>487</v>
      </c>
      <c r="B20">
        <v>1109.640529</v>
      </c>
      <c r="C20">
        <v>1096.8321330000001</v>
      </c>
      <c r="D20">
        <v>1075.4292109999999</v>
      </c>
      <c r="E20">
        <v>1063.874832</v>
      </c>
      <c r="F20">
        <v>1075.257472</v>
      </c>
      <c r="G20">
        <v>1111.620621</v>
      </c>
      <c r="H20">
        <v>1070.8081549999999</v>
      </c>
      <c r="I20">
        <v>977.23223900000005</v>
      </c>
      <c r="J20">
        <v>867.43854499999998</v>
      </c>
      <c r="K20">
        <v>778.3596771</v>
      </c>
      <c r="L20">
        <v>738.26787490000004</v>
      </c>
      <c r="M20">
        <v>771.77740110000002</v>
      </c>
      <c r="N20">
        <v>890.79087070000003</v>
      </c>
      <c r="O20">
        <v>1105.960362</v>
      </c>
      <c r="P20">
        <v>1422.2261120000001</v>
      </c>
      <c r="Q20">
        <v>1823.485694</v>
      </c>
      <c r="R20">
        <v>1971.843394</v>
      </c>
      <c r="S20">
        <v>1994.5038079999999</v>
      </c>
      <c r="T20">
        <v>1975.557292</v>
      </c>
      <c r="U20">
        <v>1952.996672</v>
      </c>
      <c r="V20">
        <v>1939.7987129999999</v>
      </c>
      <c r="W20">
        <v>1937.6101739999999</v>
      </c>
      <c r="X20">
        <v>1943.0402140000001</v>
      </c>
      <c r="Y20">
        <v>1950.3392510000001</v>
      </c>
      <c r="Z20">
        <v>1952.45992</v>
      </c>
      <c r="AA20">
        <v>1941.516417</v>
      </c>
      <c r="AB20">
        <v>1912.729881</v>
      </c>
      <c r="AC20">
        <v>1866.4323449999999</v>
      </c>
      <c r="AD20">
        <v>1803.991851</v>
      </c>
      <c r="AE20">
        <v>1727.133658</v>
      </c>
      <c r="AF20">
        <v>1637.8281979999999</v>
      </c>
      <c r="AG20">
        <v>1538.0538630000001</v>
      </c>
      <c r="AH20">
        <v>1429.6853599999999</v>
      </c>
      <c r="AI20">
        <v>1314.709265</v>
      </c>
      <c r="AJ20">
        <v>1195.2664159999999</v>
      </c>
      <c r="AK20">
        <v>1073.716819</v>
      </c>
    </row>
    <row r="21" spans="1:37">
      <c r="A21" t="s">
        <v>99</v>
      </c>
      <c r="B21">
        <v>3353.1214869999999</v>
      </c>
      <c r="C21">
        <v>3407.0923990000001</v>
      </c>
      <c r="D21">
        <v>3455.0850129999999</v>
      </c>
      <c r="E21">
        <v>3526.395109</v>
      </c>
      <c r="F21">
        <v>3635.6357979999998</v>
      </c>
      <c r="G21">
        <v>3768.6883389999998</v>
      </c>
      <c r="H21">
        <v>3928.3022209999999</v>
      </c>
      <c r="I21">
        <v>4109.1569680000002</v>
      </c>
      <c r="J21">
        <v>4324.5018959999998</v>
      </c>
      <c r="K21">
        <v>4569.4958200000001</v>
      </c>
      <c r="L21">
        <v>4830.985506</v>
      </c>
      <c r="M21">
        <v>5105.331236</v>
      </c>
      <c r="N21">
        <v>5390.6807040000003</v>
      </c>
      <c r="O21">
        <v>5687.1824500000002</v>
      </c>
      <c r="P21">
        <v>5996.9833339999996</v>
      </c>
      <c r="Q21">
        <v>6324.1028159999996</v>
      </c>
      <c r="R21">
        <v>6712.7961109999997</v>
      </c>
      <c r="S21">
        <v>7168.9863320000004</v>
      </c>
      <c r="T21">
        <v>7688.348328</v>
      </c>
      <c r="U21">
        <v>8266.9967770000003</v>
      </c>
      <c r="V21">
        <v>8903.0364260000006</v>
      </c>
      <c r="W21">
        <v>9595.7337229999994</v>
      </c>
      <c r="X21">
        <v>10344.225200000001</v>
      </c>
      <c r="Y21">
        <v>11146.486080000001</v>
      </c>
      <c r="Z21">
        <v>11998.597390000001</v>
      </c>
      <c r="AA21">
        <v>12894.21545</v>
      </c>
      <c r="AB21">
        <v>13830.947029999999</v>
      </c>
      <c r="AC21">
        <v>14812.608039999999</v>
      </c>
      <c r="AD21">
        <v>15842.213390000001</v>
      </c>
      <c r="AE21">
        <v>16922.27678</v>
      </c>
      <c r="AF21">
        <v>18055.290489999999</v>
      </c>
      <c r="AG21">
        <v>19243.698970000001</v>
      </c>
      <c r="AH21">
        <v>20489.789850000001</v>
      </c>
      <c r="AI21">
        <v>21795.96558</v>
      </c>
      <c r="AJ21">
        <v>23164.842820000002</v>
      </c>
      <c r="AK21">
        <v>24599.32602</v>
      </c>
    </row>
    <row r="22" spans="1:37">
      <c r="A22" t="s">
        <v>100</v>
      </c>
      <c r="B22">
        <v>2603.9507410000001</v>
      </c>
      <c r="C22">
        <v>2665.2598090000001</v>
      </c>
      <c r="D22">
        <v>2740.0951009999999</v>
      </c>
      <c r="E22">
        <v>2848.7368609999999</v>
      </c>
      <c r="F22">
        <v>2999.376589</v>
      </c>
      <c r="G22">
        <v>3178.2512489999999</v>
      </c>
      <c r="H22">
        <v>3383.7708120000002</v>
      </c>
      <c r="I22">
        <v>3612.2416450000001</v>
      </c>
      <c r="J22">
        <v>3865.7960870000002</v>
      </c>
      <c r="K22">
        <v>4145.8462479999998</v>
      </c>
      <c r="L22">
        <v>4455.6002699999999</v>
      </c>
      <c r="M22">
        <v>4800.2227709999997</v>
      </c>
      <c r="N22">
        <v>5186.7178219999996</v>
      </c>
      <c r="O22">
        <v>5622.6665940000003</v>
      </c>
      <c r="P22">
        <v>6115.7262309999996</v>
      </c>
      <c r="Q22">
        <v>6673.0139769999996</v>
      </c>
      <c r="R22">
        <v>7177.5975600000002</v>
      </c>
      <c r="S22">
        <v>7645.6797310000002</v>
      </c>
      <c r="T22">
        <v>8112.4046360000002</v>
      </c>
      <c r="U22">
        <v>8601.3557629999996</v>
      </c>
      <c r="V22">
        <v>9123.4919609999997</v>
      </c>
      <c r="W22">
        <v>9681.6873099999993</v>
      </c>
      <c r="X22">
        <v>10274.26879</v>
      </c>
      <c r="Y22">
        <v>10896.855670000001</v>
      </c>
      <c r="Z22">
        <v>11543.06351</v>
      </c>
      <c r="AA22">
        <v>12204.6302</v>
      </c>
      <c r="AB22">
        <v>12877.628479999999</v>
      </c>
      <c r="AC22">
        <v>13564.297479999999</v>
      </c>
      <c r="AD22">
        <v>14266.232760000001</v>
      </c>
      <c r="AE22">
        <v>14984.597879999999</v>
      </c>
      <c r="AF22">
        <v>15720.50606</v>
      </c>
      <c r="AG22">
        <v>16475.094239999999</v>
      </c>
      <c r="AH22">
        <v>17249.45606</v>
      </c>
      <c r="AI22">
        <v>18044.805499999999</v>
      </c>
      <c r="AJ22">
        <v>18862.62732</v>
      </c>
      <c r="AK22">
        <v>19704.811079999999</v>
      </c>
    </row>
    <row r="23" spans="1:37">
      <c r="A23" t="s">
        <v>101</v>
      </c>
      <c r="B23">
        <v>8879.3744210000004</v>
      </c>
      <c r="C23">
        <v>9013.2570689999993</v>
      </c>
      <c r="D23">
        <v>9133.6447499999995</v>
      </c>
      <c r="E23">
        <v>9337.3404169999994</v>
      </c>
      <c r="F23">
        <v>9655.8674040000005</v>
      </c>
      <c r="G23">
        <v>10031.56864</v>
      </c>
      <c r="H23">
        <v>10452.872799999999</v>
      </c>
      <c r="I23">
        <v>10902.78088</v>
      </c>
      <c r="J23">
        <v>11386.890380000001</v>
      </c>
      <c r="K23">
        <v>11909.16635</v>
      </c>
      <c r="L23">
        <v>12474.03074</v>
      </c>
      <c r="M23">
        <v>13084.673479999999</v>
      </c>
      <c r="N23">
        <v>13743.396930000001</v>
      </c>
      <c r="O23">
        <v>14451.9872</v>
      </c>
      <c r="P23">
        <v>15213.1139</v>
      </c>
      <c r="Q23">
        <v>16030.326139999999</v>
      </c>
      <c r="R23">
        <v>16976.884689999999</v>
      </c>
      <c r="S23">
        <v>18078.48126</v>
      </c>
      <c r="T23">
        <v>19331.113669999999</v>
      </c>
      <c r="U23">
        <v>20726.6554</v>
      </c>
      <c r="V23">
        <v>22259.07948</v>
      </c>
      <c r="W23">
        <v>23924.076990000001</v>
      </c>
      <c r="X23">
        <v>25716.940930000001</v>
      </c>
      <c r="Y23">
        <v>27630.476910000001</v>
      </c>
      <c r="Z23">
        <v>29653.303950000001</v>
      </c>
      <c r="AA23">
        <v>31768.507679999999</v>
      </c>
      <c r="AB23">
        <v>33974.334410000003</v>
      </c>
      <c r="AC23">
        <v>36286.63708</v>
      </c>
      <c r="AD23">
        <v>38713.233399999997</v>
      </c>
      <c r="AE23">
        <v>41258.946649999998</v>
      </c>
      <c r="AF23">
        <v>43928.282700000003</v>
      </c>
      <c r="AG23">
        <v>46725.937760000001</v>
      </c>
      <c r="AH23">
        <v>49656.662380000002</v>
      </c>
      <c r="AI23">
        <v>52725.697039999999</v>
      </c>
      <c r="AJ23">
        <v>55939.076789999999</v>
      </c>
      <c r="AK23">
        <v>59303.933620000003</v>
      </c>
    </row>
    <row r="24" spans="1:37">
      <c r="A24" t="s">
        <v>102</v>
      </c>
      <c r="B24">
        <v>1590.655315</v>
      </c>
      <c r="C24">
        <v>1618.200771</v>
      </c>
      <c r="D24">
        <v>1639.80078</v>
      </c>
      <c r="E24">
        <v>1659.697733</v>
      </c>
      <c r="F24">
        <v>1681.808802</v>
      </c>
      <c r="G24">
        <v>1703.5761500000001</v>
      </c>
      <c r="H24">
        <v>1732.6664740000001</v>
      </c>
      <c r="I24">
        <v>1783.8262999999999</v>
      </c>
      <c r="J24">
        <v>1843.5155500000001</v>
      </c>
      <c r="K24">
        <v>1870.2592159999999</v>
      </c>
      <c r="L24">
        <v>1871.134671</v>
      </c>
      <c r="M24">
        <v>1862.0150639999999</v>
      </c>
      <c r="N24">
        <v>1860.9534269999999</v>
      </c>
      <c r="O24">
        <v>1876.3850299999999</v>
      </c>
      <c r="P24">
        <v>1907.503823</v>
      </c>
      <c r="Q24">
        <v>1945.834883</v>
      </c>
      <c r="R24">
        <v>1946.9689249999999</v>
      </c>
      <c r="S24">
        <v>1932.170558</v>
      </c>
      <c r="T24">
        <v>1913.5070189999999</v>
      </c>
      <c r="U24">
        <v>1893.1572900000001</v>
      </c>
      <c r="V24">
        <v>1868.909136</v>
      </c>
      <c r="W24">
        <v>1837.528689</v>
      </c>
      <c r="X24">
        <v>1797.3170720000001</v>
      </c>
      <c r="Y24">
        <v>1747.9916860000001</v>
      </c>
      <c r="Z24">
        <v>1690.5843</v>
      </c>
      <c r="AA24">
        <v>1627.4869699999999</v>
      </c>
      <c r="AB24">
        <v>1561.2621819999999</v>
      </c>
      <c r="AC24">
        <v>1493.109794</v>
      </c>
      <c r="AD24">
        <v>1423.88969</v>
      </c>
      <c r="AE24">
        <v>1354.3329900000001</v>
      </c>
      <c r="AF24">
        <v>1285.0575229999999</v>
      </c>
      <c r="AG24">
        <v>1217.7335499999999</v>
      </c>
      <c r="AH24">
        <v>1153.8043290000001</v>
      </c>
      <c r="AI24">
        <v>1092.642151</v>
      </c>
      <c r="AJ24">
        <v>1032.5224579999999</v>
      </c>
      <c r="AK24">
        <v>971.28758440000001</v>
      </c>
    </row>
    <row r="25" spans="1:37">
      <c r="A25" t="s">
        <v>103</v>
      </c>
      <c r="B25">
        <v>381.5980361</v>
      </c>
      <c r="C25">
        <v>395.6875182</v>
      </c>
      <c r="D25">
        <v>412.01133579999998</v>
      </c>
      <c r="E25">
        <v>432.80640820000002</v>
      </c>
      <c r="F25">
        <v>460.90998000000002</v>
      </c>
      <c r="G25">
        <v>497.26212229999999</v>
      </c>
      <c r="H25">
        <v>548.95222469999999</v>
      </c>
      <c r="I25">
        <v>631.25503760000004</v>
      </c>
      <c r="J25">
        <v>748.61688600000002</v>
      </c>
      <c r="K25">
        <v>882.40546400000005</v>
      </c>
      <c r="L25">
        <v>1045.89669</v>
      </c>
      <c r="M25">
        <v>1235.3457410000001</v>
      </c>
      <c r="N25">
        <v>1430.4475</v>
      </c>
      <c r="O25">
        <v>1621.18496</v>
      </c>
      <c r="P25">
        <v>1815.053283</v>
      </c>
      <c r="Q25">
        <v>2037.25038</v>
      </c>
      <c r="R25">
        <v>2251.9481700000001</v>
      </c>
      <c r="S25">
        <v>2475.4917059999998</v>
      </c>
      <c r="T25">
        <v>2717.4956830000001</v>
      </c>
      <c r="U25">
        <v>2983.3459739999998</v>
      </c>
      <c r="V25">
        <v>3278.1938140000002</v>
      </c>
      <c r="W25">
        <v>3607.6146189999999</v>
      </c>
      <c r="X25">
        <v>3973.3694660000001</v>
      </c>
      <c r="Y25">
        <v>4373.079334</v>
      </c>
      <c r="Z25">
        <v>4800.0347949999996</v>
      </c>
      <c r="AA25">
        <v>5242.2782649999999</v>
      </c>
      <c r="AB25">
        <v>5689.4722359999996</v>
      </c>
      <c r="AC25">
        <v>6136.6869459999998</v>
      </c>
      <c r="AD25">
        <v>6583.2950179999998</v>
      </c>
      <c r="AE25">
        <v>7030.8684979999998</v>
      </c>
      <c r="AF25">
        <v>7482.8767170000001</v>
      </c>
      <c r="AG25">
        <v>7937.488394</v>
      </c>
      <c r="AH25">
        <v>8389.1752460000007</v>
      </c>
      <c r="AI25">
        <v>8838.2812470000008</v>
      </c>
      <c r="AJ25">
        <v>9288.6094649999995</v>
      </c>
      <c r="AK25">
        <v>9746.3029839999999</v>
      </c>
    </row>
    <row r="26" spans="1:37">
      <c r="A26" t="s">
        <v>104</v>
      </c>
      <c r="B26">
        <v>1593.2937340000001</v>
      </c>
      <c r="C26">
        <v>1615.4811159999999</v>
      </c>
      <c r="D26">
        <v>1637.1058640000001</v>
      </c>
      <c r="E26">
        <v>1657.191073</v>
      </c>
      <c r="F26">
        <v>1682.270573</v>
      </c>
      <c r="G26">
        <v>1710.5086940000001</v>
      </c>
      <c r="H26">
        <v>1736.633671</v>
      </c>
      <c r="I26">
        <v>1761.0832089999999</v>
      </c>
      <c r="J26">
        <v>1785.72828</v>
      </c>
      <c r="K26">
        <v>1809.7720830000001</v>
      </c>
      <c r="L26">
        <v>1831.5102569999999</v>
      </c>
      <c r="M26">
        <v>1849.6830219999999</v>
      </c>
      <c r="N26">
        <v>1863.247946</v>
      </c>
      <c r="O26">
        <v>1871.8952039999999</v>
      </c>
      <c r="P26">
        <v>1876.1162870000001</v>
      </c>
      <c r="Q26">
        <v>1877.1244589999999</v>
      </c>
      <c r="R26">
        <v>1881.9962390000001</v>
      </c>
      <c r="S26">
        <v>1891.113715</v>
      </c>
      <c r="T26">
        <v>1903.5324149999999</v>
      </c>
      <c r="U26">
        <v>1918.2850659999999</v>
      </c>
      <c r="V26">
        <v>1934.7211930000001</v>
      </c>
      <c r="W26">
        <v>1952.4466649999999</v>
      </c>
      <c r="X26">
        <v>1971.055044</v>
      </c>
      <c r="Y26">
        <v>1990.1193060000001</v>
      </c>
      <c r="Z26">
        <v>2009.182084</v>
      </c>
      <c r="AA26">
        <v>2027.7460020000001</v>
      </c>
      <c r="AB26">
        <v>2045.156013</v>
      </c>
      <c r="AC26">
        <v>2060.9296949999998</v>
      </c>
      <c r="AD26">
        <v>2075.0635569999999</v>
      </c>
      <c r="AE26">
        <v>2087.7731840000001</v>
      </c>
      <c r="AF26">
        <v>2099.3872070000002</v>
      </c>
      <c r="AG26">
        <v>2110.0884740000001</v>
      </c>
      <c r="AH26">
        <v>2119.8936210000002</v>
      </c>
      <c r="AI26">
        <v>2128.877532</v>
      </c>
      <c r="AJ26">
        <v>2137.1482540000002</v>
      </c>
      <c r="AK26">
        <v>2144.8334519999999</v>
      </c>
    </row>
    <row r="27" spans="1:37">
      <c r="A27" t="s">
        <v>105</v>
      </c>
      <c r="B27">
        <v>124.3163492</v>
      </c>
      <c r="C27">
        <v>126.6123766</v>
      </c>
      <c r="D27">
        <v>129.6319178</v>
      </c>
      <c r="E27">
        <v>133.2673303</v>
      </c>
      <c r="F27">
        <v>137.84327619999999</v>
      </c>
      <c r="G27">
        <v>143.01014180000001</v>
      </c>
      <c r="H27">
        <v>148.0959747</v>
      </c>
      <c r="I27">
        <v>152.9741381</v>
      </c>
      <c r="J27">
        <v>157.72255000000001</v>
      </c>
      <c r="K27">
        <v>162.4375938</v>
      </c>
      <c r="L27">
        <v>167.14222190000001</v>
      </c>
      <c r="M27">
        <v>171.9211693</v>
      </c>
      <c r="N27">
        <v>176.8418987</v>
      </c>
      <c r="O27">
        <v>181.9618533</v>
      </c>
      <c r="P27">
        <v>187.3216597</v>
      </c>
      <c r="Q27">
        <v>192.94110240000001</v>
      </c>
      <c r="R27">
        <v>195.78051429999999</v>
      </c>
      <c r="S27">
        <v>196.00077920000001</v>
      </c>
      <c r="T27">
        <v>194.67112599999999</v>
      </c>
      <c r="U27">
        <v>192.729658</v>
      </c>
      <c r="V27">
        <v>190.74551080000001</v>
      </c>
      <c r="W27">
        <v>188.9783252</v>
      </c>
      <c r="X27">
        <v>187.48538569999999</v>
      </c>
      <c r="Y27">
        <v>186.22558369999999</v>
      </c>
      <c r="Z27">
        <v>185.1208188</v>
      </c>
      <c r="AA27">
        <v>184.08648790000001</v>
      </c>
      <c r="AB27">
        <v>183.0330687</v>
      </c>
      <c r="AC27">
        <v>181.9000838</v>
      </c>
      <c r="AD27">
        <v>180.6782499</v>
      </c>
      <c r="AE27">
        <v>179.38250110000001</v>
      </c>
      <c r="AF27">
        <v>178.03964500000001</v>
      </c>
      <c r="AG27">
        <v>176.6674764</v>
      </c>
      <c r="AH27">
        <v>175.27290640000001</v>
      </c>
      <c r="AI27">
        <v>173.86705559999999</v>
      </c>
      <c r="AJ27">
        <v>172.46241910000001</v>
      </c>
      <c r="AK27">
        <v>171.0719153</v>
      </c>
    </row>
    <row r="28" spans="1:37">
      <c r="A28" t="s">
        <v>106</v>
      </c>
      <c r="B28">
        <v>1643.358651</v>
      </c>
      <c r="C28">
        <v>1661.755733</v>
      </c>
      <c r="D28">
        <v>1678.9993979999999</v>
      </c>
      <c r="E28">
        <v>1699.951073</v>
      </c>
      <c r="F28">
        <v>1730.7178570000001</v>
      </c>
      <c r="G28">
        <v>1764.60285</v>
      </c>
      <c r="H28">
        <v>1793.619721</v>
      </c>
      <c r="I28">
        <v>1816.513449</v>
      </c>
      <c r="J28">
        <v>1834.2068609999999</v>
      </c>
      <c r="K28">
        <v>1848.4516880000001</v>
      </c>
      <c r="L28">
        <v>1861.30377</v>
      </c>
      <c r="M28">
        <v>1873.195095</v>
      </c>
      <c r="N28">
        <v>1883.6339680000001</v>
      </c>
      <c r="O28">
        <v>1892.075701</v>
      </c>
      <c r="P28">
        <v>1898.280293</v>
      </c>
      <c r="Q28">
        <v>1902.4334839999999</v>
      </c>
      <c r="R28">
        <v>1907.045249</v>
      </c>
      <c r="S28">
        <v>1913.6625859999999</v>
      </c>
      <c r="T28">
        <v>1922.292103</v>
      </c>
      <c r="U28">
        <v>1932.4100129999999</v>
      </c>
      <c r="V28">
        <v>1943.4989820000001</v>
      </c>
      <c r="W28">
        <v>1955.152319</v>
      </c>
      <c r="X28">
        <v>1966.926645</v>
      </c>
      <c r="Y28">
        <v>1978.391327</v>
      </c>
      <c r="Z28">
        <v>1989.1368179999999</v>
      </c>
      <c r="AA28">
        <v>1998.7655930000001</v>
      </c>
      <c r="AB28">
        <v>2007.1237309999999</v>
      </c>
      <c r="AC28">
        <v>2014.363294</v>
      </c>
      <c r="AD28">
        <v>2020.618755</v>
      </c>
      <c r="AE28">
        <v>2026.0404289999999</v>
      </c>
      <c r="AF28">
        <v>2030.831111</v>
      </c>
      <c r="AG28">
        <v>2035.08062</v>
      </c>
      <c r="AH28">
        <v>2038.7693119999999</v>
      </c>
      <c r="AI28">
        <v>2041.9502970000001</v>
      </c>
      <c r="AJ28">
        <v>2044.71624</v>
      </c>
      <c r="AK28">
        <v>2047.18236</v>
      </c>
    </row>
    <row r="29" spans="1:37">
      <c r="A29" t="s">
        <v>107</v>
      </c>
      <c r="B29">
        <v>25.254320929999999</v>
      </c>
      <c r="C29">
        <v>25.550697490000001</v>
      </c>
      <c r="D29">
        <v>25.772361629999999</v>
      </c>
      <c r="E29">
        <v>25.79089003</v>
      </c>
      <c r="F29">
        <v>25.666556199999999</v>
      </c>
      <c r="G29">
        <v>25.437712860000001</v>
      </c>
      <c r="H29">
        <v>25.12588787</v>
      </c>
      <c r="I29">
        <v>24.93250016</v>
      </c>
      <c r="J29">
        <v>24.738318419999999</v>
      </c>
      <c r="K29">
        <v>24.143418629999999</v>
      </c>
      <c r="L29">
        <v>23.22075435</v>
      </c>
      <c r="M29">
        <v>22.165893990000001</v>
      </c>
      <c r="N29">
        <v>21.186522400000001</v>
      </c>
      <c r="O29">
        <v>20.381744640000001</v>
      </c>
      <c r="P29">
        <v>19.744546209999999</v>
      </c>
      <c r="Q29">
        <v>19.191319450000002</v>
      </c>
      <c r="R29">
        <v>18.36957262</v>
      </c>
      <c r="S29">
        <v>17.402274689999999</v>
      </c>
      <c r="T29">
        <v>16.403739850000001</v>
      </c>
      <c r="U29">
        <v>15.426462669999999</v>
      </c>
      <c r="V29">
        <v>14.481445089999999</v>
      </c>
      <c r="W29">
        <v>13.56225377</v>
      </c>
      <c r="X29">
        <v>12.664478580000001</v>
      </c>
      <c r="Y29">
        <v>11.789398540000001</v>
      </c>
      <c r="Z29">
        <v>10.944219</v>
      </c>
      <c r="AA29">
        <v>10.14148965</v>
      </c>
      <c r="AB29">
        <v>9.3885994979999996</v>
      </c>
      <c r="AC29">
        <v>8.68319303</v>
      </c>
      <c r="AD29">
        <v>8.0232541820000005</v>
      </c>
      <c r="AE29">
        <v>7.4071444309999999</v>
      </c>
      <c r="AF29">
        <v>6.8333102630000004</v>
      </c>
      <c r="AG29">
        <v>6.3038113620000003</v>
      </c>
      <c r="AH29">
        <v>5.819925703</v>
      </c>
      <c r="AI29">
        <v>5.3760101179999999</v>
      </c>
      <c r="AJ29">
        <v>4.9624626220000003</v>
      </c>
      <c r="AK29">
        <v>4.568454558</v>
      </c>
    </row>
    <row r="30" spans="1:37">
      <c r="A30" t="s">
        <v>108</v>
      </c>
      <c r="B30">
        <v>6.5964696939999996</v>
      </c>
      <c r="C30">
        <v>6.8116835910000004</v>
      </c>
      <c r="D30">
        <v>7.1001772990000003</v>
      </c>
      <c r="E30">
        <v>7.4464351940000002</v>
      </c>
      <c r="F30">
        <v>7.9001042889999997</v>
      </c>
      <c r="G30">
        <v>8.5054105999999994</v>
      </c>
      <c r="H30">
        <v>9.3607435040000002</v>
      </c>
      <c r="I30">
        <v>10.70868239</v>
      </c>
      <c r="J30">
        <v>12.62010892</v>
      </c>
      <c r="K30">
        <v>14.81509793</v>
      </c>
      <c r="L30">
        <v>17.341509510000002</v>
      </c>
      <c r="M30">
        <v>19.91535846</v>
      </c>
      <c r="N30">
        <v>21.989457959999999</v>
      </c>
      <c r="O30">
        <v>23.34405641</v>
      </c>
      <c r="P30">
        <v>24.194560859999999</v>
      </c>
      <c r="Q30">
        <v>25.03700688</v>
      </c>
      <c r="R30">
        <v>25.592384280000001</v>
      </c>
      <c r="S30">
        <v>26.021756870000001</v>
      </c>
      <c r="T30">
        <v>26.44521422</v>
      </c>
      <c r="U30">
        <v>26.935608169999998</v>
      </c>
      <c r="V30">
        <v>27.543313430000001</v>
      </c>
      <c r="W30">
        <v>28.310389950000001</v>
      </c>
      <c r="X30">
        <v>29.239823309999998</v>
      </c>
      <c r="Y30">
        <v>30.2946563</v>
      </c>
      <c r="Z30">
        <v>31.408805539999999</v>
      </c>
      <c r="AA30">
        <v>32.491490130000003</v>
      </c>
      <c r="AB30">
        <v>33.440503990000003</v>
      </c>
      <c r="AC30">
        <v>34.212771230000001</v>
      </c>
      <c r="AD30">
        <v>34.827448390000001</v>
      </c>
      <c r="AE30">
        <v>35.341068440000001</v>
      </c>
      <c r="AF30">
        <v>35.830740179999999</v>
      </c>
      <c r="AG30">
        <v>36.333581520000003</v>
      </c>
      <c r="AH30">
        <v>36.837088199999997</v>
      </c>
      <c r="AI30">
        <v>37.341280570000002</v>
      </c>
      <c r="AJ30">
        <v>37.854239270000001</v>
      </c>
      <c r="AK30">
        <v>38.388718580000003</v>
      </c>
    </row>
    <row r="31" spans="1:37">
      <c r="A31" t="s">
        <v>206</v>
      </c>
      <c r="B31">
        <v>25790.12515</v>
      </c>
      <c r="C31">
        <v>26162.836670000001</v>
      </c>
      <c r="D31">
        <v>26517.898690000002</v>
      </c>
      <c r="E31">
        <v>27214.593440000001</v>
      </c>
      <c r="F31">
        <v>28231.308110000002</v>
      </c>
      <c r="G31">
        <v>29300.278429999998</v>
      </c>
      <c r="H31">
        <v>30533.738840000002</v>
      </c>
      <c r="I31">
        <v>31862.538700000001</v>
      </c>
      <c r="J31">
        <v>33333.741119999999</v>
      </c>
      <c r="K31">
        <v>34876.874000000003</v>
      </c>
      <c r="L31">
        <v>36455.605519999997</v>
      </c>
      <c r="M31">
        <v>38069.28615</v>
      </c>
      <c r="N31">
        <v>39720.26109</v>
      </c>
      <c r="O31">
        <v>41413.055460000003</v>
      </c>
      <c r="P31">
        <v>43162.16401</v>
      </c>
      <c r="Q31">
        <v>44991.916989999998</v>
      </c>
      <c r="R31">
        <v>47410.406289999999</v>
      </c>
      <c r="S31">
        <v>50211.975310000002</v>
      </c>
      <c r="T31">
        <v>53329.377509999998</v>
      </c>
      <c r="U31">
        <v>56733.724029999998</v>
      </c>
      <c r="V31">
        <v>60411.477429999999</v>
      </c>
      <c r="W31">
        <v>64351.96544</v>
      </c>
      <c r="X31">
        <v>68538.787190000003</v>
      </c>
      <c r="Y31">
        <v>72945.594570000001</v>
      </c>
      <c r="Z31">
        <v>77533.994399999996</v>
      </c>
      <c r="AA31">
        <v>82252.099919999993</v>
      </c>
      <c r="AB31">
        <v>87108.356660000005</v>
      </c>
      <c r="AC31">
        <v>92152.618669999996</v>
      </c>
      <c r="AD31">
        <v>97391.892779999995</v>
      </c>
      <c r="AE31">
        <v>102839.1655</v>
      </c>
      <c r="AF31">
        <v>108511.4761</v>
      </c>
      <c r="AG31">
        <v>114425.7985</v>
      </c>
      <c r="AH31">
        <v>120598.0074</v>
      </c>
      <c r="AI31">
        <v>127046.7882</v>
      </c>
      <c r="AJ31">
        <v>133793.12049999999</v>
      </c>
      <c r="AK31">
        <v>140860.67679999999</v>
      </c>
    </row>
    <row r="32" spans="1:37">
      <c r="A32" t="s">
        <v>207</v>
      </c>
      <c r="B32">
        <v>5303.6276660000003</v>
      </c>
      <c r="C32">
        <v>5433.5751659999996</v>
      </c>
      <c r="D32">
        <v>5588.7050550000004</v>
      </c>
      <c r="E32">
        <v>5830.8364460000003</v>
      </c>
      <c r="F32">
        <v>6156.5505979999998</v>
      </c>
      <c r="G32">
        <v>6510.690227</v>
      </c>
      <c r="H32">
        <v>6903.3531139999996</v>
      </c>
      <c r="I32">
        <v>7323.3647769999998</v>
      </c>
      <c r="J32">
        <v>7777.5201349999998</v>
      </c>
      <c r="K32">
        <v>8265.3592910000007</v>
      </c>
      <c r="L32">
        <v>8789.2155129999992</v>
      </c>
      <c r="M32">
        <v>9360.4880929999999</v>
      </c>
      <c r="N32">
        <v>9989.602073</v>
      </c>
      <c r="O32">
        <v>10684.680480000001</v>
      </c>
      <c r="P32">
        <v>11452.429</v>
      </c>
      <c r="Q32">
        <v>12297.735720000001</v>
      </c>
      <c r="R32">
        <v>12951.19116</v>
      </c>
      <c r="S32">
        <v>13559.617389999999</v>
      </c>
      <c r="T32">
        <v>14196.000179999999</v>
      </c>
      <c r="U32">
        <v>14886.365110000001</v>
      </c>
      <c r="V32">
        <v>15635.667810000001</v>
      </c>
      <c r="W32">
        <v>16440.14457</v>
      </c>
      <c r="X32">
        <v>17292.329959999999</v>
      </c>
      <c r="Y32">
        <v>18182.63005</v>
      </c>
      <c r="Z32">
        <v>19099.59402</v>
      </c>
      <c r="AA32">
        <v>20029.727589999999</v>
      </c>
      <c r="AB32">
        <v>20972.952069999999</v>
      </c>
      <c r="AC32">
        <v>21939.929179999999</v>
      </c>
      <c r="AD32">
        <v>22933.267820000001</v>
      </c>
      <c r="AE32">
        <v>23955.546890000001</v>
      </c>
      <c r="AF32">
        <v>25009.648939999999</v>
      </c>
      <c r="AG32">
        <v>26098.596570000002</v>
      </c>
      <c r="AH32">
        <v>27225.238519999999</v>
      </c>
      <c r="AI32">
        <v>28392.612710000001</v>
      </c>
      <c r="AJ32">
        <v>29604.21416</v>
      </c>
      <c r="AK32">
        <v>30864.157449999999</v>
      </c>
    </row>
    <row r="33" spans="1:37">
      <c r="A33" t="s">
        <v>208</v>
      </c>
      <c r="B33">
        <v>45086.461799999997</v>
      </c>
      <c r="C33">
        <v>45633.914360000002</v>
      </c>
      <c r="D33">
        <v>46182.817230000001</v>
      </c>
      <c r="E33">
        <v>47431.714699999997</v>
      </c>
      <c r="F33">
        <v>49308.14273</v>
      </c>
      <c r="G33">
        <v>51253.51283</v>
      </c>
      <c r="H33">
        <v>53360.49957</v>
      </c>
      <c r="I33">
        <v>55509.33885</v>
      </c>
      <c r="J33">
        <v>57745.066830000003</v>
      </c>
      <c r="K33">
        <v>60080.659359999998</v>
      </c>
      <c r="L33">
        <v>62576.713470000002</v>
      </c>
      <c r="M33">
        <v>65226.148939999999</v>
      </c>
      <c r="N33">
        <v>68025.531400000007</v>
      </c>
      <c r="O33">
        <v>70968.389970000004</v>
      </c>
      <c r="P33">
        <v>74059.342269999994</v>
      </c>
      <c r="Q33">
        <v>77313.295360000004</v>
      </c>
      <c r="R33">
        <v>81280.912379999994</v>
      </c>
      <c r="S33">
        <v>85865.618770000001</v>
      </c>
      <c r="T33">
        <v>90975.000960000005</v>
      </c>
      <c r="U33">
        <v>96552.670320000005</v>
      </c>
      <c r="V33">
        <v>102559.1853</v>
      </c>
      <c r="W33">
        <v>108959.96580000001</v>
      </c>
      <c r="X33">
        <v>115715.8294</v>
      </c>
      <c r="Y33">
        <v>122775.9329</v>
      </c>
      <c r="Z33">
        <v>130073.5242</v>
      </c>
      <c r="AA33">
        <v>137523.09959999999</v>
      </c>
      <c r="AB33">
        <v>145163.04010000001</v>
      </c>
      <c r="AC33">
        <v>153105.76689999999</v>
      </c>
      <c r="AD33">
        <v>161361.21419999999</v>
      </c>
      <c r="AE33">
        <v>169944.31830000001</v>
      </c>
      <c r="AF33">
        <v>178876.86230000001</v>
      </c>
      <c r="AG33">
        <v>188184.3861</v>
      </c>
      <c r="AH33">
        <v>197893.12220000001</v>
      </c>
      <c r="AI33">
        <v>208031.83480000001</v>
      </c>
      <c r="AJ33">
        <v>218633.1207</v>
      </c>
      <c r="AK33">
        <v>229734.2591</v>
      </c>
    </row>
    <row r="34" spans="1:37">
      <c r="A34" t="s">
        <v>209</v>
      </c>
      <c r="B34">
        <v>2194.228188</v>
      </c>
      <c r="C34">
        <v>2226.3141070000001</v>
      </c>
      <c r="D34">
        <v>2249.2070699999999</v>
      </c>
      <c r="E34">
        <v>2276.9534359999998</v>
      </c>
      <c r="F34">
        <v>2311.8901900000001</v>
      </c>
      <c r="G34">
        <v>2344.1919469999998</v>
      </c>
      <c r="H34">
        <v>2392.8950679999998</v>
      </c>
      <c r="I34">
        <v>2480.190838</v>
      </c>
      <c r="J34">
        <v>2561.387839</v>
      </c>
      <c r="K34">
        <v>2570.2075490000002</v>
      </c>
      <c r="L34">
        <v>2565.2208839999998</v>
      </c>
      <c r="M34">
        <v>2562.4697809999998</v>
      </c>
      <c r="N34">
        <v>2580.8653650000001</v>
      </c>
      <c r="O34">
        <v>2620.1379400000001</v>
      </c>
      <c r="P34">
        <v>2671.492452</v>
      </c>
      <c r="Q34">
        <v>2719.358197</v>
      </c>
      <c r="R34">
        <v>2683.7746630000001</v>
      </c>
      <c r="S34">
        <v>2657.4224640000002</v>
      </c>
      <c r="T34">
        <v>2637.8710129999999</v>
      </c>
      <c r="U34">
        <v>2618.9400350000001</v>
      </c>
      <c r="V34">
        <v>2595.1687980000002</v>
      </c>
      <c r="W34">
        <v>2562.5769770000002</v>
      </c>
      <c r="X34">
        <v>2520.7933459999999</v>
      </c>
      <c r="Y34">
        <v>2470.489122</v>
      </c>
      <c r="Z34">
        <v>2413.5620859999999</v>
      </c>
      <c r="AA34">
        <v>2353.389134</v>
      </c>
      <c r="AB34">
        <v>2292.5589319999999</v>
      </c>
      <c r="AC34">
        <v>2230.9122819999998</v>
      </c>
      <c r="AD34">
        <v>2168.880255</v>
      </c>
      <c r="AE34">
        <v>2106.8183869999998</v>
      </c>
      <c r="AF34">
        <v>2044.9404609999999</v>
      </c>
      <c r="AG34">
        <v>1985.923548</v>
      </c>
      <c r="AH34">
        <v>1931.003379</v>
      </c>
      <c r="AI34">
        <v>1877.139081</v>
      </c>
      <c r="AJ34">
        <v>1820.7960700000001</v>
      </c>
      <c r="AK34">
        <v>1758.124311</v>
      </c>
    </row>
    <row r="35" spans="1:37">
      <c r="A35" t="s">
        <v>210</v>
      </c>
      <c r="B35">
        <v>71.857209209999994</v>
      </c>
      <c r="C35">
        <v>92.902073830000006</v>
      </c>
      <c r="D35">
        <v>114.6117476</v>
      </c>
      <c r="E35">
        <v>145.95993150000001</v>
      </c>
      <c r="F35">
        <v>187.26030270000001</v>
      </c>
      <c r="G35">
        <v>237.84955840000001</v>
      </c>
      <c r="H35">
        <v>309.69206270000001</v>
      </c>
      <c r="I35">
        <v>420.1419348</v>
      </c>
      <c r="J35">
        <v>566.888057</v>
      </c>
      <c r="K35">
        <v>721.23876089999999</v>
      </c>
      <c r="L35">
        <v>918.57641379999995</v>
      </c>
      <c r="M35">
        <v>1121.6336899999999</v>
      </c>
      <c r="N35">
        <v>1299.3348779999999</v>
      </c>
      <c r="O35">
        <v>1454.561005</v>
      </c>
      <c r="P35">
        <v>1606.788429</v>
      </c>
      <c r="Q35">
        <v>1788.323044</v>
      </c>
      <c r="R35">
        <v>1932.044772</v>
      </c>
      <c r="S35">
        <v>2105.2973969999998</v>
      </c>
      <c r="T35">
        <v>2298.9812649999999</v>
      </c>
      <c r="U35">
        <v>2514.9642309999999</v>
      </c>
      <c r="V35">
        <v>2758.5409370000002</v>
      </c>
      <c r="W35">
        <v>3034.6716849999998</v>
      </c>
      <c r="X35">
        <v>3342.9281329999999</v>
      </c>
      <c r="Y35">
        <v>3680.3776710000002</v>
      </c>
      <c r="Z35">
        <v>4041.1543240000001</v>
      </c>
      <c r="AA35">
        <v>4415.6372339999998</v>
      </c>
      <c r="AB35">
        <v>4799.1229720000001</v>
      </c>
      <c r="AC35">
        <v>5194.0692250000002</v>
      </c>
      <c r="AD35">
        <v>5600.0547210000004</v>
      </c>
      <c r="AE35">
        <v>6016.5453029999999</v>
      </c>
      <c r="AF35">
        <v>6443.4459390000002</v>
      </c>
      <c r="AG35">
        <v>6876.1764979999998</v>
      </c>
      <c r="AH35">
        <v>7311.6804990000001</v>
      </c>
      <c r="AI35">
        <v>7754.8064700000004</v>
      </c>
      <c r="AJ35">
        <v>8212.8480139999992</v>
      </c>
      <c r="AK35">
        <v>8694.8153619999994</v>
      </c>
    </row>
    <row r="36" spans="1:37">
      <c r="A36" t="s">
        <v>212</v>
      </c>
      <c r="B36">
        <v>73412.889580000003</v>
      </c>
      <c r="C36">
        <v>74608.60269</v>
      </c>
      <c r="D36">
        <v>75770.941749999998</v>
      </c>
      <c r="E36">
        <v>77820.564700000003</v>
      </c>
      <c r="F36">
        <v>80832.789009999993</v>
      </c>
      <c r="G36">
        <v>84139.691000000006</v>
      </c>
      <c r="H36">
        <v>87816.793399999995</v>
      </c>
      <c r="I36">
        <v>91717.968250000005</v>
      </c>
      <c r="J36">
        <v>95870.499790000002</v>
      </c>
      <c r="K36">
        <v>100182.0377</v>
      </c>
      <c r="L36">
        <v>104698.09179999999</v>
      </c>
      <c r="M36">
        <v>109458.8556</v>
      </c>
      <c r="N36">
        <v>114491.7365</v>
      </c>
      <c r="O36">
        <v>119817.7898</v>
      </c>
      <c r="P36">
        <v>125475.3511</v>
      </c>
      <c r="Q36">
        <v>131521.83110000001</v>
      </c>
      <c r="R36">
        <v>138266.1918</v>
      </c>
      <c r="S36">
        <v>145846.1146</v>
      </c>
      <c r="T36">
        <v>154260.89980000001</v>
      </c>
      <c r="U36">
        <v>163487.5612</v>
      </c>
      <c r="V36">
        <v>173494.94959999999</v>
      </c>
      <c r="W36">
        <v>184243.10870000001</v>
      </c>
      <c r="X36">
        <v>195673.40349999999</v>
      </c>
      <c r="Y36">
        <v>207700.7365</v>
      </c>
      <c r="Z36">
        <v>220208.1874</v>
      </c>
      <c r="AA36">
        <v>233042.52619999999</v>
      </c>
      <c r="AB36">
        <v>246200.4779</v>
      </c>
      <c r="AC36">
        <v>259807.21059999999</v>
      </c>
      <c r="AD36">
        <v>273899.85210000002</v>
      </c>
      <c r="AE36">
        <v>288516.98420000001</v>
      </c>
      <c r="AF36">
        <v>303705.96409999998</v>
      </c>
      <c r="AG36">
        <v>319514.3812</v>
      </c>
      <c r="AH36">
        <v>335986.32870000001</v>
      </c>
      <c r="AI36">
        <v>353172.50270000001</v>
      </c>
      <c r="AJ36">
        <v>371130.75530000002</v>
      </c>
      <c r="AK36">
        <v>389927.4215</v>
      </c>
    </row>
    <row r="37" spans="1:37">
      <c r="A37" t="s">
        <v>213</v>
      </c>
      <c r="B37">
        <v>8375.6891190000006</v>
      </c>
      <c r="C37">
        <v>8587.3963129999993</v>
      </c>
      <c r="D37">
        <v>8839.2966190000006</v>
      </c>
      <c r="E37">
        <v>9223.6582780000008</v>
      </c>
      <c r="F37">
        <v>9740.8131790000007</v>
      </c>
      <c r="G37">
        <v>10308.76381</v>
      </c>
      <c r="H37">
        <v>10916.19809</v>
      </c>
      <c r="I37">
        <v>11544.62016</v>
      </c>
      <c r="J37">
        <v>12206.16252</v>
      </c>
      <c r="K37">
        <v>12906.705620000001</v>
      </c>
      <c r="L37">
        <v>13664.16181</v>
      </c>
      <c r="M37">
        <v>14506.45463</v>
      </c>
      <c r="N37">
        <v>15455.62074</v>
      </c>
      <c r="O37">
        <v>16526.416359999999</v>
      </c>
      <c r="P37">
        <v>17728.69874</v>
      </c>
      <c r="Q37">
        <v>19066.572219999998</v>
      </c>
      <c r="R37">
        <v>20053.94627</v>
      </c>
      <c r="S37">
        <v>20954.783609999999</v>
      </c>
      <c r="T37">
        <v>21892.322939999998</v>
      </c>
      <c r="U37">
        <v>22912.202000000001</v>
      </c>
      <c r="V37">
        <v>24023.34561</v>
      </c>
      <c r="W37">
        <v>25219.338350000002</v>
      </c>
      <c r="X37">
        <v>26487.490559999998</v>
      </c>
      <c r="Y37">
        <v>27811.854749999999</v>
      </c>
      <c r="Z37">
        <v>29173.847600000001</v>
      </c>
      <c r="AA37">
        <v>30552.012350000001</v>
      </c>
      <c r="AB37">
        <v>31944.72467</v>
      </c>
      <c r="AC37">
        <v>33367.380830000002</v>
      </c>
      <c r="AD37">
        <v>34824.746120000003</v>
      </c>
      <c r="AE37">
        <v>36321.197310000003</v>
      </c>
      <c r="AF37">
        <v>37861.555289999997</v>
      </c>
      <c r="AG37">
        <v>39450.838539999997</v>
      </c>
      <c r="AH37">
        <v>41093.766069999998</v>
      </c>
      <c r="AI37">
        <v>42795.31063</v>
      </c>
      <c r="AJ37">
        <v>44561.120470000002</v>
      </c>
      <c r="AK37">
        <v>46397.78974</v>
      </c>
    </row>
    <row r="38" spans="1:37">
      <c r="A38" t="s">
        <v>214</v>
      </c>
      <c r="B38">
        <v>60088.076150000001</v>
      </c>
      <c r="C38">
        <v>60851.631179999997</v>
      </c>
      <c r="D38">
        <v>61583.060259999998</v>
      </c>
      <c r="E38">
        <v>63177.621010000003</v>
      </c>
      <c r="F38">
        <v>65589.585680000004</v>
      </c>
      <c r="G38">
        <v>68125.748919999998</v>
      </c>
      <c r="H38">
        <v>70875.434550000005</v>
      </c>
      <c r="I38">
        <v>73701.177609999999</v>
      </c>
      <c r="J38">
        <v>76627.238530000002</v>
      </c>
      <c r="K38">
        <v>79628.271829999998</v>
      </c>
      <c r="L38">
        <v>82818.693840000007</v>
      </c>
      <c r="M38">
        <v>86209.214689999993</v>
      </c>
      <c r="N38">
        <v>89805.347659999999</v>
      </c>
      <c r="O38">
        <v>93602.795450000005</v>
      </c>
      <c r="P38">
        <v>97606.984450000004</v>
      </c>
      <c r="Q38">
        <v>101833.58349999999</v>
      </c>
      <c r="R38">
        <v>106936.82859999999</v>
      </c>
      <c r="S38">
        <v>112890.09970000001</v>
      </c>
      <c r="T38">
        <v>119557.4325</v>
      </c>
      <c r="U38">
        <v>126852.63009999999</v>
      </c>
      <c r="V38">
        <v>134718.1692</v>
      </c>
      <c r="W38">
        <v>143106.59880000001</v>
      </c>
      <c r="X38">
        <v>151966.09570000001</v>
      </c>
      <c r="Y38">
        <v>161230.2127</v>
      </c>
      <c r="Z38">
        <v>170811.77119999999</v>
      </c>
      <c r="AA38">
        <v>180598.83470000001</v>
      </c>
      <c r="AB38">
        <v>190632.57980000001</v>
      </c>
      <c r="AC38">
        <v>201052.8328</v>
      </c>
      <c r="AD38">
        <v>211878.1384</v>
      </c>
      <c r="AE38">
        <v>223130.0398</v>
      </c>
      <c r="AF38">
        <v>234838.08170000001</v>
      </c>
      <c r="AG38">
        <v>247036.12669999999</v>
      </c>
      <c r="AH38">
        <v>259758.50949999999</v>
      </c>
      <c r="AI38">
        <v>273042.86969999998</v>
      </c>
      <c r="AJ38">
        <v>286931.97230000002</v>
      </c>
      <c r="AK38">
        <v>301474.98570000002</v>
      </c>
    </row>
    <row r="39" spans="1:37">
      <c r="A39" t="s">
        <v>215</v>
      </c>
      <c r="B39">
        <v>6037.7348739999998</v>
      </c>
      <c r="C39">
        <v>6139.0336390000002</v>
      </c>
      <c r="D39">
        <v>6207.8604299999997</v>
      </c>
      <c r="E39">
        <v>6276.6101660000004</v>
      </c>
      <c r="F39">
        <v>6359.9996700000002</v>
      </c>
      <c r="G39">
        <v>6437.9265809999997</v>
      </c>
      <c r="H39">
        <v>6547.0685949999997</v>
      </c>
      <c r="I39">
        <v>6751.6001930000002</v>
      </c>
      <c r="J39">
        <v>6929.370277</v>
      </c>
      <c r="K39">
        <v>6882.2113730000001</v>
      </c>
      <c r="L39">
        <v>6763.1702189999996</v>
      </c>
      <c r="M39">
        <v>6656.8133420000004</v>
      </c>
      <c r="N39">
        <v>6632.6374089999999</v>
      </c>
      <c r="O39">
        <v>6699.2091140000002</v>
      </c>
      <c r="P39">
        <v>6831.154055</v>
      </c>
      <c r="Q39">
        <v>6978.0097290000003</v>
      </c>
      <c r="R39">
        <v>6918.8684270000003</v>
      </c>
      <c r="S39">
        <v>6851.0927620000002</v>
      </c>
      <c r="T39">
        <v>6798.9112349999996</v>
      </c>
      <c r="U39">
        <v>6752.718836</v>
      </c>
      <c r="V39">
        <v>6696.0619930000003</v>
      </c>
      <c r="W39">
        <v>6614.2326819999998</v>
      </c>
      <c r="X39">
        <v>6502.2396570000001</v>
      </c>
      <c r="Y39">
        <v>6359.8025079999998</v>
      </c>
      <c r="Z39">
        <v>6191.1557510000002</v>
      </c>
      <c r="AA39">
        <v>6005.6474520000002</v>
      </c>
      <c r="AB39">
        <v>5811.4084149999999</v>
      </c>
      <c r="AC39">
        <v>5609.1368940000002</v>
      </c>
      <c r="AD39">
        <v>5400.4646119999998</v>
      </c>
      <c r="AE39">
        <v>5187.134137</v>
      </c>
      <c r="AF39">
        <v>4970.6535469999999</v>
      </c>
      <c r="AG39">
        <v>4759.2134610000003</v>
      </c>
      <c r="AH39">
        <v>4558.0744800000002</v>
      </c>
      <c r="AI39">
        <v>4360.3393290000004</v>
      </c>
      <c r="AJ39">
        <v>4155.7841200000003</v>
      </c>
      <c r="AK39">
        <v>3932.8072400000001</v>
      </c>
    </row>
    <row r="40" spans="1:37">
      <c r="A40" t="s">
        <v>216</v>
      </c>
      <c r="B40">
        <v>2588.3749939999998</v>
      </c>
      <c r="C40">
        <v>2672.6280000000002</v>
      </c>
      <c r="D40">
        <v>2740.2739750000001</v>
      </c>
      <c r="E40">
        <v>2823.2082799999998</v>
      </c>
      <c r="F40">
        <v>2931.5120980000002</v>
      </c>
      <c r="G40">
        <v>3051.3500899999999</v>
      </c>
      <c r="H40">
        <v>3221.6718150000002</v>
      </c>
      <c r="I40">
        <v>3496.4744759999999</v>
      </c>
      <c r="J40">
        <v>3779.5665880000001</v>
      </c>
      <c r="K40">
        <v>3918.7071980000001</v>
      </c>
      <c r="L40">
        <v>4070.0681060000002</v>
      </c>
      <c r="M40">
        <v>4244.6943410000003</v>
      </c>
      <c r="N40">
        <v>4450.1220160000003</v>
      </c>
      <c r="O40">
        <v>4690.3837000000003</v>
      </c>
      <c r="P40">
        <v>4966.6975890000003</v>
      </c>
      <c r="Q40">
        <v>5278.8166110000002</v>
      </c>
      <c r="R40">
        <v>5429.4370429999999</v>
      </c>
      <c r="S40">
        <v>5605.3743899999999</v>
      </c>
      <c r="T40">
        <v>5810.7939690000003</v>
      </c>
      <c r="U40">
        <v>6041.9395709999999</v>
      </c>
      <c r="V40">
        <v>6294.9792120000002</v>
      </c>
      <c r="W40">
        <v>6566.8957780000001</v>
      </c>
      <c r="X40">
        <v>6855.079393</v>
      </c>
      <c r="Y40">
        <v>7156.863394</v>
      </c>
      <c r="Z40">
        <v>7469.1105520000001</v>
      </c>
      <c r="AA40">
        <v>7787.7611909999996</v>
      </c>
      <c r="AB40">
        <v>8112.6075520000004</v>
      </c>
      <c r="AC40">
        <v>8446.1801699999996</v>
      </c>
      <c r="AD40">
        <v>8789.1507409999995</v>
      </c>
      <c r="AE40">
        <v>9142.0643349999991</v>
      </c>
      <c r="AF40">
        <v>9505.7229910000005</v>
      </c>
      <c r="AG40">
        <v>9880.4632120000006</v>
      </c>
      <c r="AH40">
        <v>10266.13292</v>
      </c>
      <c r="AI40">
        <v>10663.20837</v>
      </c>
      <c r="AJ40">
        <v>11073.007449999999</v>
      </c>
      <c r="AK40">
        <v>11497.910739999999</v>
      </c>
    </row>
    <row r="41" spans="1:37">
      <c r="A41" t="s">
        <v>488</v>
      </c>
      <c r="B41">
        <v>7243.7639390000004</v>
      </c>
      <c r="C41">
        <v>7358.2808729999997</v>
      </c>
      <c r="D41">
        <v>7497.9270640000004</v>
      </c>
      <c r="E41">
        <v>7724.6514969999998</v>
      </c>
      <c r="F41">
        <v>8054.7417939999996</v>
      </c>
      <c r="G41">
        <v>8438.3321190000006</v>
      </c>
      <c r="H41">
        <v>8639.2462059999998</v>
      </c>
      <c r="I41">
        <v>8603.5140869999996</v>
      </c>
      <c r="J41">
        <v>8267.9738560000005</v>
      </c>
      <c r="K41">
        <v>7982.6835529999998</v>
      </c>
      <c r="L41">
        <v>7781.4128739999996</v>
      </c>
      <c r="M41">
        <v>7707.0650800000003</v>
      </c>
      <c r="N41">
        <v>7781.1085869999997</v>
      </c>
      <c r="O41">
        <v>7995.7283170000001</v>
      </c>
      <c r="P41">
        <v>8334.2742510000007</v>
      </c>
      <c r="Q41">
        <v>8769.6243770000001</v>
      </c>
      <c r="R41">
        <v>8672.9290679999995</v>
      </c>
      <c r="S41">
        <v>8511.5949110000001</v>
      </c>
      <c r="T41">
        <v>8364.3273360000003</v>
      </c>
      <c r="U41">
        <v>8250.9793960000006</v>
      </c>
      <c r="V41">
        <v>8172.3685910000004</v>
      </c>
      <c r="W41">
        <v>8122.4302010000001</v>
      </c>
      <c r="X41">
        <v>8092.5660539999999</v>
      </c>
      <c r="Y41">
        <v>8073.3505290000003</v>
      </c>
      <c r="Z41">
        <v>8055.2286329999997</v>
      </c>
      <c r="AA41">
        <v>8028.8187019999996</v>
      </c>
      <c r="AB41">
        <v>7990.0724110000001</v>
      </c>
      <c r="AC41">
        <v>7940.3321120000001</v>
      </c>
      <c r="AD41">
        <v>7880.1714179999999</v>
      </c>
      <c r="AE41">
        <v>7810.569418</v>
      </c>
      <c r="AF41">
        <v>7732.9909449999996</v>
      </c>
      <c r="AG41">
        <v>7649.0144659999996</v>
      </c>
      <c r="AH41">
        <v>7560.0588250000001</v>
      </c>
      <c r="AI41">
        <v>7467.5535879999998</v>
      </c>
      <c r="AJ41">
        <v>7373.0061159999996</v>
      </c>
      <c r="AK41">
        <v>7278.0238079999999</v>
      </c>
    </row>
    <row r="42" spans="1:37">
      <c r="A42" t="s">
        <v>489</v>
      </c>
      <c r="B42">
        <v>1139.855096</v>
      </c>
      <c r="C42">
        <v>1179.872073</v>
      </c>
      <c r="D42">
        <v>1226.2125980000001</v>
      </c>
      <c r="E42">
        <v>1289.2002199999999</v>
      </c>
      <c r="F42">
        <v>1370.6830399999999</v>
      </c>
      <c r="G42">
        <v>1461.6757849999999</v>
      </c>
      <c r="H42">
        <v>1517.3928510000001</v>
      </c>
      <c r="I42">
        <v>1529.753187</v>
      </c>
      <c r="J42">
        <v>1511.7527970000001</v>
      </c>
      <c r="K42">
        <v>1486.3216150000001</v>
      </c>
      <c r="L42">
        <v>1470.029078</v>
      </c>
      <c r="M42">
        <v>1482.9740340000001</v>
      </c>
      <c r="N42">
        <v>1535.5658060000001</v>
      </c>
      <c r="O42">
        <v>1631.094795</v>
      </c>
      <c r="P42">
        <v>1768.181611</v>
      </c>
      <c r="Q42">
        <v>1939.8895729999999</v>
      </c>
      <c r="R42">
        <v>1968.6488879999999</v>
      </c>
      <c r="S42">
        <v>1983.1919459999999</v>
      </c>
      <c r="T42">
        <v>2000.6594339999999</v>
      </c>
      <c r="U42">
        <v>2025.075734</v>
      </c>
      <c r="V42">
        <v>2055.6607349999999</v>
      </c>
      <c r="W42">
        <v>2089.947009</v>
      </c>
      <c r="X42">
        <v>2124.999632</v>
      </c>
      <c r="Y42">
        <v>2157.8465310000001</v>
      </c>
      <c r="Z42">
        <v>2185.6095850000002</v>
      </c>
      <c r="AA42">
        <v>2205.5459150000002</v>
      </c>
      <c r="AB42">
        <v>2216.662793</v>
      </c>
      <c r="AC42">
        <v>2219.7178509999999</v>
      </c>
      <c r="AD42">
        <v>2215.2648760000002</v>
      </c>
      <c r="AE42">
        <v>2204.0488989999999</v>
      </c>
      <c r="AF42">
        <v>2186.9931790000001</v>
      </c>
      <c r="AG42">
        <v>2165.0951129999999</v>
      </c>
      <c r="AH42">
        <v>2139.3141369999998</v>
      </c>
      <c r="AI42">
        <v>2110.5474180000001</v>
      </c>
      <c r="AJ42">
        <v>2079.6358970000001</v>
      </c>
      <c r="AK42">
        <v>2047.360717</v>
      </c>
    </row>
    <row r="43" spans="1:37">
      <c r="A43" t="s">
        <v>490</v>
      </c>
      <c r="B43">
        <v>1409.7320689999999</v>
      </c>
      <c r="C43">
        <v>1446.863319</v>
      </c>
      <c r="D43">
        <v>1479.8875949999999</v>
      </c>
      <c r="E43">
        <v>1525.8848720000001</v>
      </c>
      <c r="F43">
        <v>1587.8933400000001</v>
      </c>
      <c r="G43">
        <v>1654.028149</v>
      </c>
      <c r="H43">
        <v>1683.21075</v>
      </c>
      <c r="I43">
        <v>1661.2836580000001</v>
      </c>
      <c r="J43">
        <v>1591.5106330000001</v>
      </c>
      <c r="K43">
        <v>1523.626546</v>
      </c>
      <c r="L43">
        <v>1466.141875</v>
      </c>
      <c r="M43">
        <v>1434.560518</v>
      </c>
      <c r="N43">
        <v>1433.971884</v>
      </c>
      <c r="O43">
        <v>1463.230294</v>
      </c>
      <c r="P43">
        <v>1518.0702470000001</v>
      </c>
      <c r="Q43">
        <v>1591.1395910000001</v>
      </c>
      <c r="R43">
        <v>1578.7050999999999</v>
      </c>
      <c r="S43">
        <v>1572.0954200000001</v>
      </c>
      <c r="T43">
        <v>1572.4723710000001</v>
      </c>
      <c r="U43">
        <v>1577.4863600000001</v>
      </c>
      <c r="V43">
        <v>1585.100766</v>
      </c>
      <c r="W43">
        <v>1593.6270549999999</v>
      </c>
      <c r="X43">
        <v>1601.533541</v>
      </c>
      <c r="Y43">
        <v>1607.333175</v>
      </c>
      <c r="Z43">
        <v>1609.548765</v>
      </c>
      <c r="AA43">
        <v>1606.7239930000001</v>
      </c>
      <c r="AB43">
        <v>1598.702464</v>
      </c>
      <c r="AC43">
        <v>1586.4009490000001</v>
      </c>
      <c r="AD43">
        <v>1570.2045149999999</v>
      </c>
      <c r="AE43">
        <v>1550.588829</v>
      </c>
      <c r="AF43">
        <v>1528.1439820000001</v>
      </c>
      <c r="AG43">
        <v>1503.503665</v>
      </c>
      <c r="AH43">
        <v>1477.2561290000001</v>
      </c>
      <c r="AI43">
        <v>1449.9349540000001</v>
      </c>
      <c r="AJ43">
        <v>1422.0607520000001</v>
      </c>
      <c r="AK43">
        <v>1394.165154</v>
      </c>
    </row>
    <row r="44" spans="1:37">
      <c r="A44" t="s">
        <v>491</v>
      </c>
      <c r="B44">
        <v>52.023562439999999</v>
      </c>
      <c r="C44">
        <v>52.96815737</v>
      </c>
      <c r="D44">
        <v>53.811841010000002</v>
      </c>
      <c r="E44">
        <v>54.675278650000003</v>
      </c>
      <c r="F44">
        <v>55.646736400000002</v>
      </c>
      <c r="G44">
        <v>56.623794920000002</v>
      </c>
      <c r="H44">
        <v>55.800090470000001</v>
      </c>
      <c r="I44">
        <v>53.535031480000001</v>
      </c>
      <c r="J44">
        <v>50.30428989</v>
      </c>
      <c r="K44">
        <v>46.346622359999998</v>
      </c>
      <c r="L44">
        <v>42.426561470000003</v>
      </c>
      <c r="M44">
        <v>39.589674119999998</v>
      </c>
      <c r="N44">
        <v>38.165230649999998</v>
      </c>
      <c r="O44">
        <v>38.011925820000002</v>
      </c>
      <c r="P44">
        <v>38.795047400000001</v>
      </c>
      <c r="Q44">
        <v>40.019288869999997</v>
      </c>
      <c r="R44">
        <v>40.150558660000002</v>
      </c>
      <c r="S44">
        <v>39.973998199999997</v>
      </c>
      <c r="T44">
        <v>39.738319699999998</v>
      </c>
      <c r="U44">
        <v>39.463506549999998</v>
      </c>
      <c r="V44">
        <v>39.097481770000002</v>
      </c>
      <c r="W44">
        <v>38.577197519999999</v>
      </c>
      <c r="X44">
        <v>37.873950389999997</v>
      </c>
      <c r="Y44">
        <v>36.980762310000003</v>
      </c>
      <c r="Z44">
        <v>35.912005039999997</v>
      </c>
      <c r="AA44">
        <v>34.706273160000002</v>
      </c>
      <c r="AB44">
        <v>33.403407389999998</v>
      </c>
      <c r="AC44">
        <v>32.021576439999997</v>
      </c>
      <c r="AD44">
        <v>30.58273956</v>
      </c>
      <c r="AE44">
        <v>29.111565550000002</v>
      </c>
      <c r="AF44">
        <v>27.631726530000002</v>
      </c>
      <c r="AG44">
        <v>26.188367979999999</v>
      </c>
      <c r="AH44">
        <v>24.8135713</v>
      </c>
      <c r="AI44">
        <v>23.493618810000001</v>
      </c>
      <c r="AJ44">
        <v>22.200303900000002</v>
      </c>
      <c r="AK44">
        <v>20.901937119999999</v>
      </c>
    </row>
    <row r="45" spans="1:37">
      <c r="A45" t="s">
        <v>492</v>
      </c>
      <c r="B45">
        <v>8764.5570189999999</v>
      </c>
      <c r="C45">
        <v>8977.3861680000009</v>
      </c>
      <c r="D45">
        <v>9130.4063110000006</v>
      </c>
      <c r="E45">
        <v>9302.785828</v>
      </c>
      <c r="F45">
        <v>9527.8507879999997</v>
      </c>
      <c r="G45">
        <v>9759.2654440000006</v>
      </c>
      <c r="H45">
        <v>10087.185589999999</v>
      </c>
      <c r="I45">
        <v>10634.665580000001</v>
      </c>
      <c r="J45">
        <v>11067.87687</v>
      </c>
      <c r="K45">
        <v>10968.87427</v>
      </c>
      <c r="L45">
        <v>10760.045319999999</v>
      </c>
      <c r="M45">
        <v>10613.53313</v>
      </c>
      <c r="N45">
        <v>10668.600700000001</v>
      </c>
      <c r="O45">
        <v>10928.310600000001</v>
      </c>
      <c r="P45">
        <v>11325.07625</v>
      </c>
      <c r="Q45">
        <v>11739.387409999999</v>
      </c>
      <c r="R45">
        <v>11734.24202</v>
      </c>
      <c r="S45">
        <v>11711.209870000001</v>
      </c>
      <c r="T45">
        <v>11714.9372</v>
      </c>
      <c r="U45">
        <v>11725.37477</v>
      </c>
      <c r="V45">
        <v>11710.099120000001</v>
      </c>
      <c r="W45">
        <v>11640.721729999999</v>
      </c>
      <c r="X45">
        <v>11509.869140000001</v>
      </c>
      <c r="Y45">
        <v>11319.07913</v>
      </c>
      <c r="Z45">
        <v>11078.946620000001</v>
      </c>
      <c r="AA45">
        <v>10810.56472</v>
      </c>
      <c r="AB45">
        <v>10530.50116</v>
      </c>
      <c r="AC45">
        <v>10238.596219999999</v>
      </c>
      <c r="AD45">
        <v>9938.6491380000007</v>
      </c>
      <c r="AE45">
        <v>9634.4774830000006</v>
      </c>
      <c r="AF45">
        <v>9329.2105539999993</v>
      </c>
      <c r="AG45">
        <v>9040.7120180000002</v>
      </c>
      <c r="AH45">
        <v>8779.594196</v>
      </c>
      <c r="AI45">
        <v>8529.8333980000007</v>
      </c>
      <c r="AJ45">
        <v>8269.3868490000004</v>
      </c>
      <c r="AK45">
        <v>7973.625873</v>
      </c>
    </row>
    <row r="46" spans="1:37">
      <c r="A46" t="s">
        <v>493</v>
      </c>
      <c r="B46">
        <v>3463.3062880000002</v>
      </c>
      <c r="C46">
        <v>3580.4875430000002</v>
      </c>
      <c r="D46">
        <v>3707.8796860000002</v>
      </c>
      <c r="E46">
        <v>3878.0305840000001</v>
      </c>
      <c r="F46">
        <v>4098.6438589999998</v>
      </c>
      <c r="G46">
        <v>4343.800706</v>
      </c>
      <c r="H46">
        <v>4474.4924090000004</v>
      </c>
      <c r="I46">
        <v>4470.3278790000004</v>
      </c>
      <c r="J46">
        <v>4372.8876970000001</v>
      </c>
      <c r="K46">
        <v>4267.3858600000003</v>
      </c>
      <c r="L46">
        <v>4190.1225610000001</v>
      </c>
      <c r="M46">
        <v>4194.0709960000004</v>
      </c>
      <c r="N46">
        <v>4301.2474920000004</v>
      </c>
      <c r="O46">
        <v>4514.574036</v>
      </c>
      <c r="P46">
        <v>4825.3321939999996</v>
      </c>
      <c r="Q46">
        <v>5211.7397419999998</v>
      </c>
      <c r="R46">
        <v>5245.3186770000002</v>
      </c>
      <c r="S46">
        <v>5270.4945699999998</v>
      </c>
      <c r="T46">
        <v>5311.3605369999996</v>
      </c>
      <c r="U46">
        <v>5368.8353470000002</v>
      </c>
      <c r="V46">
        <v>5438.2993210000004</v>
      </c>
      <c r="W46">
        <v>5513.5730800000001</v>
      </c>
      <c r="X46">
        <v>5588.0541110000004</v>
      </c>
      <c r="Y46">
        <v>5655.0592379999998</v>
      </c>
      <c r="Z46">
        <v>5707.984993</v>
      </c>
      <c r="AA46">
        <v>5740.429736</v>
      </c>
      <c r="AB46">
        <v>5750.2440109999998</v>
      </c>
      <c r="AC46">
        <v>5739.5782319999998</v>
      </c>
      <c r="AD46">
        <v>5710.0126259999997</v>
      </c>
      <c r="AE46">
        <v>5663.5400559999998</v>
      </c>
      <c r="AF46">
        <v>5602.5626499999998</v>
      </c>
      <c r="AG46">
        <v>5529.6205529999997</v>
      </c>
      <c r="AH46">
        <v>5447.071003</v>
      </c>
      <c r="AI46">
        <v>5357.0614859999996</v>
      </c>
      <c r="AJ46">
        <v>5261.5852539999996</v>
      </c>
      <c r="AK46">
        <v>5162.4658749999999</v>
      </c>
    </row>
    <row r="47" spans="1:37">
      <c r="A47" t="s">
        <v>494</v>
      </c>
      <c r="B47">
        <v>4697.632055</v>
      </c>
      <c r="C47">
        <v>4684.92137</v>
      </c>
      <c r="D47">
        <v>4712.6830399999999</v>
      </c>
      <c r="E47">
        <v>4809.1770370000004</v>
      </c>
      <c r="F47">
        <v>4977.7156960000002</v>
      </c>
      <c r="G47">
        <v>5183.8491700000004</v>
      </c>
      <c r="H47">
        <v>5247.3084840000001</v>
      </c>
      <c r="I47">
        <v>5125.526562</v>
      </c>
      <c r="J47">
        <v>4690.824987</v>
      </c>
      <c r="K47">
        <v>4270.6771760000001</v>
      </c>
      <c r="L47">
        <v>3951.8625280000001</v>
      </c>
      <c r="M47">
        <v>3745.161591</v>
      </c>
      <c r="N47">
        <v>3640.1858499999998</v>
      </c>
      <c r="O47">
        <v>3617.8116639999998</v>
      </c>
      <c r="P47">
        <v>3656.7951269999999</v>
      </c>
      <c r="Q47">
        <v>3732.9163530000001</v>
      </c>
      <c r="R47">
        <v>3790.633233</v>
      </c>
      <c r="S47">
        <v>3837.257505</v>
      </c>
      <c r="T47">
        <v>3886.9474610000002</v>
      </c>
      <c r="U47">
        <v>3941.4558259999999</v>
      </c>
      <c r="V47">
        <v>4000.3185560000002</v>
      </c>
      <c r="W47">
        <v>4062.2624310000001</v>
      </c>
      <c r="X47">
        <v>4125.3490890000003</v>
      </c>
      <c r="Y47">
        <v>4187.0299940000004</v>
      </c>
      <c r="Z47">
        <v>4244.2274690000004</v>
      </c>
      <c r="AA47">
        <v>4293.4214549999997</v>
      </c>
      <c r="AB47">
        <v>4333.4131950000001</v>
      </c>
      <c r="AC47">
        <v>4365.4896449999997</v>
      </c>
      <c r="AD47">
        <v>4390.4085210000003</v>
      </c>
      <c r="AE47">
        <v>4408.9918109999999</v>
      </c>
      <c r="AF47">
        <v>4422.2292509999997</v>
      </c>
      <c r="AG47">
        <v>4431.082085</v>
      </c>
      <c r="AH47">
        <v>4436.3641719999996</v>
      </c>
      <c r="AI47">
        <v>4438.9034259999999</v>
      </c>
      <c r="AJ47">
        <v>4439.585857</v>
      </c>
      <c r="AK47">
        <v>4439.3636720000004</v>
      </c>
    </row>
    <row r="48" spans="1:37">
      <c r="A48" t="s">
        <v>495</v>
      </c>
      <c r="B48">
        <v>10448.993340000001</v>
      </c>
      <c r="C48">
        <v>10749.96168</v>
      </c>
      <c r="D48">
        <v>10967.68268</v>
      </c>
      <c r="E48">
        <v>11209.99007</v>
      </c>
      <c r="F48">
        <v>11520.45614</v>
      </c>
      <c r="G48">
        <v>11842.27542</v>
      </c>
      <c r="H48">
        <v>12261.034589999999</v>
      </c>
      <c r="I48">
        <v>12886.8971</v>
      </c>
      <c r="J48">
        <v>13425.705760000001</v>
      </c>
      <c r="K48">
        <v>13469.789570000001</v>
      </c>
      <c r="L48">
        <v>13378.07062</v>
      </c>
      <c r="M48">
        <v>13338.48985</v>
      </c>
      <c r="N48">
        <v>13515.978859999999</v>
      </c>
      <c r="O48">
        <v>13923.990229999999</v>
      </c>
      <c r="P48">
        <v>14502.27008</v>
      </c>
      <c r="Q48">
        <v>15135.404140000001</v>
      </c>
      <c r="R48">
        <v>14958.72372</v>
      </c>
      <c r="S48">
        <v>14710.31407</v>
      </c>
      <c r="T48">
        <v>14493.826660000001</v>
      </c>
      <c r="U48">
        <v>14308.088589999999</v>
      </c>
      <c r="V48">
        <v>14123.70881</v>
      </c>
      <c r="W48">
        <v>13909.46768</v>
      </c>
      <c r="X48">
        <v>13653.439119999999</v>
      </c>
      <c r="Y48">
        <v>13352.500889999999</v>
      </c>
      <c r="Z48">
        <v>13013.03314</v>
      </c>
      <c r="AA48">
        <v>12652.50841</v>
      </c>
      <c r="AB48">
        <v>12285.685030000001</v>
      </c>
      <c r="AC48">
        <v>11912.000830000001</v>
      </c>
      <c r="AD48">
        <v>11534.45154</v>
      </c>
      <c r="AE48">
        <v>11156.26433</v>
      </c>
      <c r="AF48">
        <v>10780.17848</v>
      </c>
      <c r="AG48">
        <v>10423.81099</v>
      </c>
      <c r="AH48">
        <v>10097.60168</v>
      </c>
      <c r="AI48">
        <v>9785.3980649999994</v>
      </c>
      <c r="AJ48">
        <v>9465.1188079999993</v>
      </c>
      <c r="AK48">
        <v>9112.247942</v>
      </c>
    </row>
    <row r="49" spans="1:37">
      <c r="A49" t="s">
        <v>496</v>
      </c>
      <c r="B49">
        <v>3196.7461840000001</v>
      </c>
      <c r="C49">
        <v>3160.0143429999998</v>
      </c>
      <c r="D49">
        <v>3098.5111849999998</v>
      </c>
      <c r="E49">
        <v>3065.3760710000001</v>
      </c>
      <c r="F49">
        <v>3098.3222890000002</v>
      </c>
      <c r="G49">
        <v>3203.2449339999998</v>
      </c>
      <c r="H49">
        <v>3085.6386640000001</v>
      </c>
      <c r="I49">
        <v>2815.782631</v>
      </c>
      <c r="J49">
        <v>2499.3082129999998</v>
      </c>
      <c r="K49">
        <v>2242.8724560000001</v>
      </c>
      <c r="L49">
        <v>2127.3630079999998</v>
      </c>
      <c r="M49">
        <v>2223.9274999999998</v>
      </c>
      <c r="N49">
        <v>2566.8521599999999</v>
      </c>
      <c r="O49">
        <v>3186.8293309999999</v>
      </c>
      <c r="P49">
        <v>4098.0897569999997</v>
      </c>
      <c r="Q49">
        <v>5254.2139539999998</v>
      </c>
      <c r="R49">
        <v>5681.6273060000003</v>
      </c>
      <c r="S49">
        <v>5746.8054050000001</v>
      </c>
      <c r="T49">
        <v>5692.0791339999996</v>
      </c>
      <c r="U49">
        <v>5626.9349890000003</v>
      </c>
      <c r="V49">
        <v>5588.7665740000002</v>
      </c>
      <c r="W49">
        <v>5582.3158059999996</v>
      </c>
      <c r="X49">
        <v>5597.8084129999997</v>
      </c>
      <c r="Y49">
        <v>5618.6739090000001</v>
      </c>
      <c r="Z49">
        <v>5624.6033939999998</v>
      </c>
      <c r="AA49">
        <v>5592.8738450000001</v>
      </c>
      <c r="AB49">
        <v>5509.7111100000002</v>
      </c>
      <c r="AC49">
        <v>5376.0703519999997</v>
      </c>
      <c r="AD49">
        <v>5195.8936030000004</v>
      </c>
      <c r="AE49">
        <v>4974.1526270000004</v>
      </c>
      <c r="AF49">
        <v>4716.5253750000002</v>
      </c>
      <c r="AG49">
        <v>4428.7152169999999</v>
      </c>
      <c r="AH49">
        <v>4116.1269469999997</v>
      </c>
      <c r="AI49">
        <v>3784.4840749999998</v>
      </c>
      <c r="AJ49">
        <v>3439.9533700000002</v>
      </c>
      <c r="AK49">
        <v>3089.3314310000001</v>
      </c>
    </row>
    <row r="50" spans="1:37">
      <c r="A50" t="s">
        <v>497</v>
      </c>
      <c r="B50">
        <v>1581.6641830000001</v>
      </c>
      <c r="C50">
        <v>1618.005754</v>
      </c>
      <c r="D50">
        <v>1655.0617569999999</v>
      </c>
      <c r="E50">
        <v>1697.549346</v>
      </c>
      <c r="F50">
        <v>1752.0769539999999</v>
      </c>
      <c r="G50">
        <v>1815.26926</v>
      </c>
      <c r="H50">
        <v>1711.0709380000001</v>
      </c>
      <c r="I50">
        <v>1481.733594</v>
      </c>
      <c r="J50">
        <v>1072.5652669999999</v>
      </c>
      <c r="K50">
        <v>848.65967149999994</v>
      </c>
      <c r="L50">
        <v>748.79102450000005</v>
      </c>
      <c r="M50">
        <v>708.96499459999995</v>
      </c>
      <c r="N50">
        <v>704.07929839999997</v>
      </c>
      <c r="O50">
        <v>720.2653047</v>
      </c>
      <c r="P50">
        <v>747.69420609999997</v>
      </c>
      <c r="Q50">
        <v>776.12451280000005</v>
      </c>
      <c r="R50">
        <v>791.66608699999995</v>
      </c>
      <c r="S50">
        <v>801.77590329999998</v>
      </c>
      <c r="T50">
        <v>810.43338649999998</v>
      </c>
      <c r="U50">
        <v>819.62441009999998</v>
      </c>
      <c r="V50">
        <v>830.27018889999999</v>
      </c>
      <c r="W50">
        <v>842.75149209999995</v>
      </c>
      <c r="X50">
        <v>857.19415019999997</v>
      </c>
      <c r="Y50">
        <v>873.63803970000004</v>
      </c>
      <c r="Z50">
        <v>892.14087219999999</v>
      </c>
      <c r="AA50">
        <v>912.85610559999998</v>
      </c>
      <c r="AB50">
        <v>936.46809240000005</v>
      </c>
      <c r="AC50">
        <v>964.45126809999999</v>
      </c>
      <c r="AD50">
        <v>998.60749280000005</v>
      </c>
      <c r="AE50">
        <v>1040.9959940000001</v>
      </c>
      <c r="AF50">
        <v>1093.97594</v>
      </c>
      <c r="AG50">
        <v>1160.289344</v>
      </c>
      <c r="AH50">
        <v>1243.147144</v>
      </c>
      <c r="AI50">
        <v>1346.351498</v>
      </c>
      <c r="AJ50">
        <v>1474.457838</v>
      </c>
      <c r="AK50">
        <v>1632.9526960000001</v>
      </c>
    </row>
    <row r="51" spans="1:37">
      <c r="A51" t="s">
        <v>498</v>
      </c>
      <c r="B51">
        <v>507.33967680000001</v>
      </c>
      <c r="C51">
        <v>515.70395989999997</v>
      </c>
      <c r="D51">
        <v>524.97355809999999</v>
      </c>
      <c r="E51">
        <v>538.86608239999998</v>
      </c>
      <c r="F51">
        <v>559.24779939999996</v>
      </c>
      <c r="G51">
        <v>584.66345060000003</v>
      </c>
      <c r="H51">
        <v>618.85810919999994</v>
      </c>
      <c r="I51">
        <v>649.58478009999999</v>
      </c>
      <c r="J51">
        <v>668.10754659999998</v>
      </c>
      <c r="K51">
        <v>683.60447280000005</v>
      </c>
      <c r="L51">
        <v>703.72796040000003</v>
      </c>
      <c r="M51">
        <v>731.47843360000002</v>
      </c>
      <c r="N51">
        <v>767.69668139999999</v>
      </c>
      <c r="O51">
        <v>810.88106849999997</v>
      </c>
      <c r="P51">
        <v>858.83413099999996</v>
      </c>
      <c r="Q51">
        <v>909.05854750000003</v>
      </c>
      <c r="R51">
        <v>945.27434879999998</v>
      </c>
      <c r="S51">
        <v>976.08951390000004</v>
      </c>
      <c r="T51">
        <v>1005.546576</v>
      </c>
      <c r="U51">
        <v>1035.4011539999999</v>
      </c>
      <c r="V51">
        <v>1066.380754</v>
      </c>
      <c r="W51">
        <v>1098.7674850000001</v>
      </c>
      <c r="X51">
        <v>1132.631118</v>
      </c>
      <c r="Y51">
        <v>1167.9285359999999</v>
      </c>
      <c r="Z51">
        <v>1204.5493590000001</v>
      </c>
      <c r="AA51">
        <v>1242.3395410000001</v>
      </c>
      <c r="AB51">
        <v>1281.2195280000001</v>
      </c>
      <c r="AC51">
        <v>1321.2826540000001</v>
      </c>
      <c r="AD51">
        <v>1362.6821399999999</v>
      </c>
      <c r="AE51">
        <v>1405.5818690000001</v>
      </c>
      <c r="AF51">
        <v>1450.1438989999999</v>
      </c>
      <c r="AG51">
        <v>1496.5118359999999</v>
      </c>
      <c r="AH51">
        <v>1544.807832</v>
      </c>
      <c r="AI51">
        <v>1595.165088</v>
      </c>
      <c r="AJ51">
        <v>1647.7551820000001</v>
      </c>
      <c r="AK51">
        <v>1702.808495</v>
      </c>
    </row>
    <row r="52" spans="1:37">
      <c r="A52" t="s">
        <v>499</v>
      </c>
      <c r="B52">
        <v>10279.093940000001</v>
      </c>
      <c r="C52">
        <v>10478.93497</v>
      </c>
      <c r="D52">
        <v>10627.96038</v>
      </c>
      <c r="E52">
        <v>10783.737209999999</v>
      </c>
      <c r="F52">
        <v>10973.267239999999</v>
      </c>
      <c r="G52">
        <v>11162.271629999999</v>
      </c>
      <c r="H52">
        <v>11413.73941</v>
      </c>
      <c r="I52">
        <v>11806.17251</v>
      </c>
      <c r="J52">
        <v>12138.73774</v>
      </c>
      <c r="K52">
        <v>12139.150809999999</v>
      </c>
      <c r="L52">
        <v>12027.33106</v>
      </c>
      <c r="M52">
        <v>11934.17589</v>
      </c>
      <c r="N52">
        <v>11970.81394</v>
      </c>
      <c r="O52">
        <v>12147.29628</v>
      </c>
      <c r="P52">
        <v>12421.44074</v>
      </c>
      <c r="Q52">
        <v>12716.414129999999</v>
      </c>
      <c r="R52">
        <v>12595.02795</v>
      </c>
      <c r="S52">
        <v>12449.561229999999</v>
      </c>
      <c r="T52">
        <v>12332.08145</v>
      </c>
      <c r="U52">
        <v>12232.14092</v>
      </c>
      <c r="V52">
        <v>12125.386570000001</v>
      </c>
      <c r="W52">
        <v>11989.113660000001</v>
      </c>
      <c r="X52">
        <v>11815.213739999999</v>
      </c>
      <c r="Y52">
        <v>11603.08577</v>
      </c>
      <c r="Z52">
        <v>11359.41193</v>
      </c>
      <c r="AA52">
        <v>11099.052439999999</v>
      </c>
      <c r="AB52">
        <v>10834.55942</v>
      </c>
      <c r="AC52">
        <v>10566.60376</v>
      </c>
      <c r="AD52">
        <v>10297.48734</v>
      </c>
      <c r="AE52">
        <v>10029.660019999999</v>
      </c>
      <c r="AF52">
        <v>9765.1915540000009</v>
      </c>
      <c r="AG52">
        <v>9516.1645900000003</v>
      </c>
      <c r="AH52">
        <v>9290.3149250000006</v>
      </c>
      <c r="AI52">
        <v>9077.1360669999995</v>
      </c>
      <c r="AJ52">
        <v>8861.1318630000005</v>
      </c>
      <c r="AK52">
        <v>8624.8646489999992</v>
      </c>
    </row>
    <row r="53" spans="1:37">
      <c r="A53" t="s">
        <v>500</v>
      </c>
      <c r="B53">
        <v>1372.7213240000001</v>
      </c>
      <c r="C53">
        <v>1417.6054690000001</v>
      </c>
      <c r="D53">
        <v>1452.8080110000001</v>
      </c>
      <c r="E53">
        <v>1495.645822</v>
      </c>
      <c r="F53">
        <v>1551.6973290000001</v>
      </c>
      <c r="G53">
        <v>1613.6585680000001</v>
      </c>
      <c r="H53">
        <v>1702.867146</v>
      </c>
      <c r="I53">
        <v>1847.914426</v>
      </c>
      <c r="J53">
        <v>2000.3296989999999</v>
      </c>
      <c r="K53">
        <v>2078.0626109999998</v>
      </c>
      <c r="L53">
        <v>2161.6565009999999</v>
      </c>
      <c r="M53">
        <v>2257.1237160000001</v>
      </c>
      <c r="N53">
        <v>2368.6336700000002</v>
      </c>
      <c r="O53">
        <v>2498.7255230000001</v>
      </c>
      <c r="P53">
        <v>2648.4923090000002</v>
      </c>
      <c r="Q53">
        <v>2818.2783720000002</v>
      </c>
      <c r="R53">
        <v>2899.4252660000002</v>
      </c>
      <c r="S53">
        <v>2996.0214780000001</v>
      </c>
      <c r="T53">
        <v>3109.8920130000001</v>
      </c>
      <c r="U53">
        <v>3238.638786</v>
      </c>
      <c r="V53">
        <v>3379.9143730000001</v>
      </c>
      <c r="W53">
        <v>3531.8885679999999</v>
      </c>
      <c r="X53">
        <v>3692.9995260000001</v>
      </c>
      <c r="Y53">
        <v>3861.6814300000001</v>
      </c>
      <c r="Z53">
        <v>4036.1192040000001</v>
      </c>
      <c r="AA53">
        <v>4213.9825739999997</v>
      </c>
      <c r="AB53">
        <v>4395.0748990000002</v>
      </c>
      <c r="AC53">
        <v>4580.7663849999999</v>
      </c>
      <c r="AD53">
        <v>4771.4330760000003</v>
      </c>
      <c r="AE53">
        <v>4967.3781760000002</v>
      </c>
      <c r="AF53">
        <v>5169.0455840000004</v>
      </c>
      <c r="AG53">
        <v>5376.6083619999999</v>
      </c>
      <c r="AH53">
        <v>5589.9568799999997</v>
      </c>
      <c r="AI53">
        <v>5809.3369220000004</v>
      </c>
      <c r="AJ53">
        <v>6035.4699030000002</v>
      </c>
      <c r="AK53">
        <v>6269.6753680000002</v>
      </c>
    </row>
    <row r="54" spans="1:37">
      <c r="A54" t="s">
        <v>109</v>
      </c>
      <c r="B54">
        <v>3167.9766119999999</v>
      </c>
      <c r="C54">
        <v>3232.7551490000001</v>
      </c>
      <c r="D54">
        <v>3297.9141420000001</v>
      </c>
      <c r="E54">
        <v>3395.077444</v>
      </c>
      <c r="F54">
        <v>3533.499585</v>
      </c>
      <c r="G54">
        <v>3692.1495500000001</v>
      </c>
      <c r="H54">
        <v>3798.7126960000001</v>
      </c>
      <c r="I54">
        <v>3846.196434</v>
      </c>
      <c r="J54">
        <v>3803.4824269999999</v>
      </c>
      <c r="K54">
        <v>3754.9924930000002</v>
      </c>
      <c r="L54">
        <v>3733.31925</v>
      </c>
      <c r="M54">
        <v>3757.5171150000001</v>
      </c>
      <c r="N54">
        <v>3839.2262390000001</v>
      </c>
      <c r="O54">
        <v>3978.7089259999998</v>
      </c>
      <c r="P54">
        <v>4172.4581070000004</v>
      </c>
      <c r="Q54">
        <v>4412.7727949999999</v>
      </c>
      <c r="R54">
        <v>4396.6682659999997</v>
      </c>
      <c r="S54">
        <v>4366.2290849999999</v>
      </c>
      <c r="T54">
        <v>4352.2534050000004</v>
      </c>
      <c r="U54">
        <v>4360.7120720000003</v>
      </c>
      <c r="V54">
        <v>4390.2997729999997</v>
      </c>
      <c r="W54">
        <v>4437.4185450000004</v>
      </c>
      <c r="X54">
        <v>4497.7287040000001</v>
      </c>
      <c r="Y54">
        <v>4566.6539190000003</v>
      </c>
      <c r="Z54">
        <v>4639.4962990000004</v>
      </c>
      <c r="AA54">
        <v>4711.3862410000002</v>
      </c>
      <c r="AB54">
        <v>4780.5536229999998</v>
      </c>
      <c r="AC54">
        <v>4848.1265110000004</v>
      </c>
      <c r="AD54">
        <v>4914.4698170000001</v>
      </c>
      <c r="AE54">
        <v>4980.0537670000003</v>
      </c>
      <c r="AF54">
        <v>5045.6015129999996</v>
      </c>
      <c r="AG54">
        <v>5111.7276629999997</v>
      </c>
      <c r="AH54">
        <v>5178.8300250000002</v>
      </c>
      <c r="AI54">
        <v>5247.4992789999997</v>
      </c>
      <c r="AJ54">
        <v>5318.6127290000004</v>
      </c>
      <c r="AK54">
        <v>5393.4110760000003</v>
      </c>
    </row>
    <row r="55" spans="1:37">
      <c r="A55" t="s">
        <v>110</v>
      </c>
      <c r="B55">
        <v>421.00640509999999</v>
      </c>
      <c r="C55">
        <v>436.11695659999998</v>
      </c>
      <c r="D55">
        <v>453.21913790000002</v>
      </c>
      <c r="E55">
        <v>476.24225489999998</v>
      </c>
      <c r="F55">
        <v>505.94316950000001</v>
      </c>
      <c r="G55">
        <v>539.05062069999997</v>
      </c>
      <c r="H55">
        <v>560.70317139999997</v>
      </c>
      <c r="I55">
        <v>568.85545079999997</v>
      </c>
      <c r="J55">
        <v>566.86869130000002</v>
      </c>
      <c r="K55">
        <v>560.62122420000003</v>
      </c>
      <c r="L55">
        <v>557.7370148</v>
      </c>
      <c r="M55">
        <v>565.38167969999995</v>
      </c>
      <c r="N55">
        <v>587.41531339999995</v>
      </c>
      <c r="O55">
        <v>625.21792200000004</v>
      </c>
      <c r="P55">
        <v>678.52557890000003</v>
      </c>
      <c r="Q55">
        <v>745.13937510000005</v>
      </c>
      <c r="R55">
        <v>757.89357610000002</v>
      </c>
      <c r="S55">
        <v>765.73406</v>
      </c>
      <c r="T55">
        <v>775.09869739999999</v>
      </c>
      <c r="U55">
        <v>787.48310219999996</v>
      </c>
      <c r="V55">
        <v>802.5867058</v>
      </c>
      <c r="W55">
        <v>819.49203999999997</v>
      </c>
      <c r="X55">
        <v>837.11734809999996</v>
      </c>
      <c r="Y55">
        <v>854.37065819999998</v>
      </c>
      <c r="Z55">
        <v>870.18884370000001</v>
      </c>
      <c r="AA55">
        <v>883.53980679999995</v>
      </c>
      <c r="AB55">
        <v>894.07442890000004</v>
      </c>
      <c r="AC55">
        <v>902.11189649999994</v>
      </c>
      <c r="AD55">
        <v>907.87176959999999</v>
      </c>
      <c r="AE55">
        <v>911.63760590000004</v>
      </c>
      <c r="AF55">
        <v>913.76044850000005</v>
      </c>
      <c r="AG55">
        <v>914.60633710000002</v>
      </c>
      <c r="AH55">
        <v>914.51694180000004</v>
      </c>
      <c r="AI55">
        <v>913.82739100000003</v>
      </c>
      <c r="AJ55">
        <v>912.87493849999998</v>
      </c>
      <c r="AK55">
        <v>912.00575779999997</v>
      </c>
    </row>
    <row r="56" spans="1:37">
      <c r="A56" t="s">
        <v>111</v>
      </c>
      <c r="B56">
        <v>865.04260650000003</v>
      </c>
      <c r="C56">
        <v>893.19701480000003</v>
      </c>
      <c r="D56">
        <v>913.91337959999998</v>
      </c>
      <c r="E56">
        <v>939.00110140000004</v>
      </c>
      <c r="F56">
        <v>971.7655694</v>
      </c>
      <c r="G56">
        <v>1006.137982</v>
      </c>
      <c r="H56">
        <v>1033.4601190000001</v>
      </c>
      <c r="I56">
        <v>1055.775026</v>
      </c>
      <c r="J56">
        <v>1062.495901</v>
      </c>
      <c r="K56">
        <v>1050.710857</v>
      </c>
      <c r="L56">
        <v>1041.389829</v>
      </c>
      <c r="M56">
        <v>1043.3834340000001</v>
      </c>
      <c r="N56">
        <v>1060.7625069999999</v>
      </c>
      <c r="O56">
        <v>1094.504621</v>
      </c>
      <c r="P56">
        <v>1143.789712</v>
      </c>
      <c r="Q56">
        <v>1206.2373210000001</v>
      </c>
      <c r="R56">
        <v>1208.1387569999999</v>
      </c>
      <c r="S56">
        <v>1219.722348</v>
      </c>
      <c r="T56">
        <v>1240.346851</v>
      </c>
      <c r="U56">
        <v>1267.4557910000001</v>
      </c>
      <c r="V56">
        <v>1299.1522869999999</v>
      </c>
      <c r="W56">
        <v>1334.074386</v>
      </c>
      <c r="X56">
        <v>1371.109226</v>
      </c>
      <c r="Y56">
        <v>1409.2115510000001</v>
      </c>
      <c r="Z56">
        <v>1447.2910850000001</v>
      </c>
      <c r="AA56">
        <v>1484.12825</v>
      </c>
      <c r="AB56">
        <v>1519.5991650000001</v>
      </c>
      <c r="AC56">
        <v>1554.4234710000001</v>
      </c>
      <c r="AD56">
        <v>1588.7941719999999</v>
      </c>
      <c r="AE56">
        <v>1622.9129620000001</v>
      </c>
      <c r="AF56">
        <v>1657.0661600000001</v>
      </c>
      <c r="AG56">
        <v>1691.4897619999999</v>
      </c>
      <c r="AH56">
        <v>1726.3315680000001</v>
      </c>
      <c r="AI56">
        <v>1761.8143250000001</v>
      </c>
      <c r="AJ56">
        <v>1798.2884260000001</v>
      </c>
      <c r="AK56">
        <v>1836.2770619999999</v>
      </c>
    </row>
    <row r="57" spans="1:37">
      <c r="A57" t="s">
        <v>112</v>
      </c>
      <c r="B57">
        <v>6076.7669230000001</v>
      </c>
      <c r="C57">
        <v>6209.8232580000004</v>
      </c>
      <c r="D57">
        <v>6301.5426010000001</v>
      </c>
      <c r="E57">
        <v>6383.9236819999996</v>
      </c>
      <c r="F57">
        <v>6480.3120330000002</v>
      </c>
      <c r="G57">
        <v>6571.1106970000001</v>
      </c>
      <c r="H57">
        <v>6689.8709040000003</v>
      </c>
      <c r="I57">
        <v>6914.9838419999996</v>
      </c>
      <c r="J57">
        <v>7099.6271630000001</v>
      </c>
      <c r="K57">
        <v>6994.4281650000003</v>
      </c>
      <c r="L57">
        <v>6776.9887959999996</v>
      </c>
      <c r="M57">
        <v>6578.8472449999999</v>
      </c>
      <c r="N57">
        <v>6497.2908660000003</v>
      </c>
      <c r="O57">
        <v>6549.3511420000004</v>
      </c>
      <c r="P57">
        <v>6703.2769159999998</v>
      </c>
      <c r="Q57">
        <v>6892.0446190000002</v>
      </c>
      <c r="R57">
        <v>6844.3802679999999</v>
      </c>
      <c r="S57">
        <v>6761.8799859999999</v>
      </c>
      <c r="T57">
        <v>6695.9483330000003</v>
      </c>
      <c r="U57">
        <v>6639.9959120000003</v>
      </c>
      <c r="V57">
        <v>6572.8219179999996</v>
      </c>
      <c r="W57">
        <v>6473.7053480000004</v>
      </c>
      <c r="X57">
        <v>6333.699611</v>
      </c>
      <c r="Y57">
        <v>6150.9502830000001</v>
      </c>
      <c r="Z57">
        <v>5929.9845329999998</v>
      </c>
      <c r="AA57">
        <v>5682.3996719999996</v>
      </c>
      <c r="AB57">
        <v>5418.8692650000003</v>
      </c>
      <c r="AC57">
        <v>5140.9584029999996</v>
      </c>
      <c r="AD57">
        <v>4851.0079569999998</v>
      </c>
      <c r="AE57">
        <v>4551.7313839999997</v>
      </c>
      <c r="AF57">
        <v>4245.6567020000002</v>
      </c>
      <c r="AG57">
        <v>3943.47741</v>
      </c>
      <c r="AH57">
        <v>3652.9977490000001</v>
      </c>
      <c r="AI57">
        <v>3366.7561569999998</v>
      </c>
      <c r="AJ57">
        <v>3071.809831</v>
      </c>
      <c r="AK57">
        <v>2753.1600389999999</v>
      </c>
    </row>
    <row r="58" spans="1:37">
      <c r="A58" t="s">
        <v>113</v>
      </c>
      <c r="B58">
        <v>3674.360968</v>
      </c>
      <c r="C58">
        <v>3764.4731339999998</v>
      </c>
      <c r="D58">
        <v>3828.8938400000002</v>
      </c>
      <c r="E58">
        <v>3900.976553</v>
      </c>
      <c r="F58">
        <v>3994.765946</v>
      </c>
      <c r="G58">
        <v>4090.8282210000002</v>
      </c>
      <c r="H58">
        <v>4228.1101529999996</v>
      </c>
      <c r="I58">
        <v>4458.3739690000002</v>
      </c>
      <c r="J58">
        <v>4642.5560939999996</v>
      </c>
      <c r="K58">
        <v>4603.1804869999996</v>
      </c>
      <c r="L58">
        <v>4516.5044319999997</v>
      </c>
      <c r="M58">
        <v>4455.1816239999998</v>
      </c>
      <c r="N58">
        <v>4478.3713449999996</v>
      </c>
      <c r="O58">
        <v>4587.4306939999997</v>
      </c>
      <c r="P58">
        <v>4753.7444740000001</v>
      </c>
      <c r="Q58">
        <v>4926.6944489999996</v>
      </c>
      <c r="R58">
        <v>4921.8880790000003</v>
      </c>
      <c r="S58">
        <v>4909.7745910000003</v>
      </c>
      <c r="T58">
        <v>4908.977637</v>
      </c>
      <c r="U58">
        <v>4910.9109760000001</v>
      </c>
      <c r="V58">
        <v>4901.7849679999999</v>
      </c>
      <c r="W58">
        <v>4869.5419449999999</v>
      </c>
      <c r="X58">
        <v>4811.0775430000003</v>
      </c>
      <c r="Y58">
        <v>4727.0884180000003</v>
      </c>
      <c r="Z58">
        <v>4622.135714</v>
      </c>
      <c r="AA58">
        <v>4505.2608829999999</v>
      </c>
      <c r="AB58">
        <v>4383.537789</v>
      </c>
      <c r="AC58">
        <v>4256.8753409999999</v>
      </c>
      <c r="AD58">
        <v>4126.8791639999999</v>
      </c>
      <c r="AE58">
        <v>3995.162069</v>
      </c>
      <c r="AF58">
        <v>3863.0391719999998</v>
      </c>
      <c r="AG58">
        <v>3738.0998559999998</v>
      </c>
      <c r="AH58">
        <v>3624.8524109999998</v>
      </c>
      <c r="AI58">
        <v>3516.464129</v>
      </c>
      <c r="AJ58">
        <v>3403.533449</v>
      </c>
      <c r="AK58">
        <v>3275.5498029999999</v>
      </c>
    </row>
    <row r="59" spans="1:37">
      <c r="A59" t="s">
        <v>243</v>
      </c>
      <c r="B59">
        <v>1347</v>
      </c>
      <c r="C59">
        <v>1349.381492</v>
      </c>
      <c r="D59">
        <v>1349.3460930000001</v>
      </c>
      <c r="E59">
        <v>1349.3435850000001</v>
      </c>
      <c r="F59">
        <v>1349.619207</v>
      </c>
      <c r="G59">
        <v>1350.062314</v>
      </c>
      <c r="H59">
        <v>1349.103789</v>
      </c>
      <c r="I59">
        <v>1346.5629369999999</v>
      </c>
      <c r="J59">
        <v>1342.9099819999999</v>
      </c>
      <c r="K59">
        <v>1338.862363</v>
      </c>
      <c r="L59">
        <v>1335.092412</v>
      </c>
      <c r="M59">
        <v>1332.3966419999999</v>
      </c>
      <c r="N59">
        <v>1331.10547</v>
      </c>
      <c r="O59">
        <v>1331.147837</v>
      </c>
      <c r="P59">
        <v>1332.1772149999999</v>
      </c>
      <c r="Q59">
        <v>1333.68352</v>
      </c>
      <c r="R59">
        <v>1335.6242119999999</v>
      </c>
      <c r="S59">
        <v>1337.967942</v>
      </c>
      <c r="T59">
        <v>1340.697913</v>
      </c>
      <c r="U59">
        <v>1343.7828910000001</v>
      </c>
      <c r="V59">
        <v>1347.171818</v>
      </c>
      <c r="W59">
        <v>1350.8028999999999</v>
      </c>
      <c r="X59">
        <v>1354.6100550000001</v>
      </c>
      <c r="Y59">
        <v>1358.524357</v>
      </c>
      <c r="Z59">
        <v>1362.472618</v>
      </c>
      <c r="AA59">
        <v>1366.37481</v>
      </c>
      <c r="AB59">
        <v>1370.1886939999999</v>
      </c>
      <c r="AC59">
        <v>1373.9194640000001</v>
      </c>
      <c r="AD59">
        <v>1377.5706419999999</v>
      </c>
      <c r="AE59">
        <v>1381.1565860000001</v>
      </c>
      <c r="AF59">
        <v>1384.701673</v>
      </c>
      <c r="AG59">
        <v>1388.234461</v>
      </c>
      <c r="AH59">
        <v>1391.7833479999999</v>
      </c>
      <c r="AI59">
        <v>1395.3787010000001</v>
      </c>
      <c r="AJ59">
        <v>1399.055803</v>
      </c>
      <c r="AK59">
        <v>1402.856327</v>
      </c>
    </row>
    <row r="60" spans="1:37">
      <c r="A60" t="s">
        <v>244</v>
      </c>
      <c r="B60">
        <v>1201.7382500000001</v>
      </c>
      <c r="C60">
        <v>1242.3991639999999</v>
      </c>
      <c r="D60">
        <v>1286.603169</v>
      </c>
      <c r="E60">
        <v>1345.6441050000001</v>
      </c>
      <c r="F60">
        <v>1422.195062</v>
      </c>
      <c r="G60">
        <v>1507.262432</v>
      </c>
      <c r="H60">
        <v>1552.6113580000001</v>
      </c>
      <c r="I60">
        <v>1551.166301</v>
      </c>
      <c r="J60">
        <v>1517.3553750000001</v>
      </c>
      <c r="K60">
        <v>1480.7471210000001</v>
      </c>
      <c r="L60">
        <v>1453.937404</v>
      </c>
      <c r="M60">
        <v>1455.3074779999999</v>
      </c>
      <c r="N60">
        <v>1492.4968240000001</v>
      </c>
      <c r="O60">
        <v>1566.5193469999999</v>
      </c>
      <c r="P60">
        <v>1674.3498219999999</v>
      </c>
      <c r="Q60">
        <v>1808.4300020000001</v>
      </c>
      <c r="R60">
        <v>1820.0816110000001</v>
      </c>
      <c r="S60">
        <v>1828.8174349999999</v>
      </c>
      <c r="T60">
        <v>1842.9975830000001</v>
      </c>
      <c r="U60">
        <v>1862.9408599999999</v>
      </c>
      <c r="V60">
        <v>1887.044277</v>
      </c>
      <c r="W60">
        <v>1913.1636410000001</v>
      </c>
      <c r="X60">
        <v>1939.007934</v>
      </c>
      <c r="Y60">
        <v>1962.258151</v>
      </c>
      <c r="Z60">
        <v>1980.6229450000001</v>
      </c>
      <c r="AA60">
        <v>1991.8809980000001</v>
      </c>
      <c r="AB60">
        <v>1995.28647</v>
      </c>
      <c r="AC60">
        <v>1991.5855340000001</v>
      </c>
      <c r="AD60">
        <v>1981.3265160000001</v>
      </c>
      <c r="AE60">
        <v>1965.200924</v>
      </c>
      <c r="AF60">
        <v>1944.042275</v>
      </c>
      <c r="AG60">
        <v>1918.7319789999999</v>
      </c>
      <c r="AH60">
        <v>1890.0879769999999</v>
      </c>
      <c r="AI60">
        <v>1858.855429</v>
      </c>
      <c r="AJ60">
        <v>1825.7259770000001</v>
      </c>
      <c r="AK60">
        <v>1791.332384</v>
      </c>
    </row>
    <row r="61" spans="1:37">
      <c r="A61" t="s">
        <v>245</v>
      </c>
      <c r="B61">
        <v>1609.7706459999999</v>
      </c>
      <c r="C61">
        <v>1605.414986</v>
      </c>
      <c r="D61">
        <v>1614.928273</v>
      </c>
      <c r="E61">
        <v>1647.9945499999999</v>
      </c>
      <c r="F61">
        <v>1705.748879</v>
      </c>
      <c r="G61">
        <v>1776.3860870000001</v>
      </c>
      <c r="H61">
        <v>1798.1321370000001</v>
      </c>
      <c r="I61">
        <v>1756.400269</v>
      </c>
      <c r="J61">
        <v>1607.4380200000001</v>
      </c>
      <c r="K61">
        <v>1463.4630119999999</v>
      </c>
      <c r="L61">
        <v>1354.212552</v>
      </c>
      <c r="M61">
        <v>1283.380887</v>
      </c>
      <c r="N61">
        <v>1247.408111</v>
      </c>
      <c r="O61">
        <v>1239.7409909999999</v>
      </c>
      <c r="P61">
        <v>1253.099729</v>
      </c>
      <c r="Q61">
        <v>1279.1847250000001</v>
      </c>
      <c r="R61">
        <v>1298.9629749999999</v>
      </c>
      <c r="S61">
        <v>1314.9400419999999</v>
      </c>
      <c r="T61">
        <v>1331.9676489999999</v>
      </c>
      <c r="U61">
        <v>1350.646414</v>
      </c>
      <c r="V61">
        <v>1370.8173200000001</v>
      </c>
      <c r="W61">
        <v>1392.0440639999999</v>
      </c>
      <c r="X61">
        <v>1413.662413</v>
      </c>
      <c r="Y61">
        <v>1434.799043</v>
      </c>
      <c r="Z61">
        <v>1454.3993049999999</v>
      </c>
      <c r="AA61">
        <v>1471.256954</v>
      </c>
      <c r="AB61">
        <v>1484.9612050000001</v>
      </c>
      <c r="AC61">
        <v>1495.953068</v>
      </c>
      <c r="AD61">
        <v>1504.492195</v>
      </c>
      <c r="AE61">
        <v>1510.860261</v>
      </c>
      <c r="AF61">
        <v>1515.396428</v>
      </c>
      <c r="AG61">
        <v>1518.4300909999999</v>
      </c>
      <c r="AH61">
        <v>1520.240141</v>
      </c>
      <c r="AI61">
        <v>1521.110285</v>
      </c>
      <c r="AJ61">
        <v>1521.344139</v>
      </c>
      <c r="AK61">
        <v>1521.2680009999999</v>
      </c>
    </row>
    <row r="62" spans="1:37">
      <c r="A62" t="s">
        <v>246</v>
      </c>
      <c r="B62">
        <v>9113.3232939999998</v>
      </c>
      <c r="C62">
        <v>9371.7804199999991</v>
      </c>
      <c r="D62">
        <v>9556.5785550000001</v>
      </c>
      <c r="E62">
        <v>9742.7798810000004</v>
      </c>
      <c r="F62">
        <v>9971.7651409999999</v>
      </c>
      <c r="G62">
        <v>10199.88371</v>
      </c>
      <c r="H62">
        <v>10498.72487</v>
      </c>
      <c r="I62">
        <v>10992.653179999999</v>
      </c>
      <c r="J62">
        <v>11410.705980000001</v>
      </c>
      <c r="K62">
        <v>11331.676229999999</v>
      </c>
      <c r="L62">
        <v>11082.697120000001</v>
      </c>
      <c r="M62">
        <v>10873.433129999999</v>
      </c>
      <c r="N62">
        <v>10870.535809999999</v>
      </c>
      <c r="O62">
        <v>11096.83829</v>
      </c>
      <c r="P62">
        <v>11495.547210000001</v>
      </c>
      <c r="Q62">
        <v>11951.449989999999</v>
      </c>
      <c r="R62">
        <v>11826.74253</v>
      </c>
      <c r="S62">
        <v>11636.417649999999</v>
      </c>
      <c r="T62">
        <v>11475.79974</v>
      </c>
      <c r="U62">
        <v>11337.860650000001</v>
      </c>
      <c r="V62">
        <v>11189.032590000001</v>
      </c>
      <c r="W62">
        <v>10995.45594</v>
      </c>
      <c r="X62">
        <v>10743.21027</v>
      </c>
      <c r="Y62">
        <v>10429.186900000001</v>
      </c>
      <c r="Z62">
        <v>10060.68166</v>
      </c>
      <c r="AA62">
        <v>9656.7615459999997</v>
      </c>
      <c r="AB62">
        <v>9234.3747619999995</v>
      </c>
      <c r="AC62">
        <v>8794.8284029999995</v>
      </c>
      <c r="AD62">
        <v>8341.7212350000009</v>
      </c>
      <c r="AE62">
        <v>7879.11006</v>
      </c>
      <c r="AF62">
        <v>7410.648749</v>
      </c>
      <c r="AG62">
        <v>6954.4540230000002</v>
      </c>
      <c r="AH62">
        <v>6522.7122520000003</v>
      </c>
      <c r="AI62">
        <v>6101.0840330000001</v>
      </c>
      <c r="AJ62">
        <v>5667.2414220000001</v>
      </c>
      <c r="AK62">
        <v>5195.7647390000002</v>
      </c>
    </row>
    <row r="63" spans="1:37">
      <c r="A63" t="s">
        <v>247</v>
      </c>
      <c r="B63">
        <v>933.32132420000005</v>
      </c>
      <c r="C63">
        <v>967.38945179999996</v>
      </c>
      <c r="D63">
        <v>988.02701000000002</v>
      </c>
      <c r="E63">
        <v>1009.458914</v>
      </c>
      <c r="F63">
        <v>1036.958014</v>
      </c>
      <c r="G63">
        <v>1065.6825229999999</v>
      </c>
      <c r="H63">
        <v>1112.284887</v>
      </c>
      <c r="I63">
        <v>1197.40203</v>
      </c>
      <c r="J63">
        <v>1296.6209180000001</v>
      </c>
      <c r="K63">
        <v>1349.184495</v>
      </c>
      <c r="L63">
        <v>1399.999834</v>
      </c>
      <c r="M63">
        <v>1455.7929610000001</v>
      </c>
      <c r="N63">
        <v>1521.520057</v>
      </c>
      <c r="O63">
        <v>1600.96684</v>
      </c>
      <c r="P63">
        <v>1696.6208160000001</v>
      </c>
      <c r="Q63">
        <v>1810.140318</v>
      </c>
      <c r="R63">
        <v>1847.5576189999999</v>
      </c>
      <c r="S63">
        <v>1905.197001</v>
      </c>
      <c r="T63">
        <v>1981.1620419999999</v>
      </c>
      <c r="U63">
        <v>2071.3270429999998</v>
      </c>
      <c r="V63">
        <v>2172.5796420000001</v>
      </c>
      <c r="W63">
        <v>2282.765723</v>
      </c>
      <c r="X63">
        <v>2400.2417569999998</v>
      </c>
      <c r="Y63">
        <v>2523.5063759999998</v>
      </c>
      <c r="Z63">
        <v>2650.91995</v>
      </c>
      <c r="AA63">
        <v>2780.440544</v>
      </c>
      <c r="AB63">
        <v>2911.82314</v>
      </c>
      <c r="AC63">
        <v>3046.2091519999999</v>
      </c>
      <c r="AD63">
        <v>3183.9122910000001</v>
      </c>
      <c r="AE63">
        <v>3325.1699560000002</v>
      </c>
      <c r="AF63">
        <v>3470.3348700000001</v>
      </c>
      <c r="AG63">
        <v>3619.5504740000001</v>
      </c>
      <c r="AH63">
        <v>3772.7049769999999</v>
      </c>
      <c r="AI63">
        <v>3929.9328310000001</v>
      </c>
      <c r="AJ63">
        <v>4091.7520330000002</v>
      </c>
      <c r="AK63">
        <v>4259.1822869999996</v>
      </c>
    </row>
    <row r="64" spans="1:37">
      <c r="A64" t="s">
        <v>251</v>
      </c>
      <c r="B64">
        <v>396.4</v>
      </c>
      <c r="C64">
        <v>406.9819056</v>
      </c>
      <c r="D64">
        <v>421.44832700000001</v>
      </c>
      <c r="E64">
        <v>441.77968540000001</v>
      </c>
      <c r="F64">
        <v>468.6118424</v>
      </c>
      <c r="G64">
        <v>500.38027119999998</v>
      </c>
      <c r="H64">
        <v>541.43509710000001</v>
      </c>
      <c r="I64">
        <v>599.28047660000004</v>
      </c>
      <c r="J64">
        <v>650.71138970000004</v>
      </c>
      <c r="K64">
        <v>675.34364289999996</v>
      </c>
      <c r="L64">
        <v>707.23490660000004</v>
      </c>
      <c r="M64">
        <v>745.60451479999995</v>
      </c>
      <c r="N64">
        <v>789.58880429999999</v>
      </c>
      <c r="O64">
        <v>837.89923580000004</v>
      </c>
      <c r="P64">
        <v>889.12265960000002</v>
      </c>
      <c r="Q64">
        <v>941.9513134</v>
      </c>
      <c r="R64">
        <v>982.54395450000004</v>
      </c>
      <c r="S64">
        <v>1018.03741</v>
      </c>
      <c r="T64">
        <v>1052.103955</v>
      </c>
      <c r="U64">
        <v>1086.5110990000001</v>
      </c>
      <c r="V64">
        <v>1122.081641</v>
      </c>
      <c r="W64">
        <v>1159.1953209999999</v>
      </c>
      <c r="X64">
        <v>1197.9865649999999</v>
      </c>
      <c r="Y64">
        <v>1238.4456909999999</v>
      </c>
      <c r="Z64">
        <v>1280.4596610000001</v>
      </c>
      <c r="AA64">
        <v>1323.81612</v>
      </c>
      <c r="AB64">
        <v>1368.4634140000001</v>
      </c>
      <c r="AC64">
        <v>1414.460394</v>
      </c>
      <c r="AD64">
        <v>1461.8646020000001</v>
      </c>
      <c r="AE64">
        <v>1510.729112</v>
      </c>
      <c r="AF64">
        <v>1561.121087</v>
      </c>
      <c r="AG64">
        <v>1613.0446669999999</v>
      </c>
      <c r="AH64">
        <v>1666.4771519999999</v>
      </c>
      <c r="AI64">
        <v>1721.495527</v>
      </c>
      <c r="AJ64">
        <v>1778.2561000000001</v>
      </c>
      <c r="AK64">
        <v>1836.995874</v>
      </c>
    </row>
    <row r="65" spans="1:37">
      <c r="A65" t="s">
        <v>252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253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254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255</v>
      </c>
      <c r="B68">
        <v>43</v>
      </c>
      <c r="C68">
        <v>43.234111740000003</v>
      </c>
      <c r="D68">
        <v>43.332673739999997</v>
      </c>
      <c r="E68">
        <v>44.407222099999998</v>
      </c>
      <c r="F68">
        <v>46.127471929999999</v>
      </c>
      <c r="G68">
        <v>47.595774460000001</v>
      </c>
      <c r="H68">
        <v>49.147162659999999</v>
      </c>
      <c r="I68">
        <v>51.231918819999997</v>
      </c>
      <c r="J68">
        <v>52.99739091</v>
      </c>
      <c r="K68">
        <v>53.53447259</v>
      </c>
      <c r="L68">
        <v>54.421760169999999</v>
      </c>
      <c r="M68">
        <v>55.726240420000003</v>
      </c>
      <c r="N68">
        <v>57.52480791</v>
      </c>
      <c r="O68">
        <v>59.859447289999999</v>
      </c>
      <c r="P68">
        <v>62.748833249999997</v>
      </c>
      <c r="Q68">
        <v>66.186740270000001</v>
      </c>
      <c r="R68">
        <v>69.32369233</v>
      </c>
      <c r="S68">
        <v>72.787066999999993</v>
      </c>
      <c r="T68">
        <v>76.626016739999997</v>
      </c>
      <c r="U68">
        <v>80.800645200000005</v>
      </c>
      <c r="V68">
        <v>85.253089739999993</v>
      </c>
      <c r="W68">
        <v>89.927524570000003</v>
      </c>
      <c r="X68">
        <v>94.771203819999997</v>
      </c>
      <c r="Y68">
        <v>99.729363300000003</v>
      </c>
      <c r="Z68">
        <v>104.7395927</v>
      </c>
      <c r="AA68">
        <v>109.72590959999999</v>
      </c>
      <c r="AB68">
        <v>114.7883456</v>
      </c>
      <c r="AC68">
        <v>120.0968379</v>
      </c>
      <c r="AD68">
        <v>125.65618259999999</v>
      </c>
      <c r="AE68">
        <v>131.47910780000001</v>
      </c>
      <c r="AF68">
        <v>137.58962729999999</v>
      </c>
      <c r="AG68">
        <v>144.01322070000001</v>
      </c>
      <c r="AH68">
        <v>150.77475150000001</v>
      </c>
      <c r="AI68">
        <v>157.90856460000001</v>
      </c>
      <c r="AJ68">
        <v>165.46176990000001</v>
      </c>
      <c r="AK68">
        <v>173.4972075</v>
      </c>
    </row>
    <row r="69" spans="1:37">
      <c r="A69" t="s">
        <v>501</v>
      </c>
      <c r="B69">
        <v>898</v>
      </c>
      <c r="C69">
        <v>898.47253590000003</v>
      </c>
      <c r="D69">
        <v>897.67501760000005</v>
      </c>
      <c r="E69">
        <v>897.052639</v>
      </c>
      <c r="F69">
        <v>896.72291410000003</v>
      </c>
      <c r="G69">
        <v>896.59398380000005</v>
      </c>
      <c r="H69">
        <v>895.69546160000004</v>
      </c>
      <c r="I69">
        <v>893.90199519999999</v>
      </c>
      <c r="J69">
        <v>891.48571340000001</v>
      </c>
      <c r="K69">
        <v>888.87104599999998</v>
      </c>
      <c r="L69">
        <v>886.45713179999996</v>
      </c>
      <c r="M69">
        <v>884.71996139999999</v>
      </c>
      <c r="N69">
        <v>883.8544819</v>
      </c>
      <c r="O69">
        <v>883.81348279999997</v>
      </c>
      <c r="P69">
        <v>884.38371440000003</v>
      </c>
      <c r="Q69">
        <v>885.25351869999997</v>
      </c>
      <c r="R69">
        <v>886.39499249999994</v>
      </c>
      <c r="S69">
        <v>887.78743799999995</v>
      </c>
      <c r="T69">
        <v>889.41931409999995</v>
      </c>
      <c r="U69">
        <v>891.27060930000005</v>
      </c>
      <c r="V69">
        <v>893.30952190000005</v>
      </c>
      <c r="W69">
        <v>895.49792090000005</v>
      </c>
      <c r="X69">
        <v>897.7952176</v>
      </c>
      <c r="Y69">
        <v>900.1592114</v>
      </c>
      <c r="Z69">
        <v>902.54520890000003</v>
      </c>
      <c r="AA69">
        <v>904.90444590000004</v>
      </c>
      <c r="AB69">
        <v>907.21110659999999</v>
      </c>
      <c r="AC69">
        <v>909.46815309999999</v>
      </c>
      <c r="AD69">
        <v>911.67757159999996</v>
      </c>
      <c r="AE69">
        <v>913.84794399999998</v>
      </c>
      <c r="AF69">
        <v>915.99394170000005</v>
      </c>
      <c r="AG69">
        <v>918.13278909999997</v>
      </c>
      <c r="AH69">
        <v>920.28162899999995</v>
      </c>
      <c r="AI69">
        <v>922.45880839999995</v>
      </c>
      <c r="AJ69">
        <v>924.68566169999997</v>
      </c>
      <c r="AK69">
        <v>926.98740329999998</v>
      </c>
    </row>
    <row r="70" spans="1:37">
      <c r="A70" t="s">
        <v>502</v>
      </c>
      <c r="B70">
        <v>1935.063719</v>
      </c>
      <c r="C70">
        <v>1955.6440620000001</v>
      </c>
      <c r="D70">
        <v>1968.6371999999999</v>
      </c>
      <c r="E70">
        <v>2007.303296</v>
      </c>
      <c r="F70">
        <v>2090.4439659999998</v>
      </c>
      <c r="G70">
        <v>2212.536685</v>
      </c>
      <c r="H70">
        <v>2202.1558709999999</v>
      </c>
      <c r="I70">
        <v>2083.4992710000001</v>
      </c>
      <c r="J70">
        <v>1915.4750730000001</v>
      </c>
      <c r="K70">
        <v>1771.0468470000001</v>
      </c>
      <c r="L70">
        <v>1696.7049050000001</v>
      </c>
      <c r="M70">
        <v>1739.9110889999999</v>
      </c>
      <c r="N70">
        <v>1922.440374</v>
      </c>
      <c r="O70">
        <v>2258.5484849999998</v>
      </c>
      <c r="P70">
        <v>2751.70226</v>
      </c>
      <c r="Q70">
        <v>3374.9216259999998</v>
      </c>
      <c r="R70">
        <v>3571.238409</v>
      </c>
      <c r="S70">
        <v>3607.430312</v>
      </c>
      <c r="T70">
        <v>3596.380533</v>
      </c>
      <c r="U70">
        <v>3585.9815629999998</v>
      </c>
      <c r="V70">
        <v>3591.0514130000001</v>
      </c>
      <c r="W70">
        <v>3611.724217</v>
      </c>
      <c r="X70">
        <v>3641.6903189999998</v>
      </c>
      <c r="Y70">
        <v>3671.6598349999999</v>
      </c>
      <c r="Z70">
        <v>3690.742252</v>
      </c>
      <c r="AA70">
        <v>3687.060356</v>
      </c>
      <c r="AB70">
        <v>3653.9544510000001</v>
      </c>
      <c r="AC70">
        <v>3592.510702</v>
      </c>
      <c r="AD70">
        <v>3504.936201</v>
      </c>
      <c r="AE70">
        <v>3394.0145130000001</v>
      </c>
      <c r="AF70">
        <v>3262.9639299999999</v>
      </c>
      <c r="AG70">
        <v>3115.0568680000001</v>
      </c>
      <c r="AH70">
        <v>2953.3788589999999</v>
      </c>
      <c r="AI70">
        <v>2781.0885560000002</v>
      </c>
      <c r="AJ70">
        <v>2601.4892060000002</v>
      </c>
      <c r="AK70">
        <v>2418.1049560000001</v>
      </c>
    </row>
    <row r="71" spans="1:37">
      <c r="A71" t="s">
        <v>503</v>
      </c>
      <c r="B71">
        <v>2158.9362809999998</v>
      </c>
      <c r="C71">
        <v>2167.8177970000002</v>
      </c>
      <c r="D71">
        <v>2190.5589540000001</v>
      </c>
      <c r="E71">
        <v>2239.1416410000002</v>
      </c>
      <c r="F71">
        <v>2316.7932430000001</v>
      </c>
      <c r="G71">
        <v>2409.715827</v>
      </c>
      <c r="H71">
        <v>2407.2609069999999</v>
      </c>
      <c r="I71">
        <v>2300.8468339999999</v>
      </c>
      <c r="J71">
        <v>2025.8522190000001</v>
      </c>
      <c r="K71">
        <v>1803.341349</v>
      </c>
      <c r="L71">
        <v>1652.06717</v>
      </c>
      <c r="M71">
        <v>1559.1705649999999</v>
      </c>
      <c r="N71">
        <v>1513.7586100000001</v>
      </c>
      <c r="O71">
        <v>1504.7384420000001</v>
      </c>
      <c r="P71">
        <v>1521.1846210000001</v>
      </c>
      <c r="Q71">
        <v>1550.940863</v>
      </c>
      <c r="R71">
        <v>1579.96198</v>
      </c>
      <c r="S71">
        <v>1610.2622040000001</v>
      </c>
      <c r="T71">
        <v>1644.7169610000001</v>
      </c>
      <c r="U71">
        <v>1682.7355930000001</v>
      </c>
      <c r="V71">
        <v>1723.5695679999999</v>
      </c>
      <c r="W71">
        <v>1766.4214340000001</v>
      </c>
      <c r="X71">
        <v>1810.3046919999999</v>
      </c>
      <c r="Y71">
        <v>1853.9970960000001</v>
      </c>
      <c r="Z71">
        <v>1896.0606170000001</v>
      </c>
      <c r="AA71">
        <v>1934.8912250000001</v>
      </c>
      <c r="AB71">
        <v>1969.9857239999999</v>
      </c>
      <c r="AC71">
        <v>2002.1181280000001</v>
      </c>
      <c r="AD71">
        <v>2031.973381</v>
      </c>
      <c r="AE71">
        <v>2060.3937249999999</v>
      </c>
      <c r="AF71">
        <v>2088.4206530000001</v>
      </c>
      <c r="AG71">
        <v>2117.2371659999999</v>
      </c>
      <c r="AH71">
        <v>2148.128878</v>
      </c>
      <c r="AI71">
        <v>2182.5544209999998</v>
      </c>
      <c r="AJ71">
        <v>2222.2009819999998</v>
      </c>
      <c r="AK71">
        <v>2269.0326890000001</v>
      </c>
    </row>
    <row r="72" spans="1:37">
      <c r="A72" t="s">
        <v>504</v>
      </c>
      <c r="B72">
        <v>2540</v>
      </c>
      <c r="C72">
        <v>2610.961683</v>
      </c>
      <c r="D72">
        <v>2661.113773</v>
      </c>
      <c r="E72">
        <v>2706.3300829999998</v>
      </c>
      <c r="F72">
        <v>2759.0419000000002</v>
      </c>
      <c r="G72">
        <v>2808.649782</v>
      </c>
      <c r="H72">
        <v>2874.2939889999998</v>
      </c>
      <c r="I72">
        <v>2998.1543449999999</v>
      </c>
      <c r="J72">
        <v>3100.880631</v>
      </c>
      <c r="K72">
        <v>3047.6274560000002</v>
      </c>
      <c r="L72">
        <v>2933.3165789999998</v>
      </c>
      <c r="M72">
        <v>2828.5442050000001</v>
      </c>
      <c r="N72">
        <v>2785.8193900000001</v>
      </c>
      <c r="O72">
        <v>2814.4565160000002</v>
      </c>
      <c r="P72">
        <v>2897.499096</v>
      </c>
      <c r="Q72">
        <v>2998.968046</v>
      </c>
      <c r="R72">
        <v>2972.0220939999999</v>
      </c>
      <c r="S72">
        <v>2925.9751040000001</v>
      </c>
      <c r="T72">
        <v>2888.7036210000001</v>
      </c>
      <c r="U72">
        <v>2856.652599</v>
      </c>
      <c r="V72">
        <v>2818.3574309999999</v>
      </c>
      <c r="W72">
        <v>2762.6185129999999</v>
      </c>
      <c r="X72">
        <v>2684.6207250000002</v>
      </c>
      <c r="Y72">
        <v>2583.3951470000002</v>
      </c>
      <c r="Z72">
        <v>2461.4353980000001</v>
      </c>
      <c r="AA72">
        <v>2325.0731890000002</v>
      </c>
      <c r="AB72">
        <v>2180.1157290000001</v>
      </c>
      <c r="AC72">
        <v>2027.405082</v>
      </c>
      <c r="AD72">
        <v>1868.2063499999999</v>
      </c>
      <c r="AE72">
        <v>1703.9803879999999</v>
      </c>
      <c r="AF72">
        <v>1536.0817529999999</v>
      </c>
      <c r="AG72">
        <v>1370.291219</v>
      </c>
      <c r="AH72">
        <v>1210.8242459999999</v>
      </c>
      <c r="AI72">
        <v>1053.6173679999999</v>
      </c>
      <c r="AJ72">
        <v>891.63168310000003</v>
      </c>
      <c r="AK72">
        <v>716.70919719999995</v>
      </c>
    </row>
    <row r="73" spans="1:37">
      <c r="A73" t="s">
        <v>114</v>
      </c>
      <c r="B73">
        <v>1347</v>
      </c>
      <c r="C73">
        <v>1349.381492</v>
      </c>
      <c r="D73">
        <v>1349.3460930000001</v>
      </c>
      <c r="E73">
        <v>1349.3435850000001</v>
      </c>
      <c r="F73">
        <v>1349.619207</v>
      </c>
      <c r="G73">
        <v>1350.062314</v>
      </c>
      <c r="H73">
        <v>1349.103789</v>
      </c>
      <c r="I73">
        <v>1346.5629369999999</v>
      </c>
      <c r="J73">
        <v>1342.9099819999999</v>
      </c>
      <c r="K73">
        <v>1338.862363</v>
      </c>
      <c r="L73">
        <v>1335.092412</v>
      </c>
      <c r="M73">
        <v>1332.3966419999999</v>
      </c>
      <c r="N73">
        <v>1331.10547</v>
      </c>
      <c r="O73">
        <v>1331.147837</v>
      </c>
      <c r="P73">
        <v>1332.1772149999999</v>
      </c>
      <c r="Q73">
        <v>1333.68352</v>
      </c>
      <c r="R73">
        <v>1335.6242119999999</v>
      </c>
      <c r="S73">
        <v>1337.967942</v>
      </c>
      <c r="T73">
        <v>1340.697913</v>
      </c>
      <c r="U73">
        <v>1343.7828910000001</v>
      </c>
      <c r="V73">
        <v>1347.171818</v>
      </c>
      <c r="W73">
        <v>1350.8028999999999</v>
      </c>
      <c r="X73">
        <v>1354.6100550000001</v>
      </c>
      <c r="Y73">
        <v>1358.524357</v>
      </c>
      <c r="Z73">
        <v>1362.472618</v>
      </c>
      <c r="AA73">
        <v>1366.37481</v>
      </c>
      <c r="AB73">
        <v>1370.1886939999999</v>
      </c>
      <c r="AC73">
        <v>1373.9194640000001</v>
      </c>
      <c r="AD73">
        <v>1377.5706419999999</v>
      </c>
      <c r="AE73">
        <v>1381.1565860000001</v>
      </c>
      <c r="AF73">
        <v>1384.701673</v>
      </c>
      <c r="AG73">
        <v>1388.234461</v>
      </c>
      <c r="AH73">
        <v>1391.7833479999999</v>
      </c>
      <c r="AI73">
        <v>1395.3787010000001</v>
      </c>
      <c r="AJ73">
        <v>1399.055803</v>
      </c>
      <c r="AK73">
        <v>1402.856327</v>
      </c>
    </row>
    <row r="74" spans="1:37">
      <c r="A74" t="s">
        <v>115</v>
      </c>
      <c r="B74">
        <v>528.4202659</v>
      </c>
      <c r="C74">
        <v>546.89963520000003</v>
      </c>
      <c r="D74">
        <v>567.18428129999995</v>
      </c>
      <c r="E74">
        <v>593.74428569999998</v>
      </c>
      <c r="F74">
        <v>628.12803140000005</v>
      </c>
      <c r="G74">
        <v>666.88181340000006</v>
      </c>
      <c r="H74">
        <v>689.63972200000001</v>
      </c>
      <c r="I74">
        <v>692.65965800000004</v>
      </c>
      <c r="J74">
        <v>680.7261029</v>
      </c>
      <c r="K74">
        <v>668.81345550000003</v>
      </c>
      <c r="L74">
        <v>661.43287729999997</v>
      </c>
      <c r="M74">
        <v>665.80472989999998</v>
      </c>
      <c r="N74">
        <v>684.89945699999998</v>
      </c>
      <c r="O74">
        <v>719.07954819999998</v>
      </c>
      <c r="P74">
        <v>767.08520129999999</v>
      </c>
      <c r="Q74">
        <v>825.86516019999999</v>
      </c>
      <c r="R74">
        <v>829.69622379999998</v>
      </c>
      <c r="S74">
        <v>834.23706019999997</v>
      </c>
      <c r="T74">
        <v>841.69417820000001</v>
      </c>
      <c r="U74">
        <v>851.51013609999995</v>
      </c>
      <c r="V74">
        <v>862.83976040000005</v>
      </c>
      <c r="W74">
        <v>874.82413150000002</v>
      </c>
      <c r="X74">
        <v>886.57312460000003</v>
      </c>
      <c r="Y74">
        <v>897.15644859999998</v>
      </c>
      <c r="Z74">
        <v>905.61277580000001</v>
      </c>
      <c r="AA74">
        <v>910.96774630000004</v>
      </c>
      <c r="AB74">
        <v>912.85012589999997</v>
      </c>
      <c r="AC74">
        <v>911.54761159999998</v>
      </c>
      <c r="AD74">
        <v>907.31804420000003</v>
      </c>
      <c r="AE74">
        <v>900.47021559999996</v>
      </c>
      <c r="AF74">
        <v>891.36603200000002</v>
      </c>
      <c r="AG74">
        <v>880.35962159999997</v>
      </c>
      <c r="AH74">
        <v>867.77032659999998</v>
      </c>
      <c r="AI74">
        <v>853.91620739999996</v>
      </c>
      <c r="AJ74">
        <v>839.10541560000001</v>
      </c>
      <c r="AK74">
        <v>823.62745749999999</v>
      </c>
    </row>
    <row r="75" spans="1:37">
      <c r="A75" t="s">
        <v>116</v>
      </c>
      <c r="B75">
        <v>383.52089660000001</v>
      </c>
      <c r="C75">
        <v>397.4523006</v>
      </c>
      <c r="D75">
        <v>413.5160439</v>
      </c>
      <c r="E75">
        <v>435.20638719999999</v>
      </c>
      <c r="F75">
        <v>463.16575460000001</v>
      </c>
      <c r="G75">
        <v>494.37283889999998</v>
      </c>
      <c r="H75">
        <v>513.65237409999997</v>
      </c>
      <c r="I75">
        <v>518.2630216</v>
      </c>
      <c r="J75">
        <v>512.68386459999999</v>
      </c>
      <c r="K75">
        <v>504.55141279999998</v>
      </c>
      <c r="L75">
        <v>499.46064000000001</v>
      </c>
      <c r="M75">
        <v>504.27545670000001</v>
      </c>
      <c r="N75">
        <v>522.57232569999996</v>
      </c>
      <c r="O75">
        <v>555.50560559999997</v>
      </c>
      <c r="P75">
        <v>602.63439389999996</v>
      </c>
      <c r="Q75">
        <v>661.61454430000003</v>
      </c>
      <c r="R75">
        <v>671.20353639999996</v>
      </c>
      <c r="S75">
        <v>675.93902909999997</v>
      </c>
      <c r="T75">
        <v>681.66486150000003</v>
      </c>
      <c r="U75">
        <v>689.74977460000002</v>
      </c>
      <c r="V75">
        <v>699.92468899999994</v>
      </c>
      <c r="W75">
        <v>711.34636590000002</v>
      </c>
      <c r="X75">
        <v>723.01354649999996</v>
      </c>
      <c r="Y75">
        <v>733.91377739999996</v>
      </c>
      <c r="Z75">
        <v>743.06819599999994</v>
      </c>
      <c r="AA75">
        <v>749.54567659999998</v>
      </c>
      <c r="AB75">
        <v>753.01161969999998</v>
      </c>
      <c r="AC75">
        <v>753.72685509999997</v>
      </c>
      <c r="AD75">
        <v>751.88285859999996</v>
      </c>
      <c r="AE75">
        <v>747.73588459999996</v>
      </c>
      <c r="AF75">
        <v>741.60235350000005</v>
      </c>
      <c r="AG75">
        <v>733.82340710000005</v>
      </c>
      <c r="AH75">
        <v>724.72682329999998</v>
      </c>
      <c r="AI75">
        <v>714.61871199999996</v>
      </c>
      <c r="AJ75">
        <v>703.78549910000004</v>
      </c>
      <c r="AK75">
        <v>692.49266299999999</v>
      </c>
    </row>
    <row r="76" spans="1:37">
      <c r="A76" t="s">
        <v>117</v>
      </c>
      <c r="B76">
        <v>255.19935469999999</v>
      </c>
      <c r="C76">
        <v>262.36738600000001</v>
      </c>
      <c r="D76">
        <v>269.09824529999997</v>
      </c>
      <c r="E76">
        <v>278.5557761</v>
      </c>
      <c r="F76">
        <v>291.12779110000002</v>
      </c>
      <c r="G76">
        <v>304.41694310000003</v>
      </c>
      <c r="H76">
        <v>307.01281490000002</v>
      </c>
      <c r="I76">
        <v>297.7128664</v>
      </c>
      <c r="J76">
        <v>281.81340569999998</v>
      </c>
      <c r="K76">
        <v>266.80918120000001</v>
      </c>
      <c r="L76">
        <v>253.8970411</v>
      </c>
      <c r="M76">
        <v>246.66413679999999</v>
      </c>
      <c r="N76">
        <v>245.9732654</v>
      </c>
      <c r="O76">
        <v>251.35225929999999</v>
      </c>
      <c r="P76">
        <v>261.64924029999997</v>
      </c>
      <c r="Q76">
        <v>275.0170918</v>
      </c>
      <c r="R76">
        <v>271.95947469999999</v>
      </c>
      <c r="S76">
        <v>270.29781000000003</v>
      </c>
      <c r="T76">
        <v>270.1054547</v>
      </c>
      <c r="U76">
        <v>270.87902910000003</v>
      </c>
      <c r="V76">
        <v>272.17411850000002</v>
      </c>
      <c r="W76">
        <v>273.60663039999997</v>
      </c>
      <c r="X76">
        <v>274.82450390000002</v>
      </c>
      <c r="Y76">
        <v>275.4942643</v>
      </c>
      <c r="Z76">
        <v>275.30033250000002</v>
      </c>
      <c r="AA76">
        <v>273.95148069999999</v>
      </c>
      <c r="AB76">
        <v>271.42691380000002</v>
      </c>
      <c r="AC76">
        <v>267.91676710000002</v>
      </c>
      <c r="AD76">
        <v>263.50790860000001</v>
      </c>
      <c r="AE76">
        <v>258.31000690000002</v>
      </c>
      <c r="AF76">
        <v>252.45765059999999</v>
      </c>
      <c r="AG76">
        <v>246.09663029999999</v>
      </c>
      <c r="AH76">
        <v>239.36587660000001</v>
      </c>
      <c r="AI76">
        <v>232.38904550000001</v>
      </c>
      <c r="AJ76">
        <v>225.2761769</v>
      </c>
      <c r="AK76">
        <v>218.1230309</v>
      </c>
    </row>
    <row r="77" spans="1:37">
      <c r="A77" t="s">
        <v>118</v>
      </c>
      <c r="B77">
        <v>16.827941209999999</v>
      </c>
      <c r="C77">
        <v>17.144161789999998</v>
      </c>
      <c r="D77">
        <v>17.432025700000001</v>
      </c>
      <c r="E77">
        <v>17.72870095</v>
      </c>
      <c r="F77">
        <v>18.061757180000001</v>
      </c>
      <c r="G77">
        <v>18.39657017</v>
      </c>
      <c r="H77">
        <v>18.107964070000001</v>
      </c>
      <c r="I77">
        <v>17.3270616</v>
      </c>
      <c r="J77">
        <v>16.24355358</v>
      </c>
      <c r="K77">
        <v>14.930632409999999</v>
      </c>
      <c r="L77">
        <v>13.635279069999999</v>
      </c>
      <c r="M77">
        <v>12.70391066</v>
      </c>
      <c r="N77">
        <v>12.242442459999999</v>
      </c>
      <c r="O77">
        <v>12.202159979999999</v>
      </c>
      <c r="P77">
        <v>12.47107866</v>
      </c>
      <c r="Q77">
        <v>12.884091440000001</v>
      </c>
      <c r="R77">
        <v>12.941268989999999</v>
      </c>
      <c r="S77">
        <v>12.898967499999999</v>
      </c>
      <c r="T77">
        <v>12.837970739999999</v>
      </c>
      <c r="U77">
        <v>12.764171449999999</v>
      </c>
      <c r="V77">
        <v>12.65979905</v>
      </c>
      <c r="W77">
        <v>12.50344065</v>
      </c>
      <c r="X77">
        <v>12.28507222</v>
      </c>
      <c r="Y77">
        <v>12.00195718</v>
      </c>
      <c r="Z77">
        <v>11.658578970000001</v>
      </c>
      <c r="AA77">
        <v>11.26763541</v>
      </c>
      <c r="AB77">
        <v>10.84240499</v>
      </c>
      <c r="AC77">
        <v>10.38905205</v>
      </c>
      <c r="AD77">
        <v>9.9150488110000001</v>
      </c>
      <c r="AE77">
        <v>9.428796642</v>
      </c>
      <c r="AF77">
        <v>8.9383752990000005</v>
      </c>
      <c r="AG77">
        <v>8.4590600980000001</v>
      </c>
      <c r="AH77">
        <v>8.0017634179999995</v>
      </c>
      <c r="AI77">
        <v>7.5620395919999996</v>
      </c>
      <c r="AJ77">
        <v>7.1305426780000003</v>
      </c>
      <c r="AK77">
        <v>6.6967093709999999</v>
      </c>
    </row>
    <row r="78" spans="1:37">
      <c r="A78" t="s">
        <v>119</v>
      </c>
      <c r="B78">
        <v>17.76979171</v>
      </c>
      <c r="C78">
        <v>18.535680020000001</v>
      </c>
      <c r="D78">
        <v>19.372573020000001</v>
      </c>
      <c r="E78">
        <v>20.40895476</v>
      </c>
      <c r="F78">
        <v>21.71172748</v>
      </c>
      <c r="G78">
        <v>23.194266840000001</v>
      </c>
      <c r="H78">
        <v>24.19848283</v>
      </c>
      <c r="I78">
        <v>25.203693350000002</v>
      </c>
      <c r="J78">
        <v>25.888447920000001</v>
      </c>
      <c r="K78">
        <v>25.642439530000001</v>
      </c>
      <c r="L78">
        <v>25.511566859999999</v>
      </c>
      <c r="M78">
        <v>25.859244350000001</v>
      </c>
      <c r="N78">
        <v>26.809333250000002</v>
      </c>
      <c r="O78">
        <v>28.37977338</v>
      </c>
      <c r="P78">
        <v>30.509908079999999</v>
      </c>
      <c r="Q78">
        <v>33.049114629999998</v>
      </c>
      <c r="R78">
        <v>34.281107429999999</v>
      </c>
      <c r="S78">
        <v>35.444568279999999</v>
      </c>
      <c r="T78">
        <v>36.695118119999997</v>
      </c>
      <c r="U78">
        <v>38.037749220000002</v>
      </c>
      <c r="V78">
        <v>39.445910269999999</v>
      </c>
      <c r="W78">
        <v>40.883072220000003</v>
      </c>
      <c r="X78">
        <v>42.31168692</v>
      </c>
      <c r="Y78">
        <v>43.691703769999997</v>
      </c>
      <c r="Z78">
        <v>44.983061409999998</v>
      </c>
      <c r="AA78">
        <v>46.148459340000002</v>
      </c>
      <c r="AB78">
        <v>47.155405430000002</v>
      </c>
      <c r="AC78">
        <v>48.005248090000002</v>
      </c>
      <c r="AD78">
        <v>48.702656009999998</v>
      </c>
      <c r="AE78">
        <v>49.256020489999997</v>
      </c>
      <c r="AF78">
        <v>49.677864059999997</v>
      </c>
      <c r="AG78">
        <v>49.993259950000002</v>
      </c>
      <c r="AH78">
        <v>50.223187350000003</v>
      </c>
      <c r="AI78">
        <v>50.369424860000002</v>
      </c>
      <c r="AJ78">
        <v>50.428342909999998</v>
      </c>
      <c r="AK78">
        <v>50.392522980000003</v>
      </c>
    </row>
    <row r="79" spans="1:37">
      <c r="A79" t="s">
        <v>120</v>
      </c>
      <c r="B79">
        <v>1284.6315030000001</v>
      </c>
      <c r="C79">
        <v>1279.3925380000001</v>
      </c>
      <c r="D79">
        <v>1286.5072849999999</v>
      </c>
      <c r="E79">
        <v>1313.3457780000001</v>
      </c>
      <c r="F79">
        <v>1360.6291670000001</v>
      </c>
      <c r="G79">
        <v>1418.7828979999999</v>
      </c>
      <c r="H79">
        <v>1432.1027919999999</v>
      </c>
      <c r="I79">
        <v>1385.2826990000001</v>
      </c>
      <c r="J79">
        <v>1248.992463</v>
      </c>
      <c r="K79">
        <v>1127.942933</v>
      </c>
      <c r="L79">
        <v>1036.60158</v>
      </c>
      <c r="M79">
        <v>976.32028849999995</v>
      </c>
      <c r="N79">
        <v>943.56551549999995</v>
      </c>
      <c r="O79">
        <v>932.59472370000003</v>
      </c>
      <c r="P79">
        <v>937.29508190000001</v>
      </c>
      <c r="Q79">
        <v>950.89847520000001</v>
      </c>
      <c r="R79">
        <v>960.26258849999999</v>
      </c>
      <c r="S79">
        <v>966.79797159999998</v>
      </c>
      <c r="T79">
        <v>973.7989427</v>
      </c>
      <c r="U79">
        <v>981.73076379999998</v>
      </c>
      <c r="V79">
        <v>990.55574630000001</v>
      </c>
      <c r="W79">
        <v>1000.0098410000001</v>
      </c>
      <c r="X79">
        <v>1009.627405</v>
      </c>
      <c r="Y79">
        <v>1018.764086</v>
      </c>
      <c r="Z79">
        <v>1026.6327739999999</v>
      </c>
      <c r="AA79">
        <v>1032.3443110000001</v>
      </c>
      <c r="AB79">
        <v>1035.571005</v>
      </c>
      <c r="AC79">
        <v>1036.629396</v>
      </c>
      <c r="AD79">
        <v>1035.731794</v>
      </c>
      <c r="AE79">
        <v>1033.1046960000001</v>
      </c>
      <c r="AF79">
        <v>1029.0061229999999</v>
      </c>
      <c r="AG79">
        <v>1023.693584</v>
      </c>
      <c r="AH79">
        <v>1017.394097</v>
      </c>
      <c r="AI79">
        <v>1010.31956</v>
      </c>
      <c r="AJ79">
        <v>1002.671594</v>
      </c>
      <c r="AK79">
        <v>994.63871719999997</v>
      </c>
    </row>
    <row r="80" spans="1:37">
      <c r="A80" t="s">
        <v>121</v>
      </c>
      <c r="B80">
        <v>11.434626509999999</v>
      </c>
      <c r="C80">
        <v>11.367537560000001</v>
      </c>
      <c r="D80">
        <v>11.362404229999999</v>
      </c>
      <c r="E80">
        <v>11.501008179999999</v>
      </c>
      <c r="F80">
        <v>11.7805696</v>
      </c>
      <c r="G80">
        <v>12.108530849999999</v>
      </c>
      <c r="H80">
        <v>12.115672549999999</v>
      </c>
      <c r="I80">
        <v>11.746213709999999</v>
      </c>
      <c r="J80">
        <v>11.04316494</v>
      </c>
      <c r="K80">
        <v>10.322992409999999</v>
      </c>
      <c r="L80">
        <v>9.7311719369999992</v>
      </c>
      <c r="M80">
        <v>9.3715066539999992</v>
      </c>
      <c r="N80">
        <v>9.2725204980000004</v>
      </c>
      <c r="O80">
        <v>9.4169516269999995</v>
      </c>
      <c r="P80">
        <v>9.7638502240000005</v>
      </c>
      <c r="Q80">
        <v>10.24862635</v>
      </c>
      <c r="R80">
        <v>10.61027142</v>
      </c>
      <c r="S80">
        <v>10.90749282</v>
      </c>
      <c r="T80">
        <v>11.23102141</v>
      </c>
      <c r="U80">
        <v>11.60457682</v>
      </c>
      <c r="V80">
        <v>12.02599187</v>
      </c>
      <c r="W80">
        <v>12.48292197</v>
      </c>
      <c r="X80">
        <v>12.95913603</v>
      </c>
      <c r="Y80">
        <v>13.436767420000001</v>
      </c>
      <c r="Z80">
        <v>13.89699448</v>
      </c>
      <c r="AA80">
        <v>14.320256479999999</v>
      </c>
      <c r="AB80">
        <v>14.696942030000001</v>
      </c>
      <c r="AC80">
        <v>15.028574689999999</v>
      </c>
      <c r="AD80">
        <v>15.31556911</v>
      </c>
      <c r="AE80">
        <v>15.55990076</v>
      </c>
      <c r="AF80">
        <v>15.76517078</v>
      </c>
      <c r="AG80">
        <v>15.935997759999999</v>
      </c>
      <c r="AH80">
        <v>16.07725181</v>
      </c>
      <c r="AI80">
        <v>16.193858509999998</v>
      </c>
      <c r="AJ80">
        <v>16.290825810000001</v>
      </c>
      <c r="AK80">
        <v>16.373194860000002</v>
      </c>
    </row>
    <row r="81" spans="1:37">
      <c r="A81" t="s">
        <v>122</v>
      </c>
      <c r="B81">
        <v>94.407346700000005</v>
      </c>
      <c r="C81">
        <v>94.007689670000005</v>
      </c>
      <c r="D81">
        <v>94.186809069999995</v>
      </c>
      <c r="E81">
        <v>95.843207079999999</v>
      </c>
      <c r="F81">
        <v>98.8625665</v>
      </c>
      <c r="G81">
        <v>102.2375712</v>
      </c>
      <c r="H81">
        <v>101.9810902</v>
      </c>
      <c r="I81">
        <v>96.72749675</v>
      </c>
      <c r="J81">
        <v>84.357324649999995</v>
      </c>
      <c r="K81">
        <v>73.389225600000003</v>
      </c>
      <c r="L81">
        <v>65.177429279999998</v>
      </c>
      <c r="M81">
        <v>59.674725029999998</v>
      </c>
      <c r="N81">
        <v>56.398114919999998</v>
      </c>
      <c r="O81">
        <v>54.791517640000002</v>
      </c>
      <c r="P81">
        <v>54.332676050000003</v>
      </c>
      <c r="Q81">
        <v>54.501230149999998</v>
      </c>
      <c r="R81">
        <v>54.917364970000001</v>
      </c>
      <c r="S81">
        <v>55.633269069999997</v>
      </c>
      <c r="T81">
        <v>56.674656329999998</v>
      </c>
      <c r="U81">
        <v>57.950427660000003</v>
      </c>
      <c r="V81">
        <v>59.377143400000001</v>
      </c>
      <c r="W81">
        <v>60.879478759999998</v>
      </c>
      <c r="X81">
        <v>62.383893139999998</v>
      </c>
      <c r="Y81">
        <v>63.814852129999998</v>
      </c>
      <c r="Z81">
        <v>65.093784240000005</v>
      </c>
      <c r="AA81">
        <v>66.139980879999996</v>
      </c>
      <c r="AB81">
        <v>66.932572840000006</v>
      </c>
      <c r="AC81">
        <v>67.500447589999993</v>
      </c>
      <c r="AD81">
        <v>67.84575237</v>
      </c>
      <c r="AE81">
        <v>67.977843890000003</v>
      </c>
      <c r="AF81">
        <v>67.915032539999999</v>
      </c>
      <c r="AG81">
        <v>67.681622910000002</v>
      </c>
      <c r="AH81">
        <v>67.303316280000004</v>
      </c>
      <c r="AI81">
        <v>66.804887269999995</v>
      </c>
      <c r="AJ81">
        <v>66.210520070000001</v>
      </c>
      <c r="AK81">
        <v>65.543361899999994</v>
      </c>
    </row>
    <row r="82" spans="1:37">
      <c r="A82" t="s">
        <v>123</v>
      </c>
      <c r="B82">
        <v>0.18474214159999999</v>
      </c>
      <c r="C82">
        <v>0.1897925691</v>
      </c>
      <c r="D82">
        <v>0.196306655</v>
      </c>
      <c r="E82">
        <v>0.2042950536</v>
      </c>
      <c r="F82">
        <v>0.21376422710000001</v>
      </c>
      <c r="G82">
        <v>0.2242200842</v>
      </c>
      <c r="H82">
        <v>0.2280490768</v>
      </c>
      <c r="I82">
        <v>0.22350580980000001</v>
      </c>
      <c r="J82">
        <v>0.20284163080000001</v>
      </c>
      <c r="K82">
        <v>0.18125082179999999</v>
      </c>
      <c r="L82">
        <v>0.16404392239999999</v>
      </c>
      <c r="M82">
        <v>0.15257943460000001</v>
      </c>
      <c r="N82">
        <v>0.14657254180000001</v>
      </c>
      <c r="O82">
        <v>0.14490344299999999</v>
      </c>
      <c r="P82">
        <v>0.146263854</v>
      </c>
      <c r="Q82">
        <v>0.14910210900000001</v>
      </c>
      <c r="R82">
        <v>0.14910877210000001</v>
      </c>
      <c r="S82">
        <v>0.1483570843</v>
      </c>
      <c r="T82">
        <v>0.1474880401</v>
      </c>
      <c r="U82">
        <v>0.14654185850000001</v>
      </c>
      <c r="V82">
        <v>0.14537408669999999</v>
      </c>
      <c r="W82">
        <v>0.14381624430000001</v>
      </c>
      <c r="X82">
        <v>0.14179298509999999</v>
      </c>
      <c r="Y82">
        <v>0.13928774520000001</v>
      </c>
      <c r="Z82">
        <v>0.13634047530000001</v>
      </c>
      <c r="AA82">
        <v>0.13305358910000001</v>
      </c>
      <c r="AB82">
        <v>0.12953291159999999</v>
      </c>
      <c r="AC82">
        <v>0.12582955479999999</v>
      </c>
      <c r="AD82">
        <v>0.12200381840000001</v>
      </c>
      <c r="AE82">
        <v>0.11812245490000001</v>
      </c>
      <c r="AF82">
        <v>0.1142487616</v>
      </c>
      <c r="AG82">
        <v>0.1104983893</v>
      </c>
      <c r="AH82">
        <v>0.10695196179999999</v>
      </c>
      <c r="AI82">
        <v>0.1035746739</v>
      </c>
      <c r="AJ82">
        <v>0.1002963024</v>
      </c>
      <c r="AK82">
        <v>9.7039187599999993E-2</v>
      </c>
    </row>
    <row r="83" spans="1:37">
      <c r="A83" t="s">
        <v>124</v>
      </c>
      <c r="B83">
        <v>219.11242780000001</v>
      </c>
      <c r="C83">
        <v>220.4574278</v>
      </c>
      <c r="D83">
        <v>222.67546770000001</v>
      </c>
      <c r="E83">
        <v>227.10026210000001</v>
      </c>
      <c r="F83">
        <v>234.26281169999999</v>
      </c>
      <c r="G83">
        <v>243.03286689999999</v>
      </c>
      <c r="H83">
        <v>251.70453370000001</v>
      </c>
      <c r="I83">
        <v>262.4203536</v>
      </c>
      <c r="J83">
        <v>262.84222620000003</v>
      </c>
      <c r="K83">
        <v>251.62661019999999</v>
      </c>
      <c r="L83">
        <v>242.5383272</v>
      </c>
      <c r="M83">
        <v>237.86178720000001</v>
      </c>
      <c r="N83">
        <v>238.0253874</v>
      </c>
      <c r="O83">
        <v>242.79289449999999</v>
      </c>
      <c r="P83">
        <v>251.5618566</v>
      </c>
      <c r="Q83">
        <v>263.38729110000003</v>
      </c>
      <c r="R83">
        <v>273.02364080000001</v>
      </c>
      <c r="S83">
        <v>281.45295149999998</v>
      </c>
      <c r="T83">
        <v>290.11554080000002</v>
      </c>
      <c r="U83">
        <v>299.21410429999997</v>
      </c>
      <c r="V83">
        <v>308.71306470000002</v>
      </c>
      <c r="W83">
        <v>318.52800610000003</v>
      </c>
      <c r="X83">
        <v>328.55018610000002</v>
      </c>
      <c r="Y83">
        <v>338.64405040000003</v>
      </c>
      <c r="Z83">
        <v>348.63941119999998</v>
      </c>
      <c r="AA83">
        <v>358.3193521</v>
      </c>
      <c r="AB83">
        <v>367.63115219999997</v>
      </c>
      <c r="AC83">
        <v>376.66881999999998</v>
      </c>
      <c r="AD83">
        <v>385.47707559999998</v>
      </c>
      <c r="AE83">
        <v>394.09969860000001</v>
      </c>
      <c r="AF83">
        <v>402.59585270000002</v>
      </c>
      <c r="AG83">
        <v>411.00838829999998</v>
      </c>
      <c r="AH83">
        <v>419.35852460000001</v>
      </c>
      <c r="AI83">
        <v>427.68840540000002</v>
      </c>
      <c r="AJ83">
        <v>436.07090260000001</v>
      </c>
      <c r="AK83">
        <v>444.61568779999999</v>
      </c>
    </row>
    <row r="84" spans="1:37">
      <c r="A84" t="s">
        <v>125</v>
      </c>
      <c r="B84">
        <v>839.61827530000005</v>
      </c>
      <c r="C84">
        <v>872.20917039999995</v>
      </c>
      <c r="D84">
        <v>897.93527219999999</v>
      </c>
      <c r="E84">
        <v>928.52998630000002</v>
      </c>
      <c r="F84">
        <v>968.13196960000005</v>
      </c>
      <c r="G84">
        <v>1011.644098</v>
      </c>
      <c r="H84">
        <v>1052.710965</v>
      </c>
      <c r="I84">
        <v>1091.963037</v>
      </c>
      <c r="J84">
        <v>1133.0791710000001</v>
      </c>
      <c r="K84">
        <v>1176.6281489999999</v>
      </c>
      <c r="L84">
        <v>1213.477605</v>
      </c>
      <c r="M84">
        <v>1251.3547940000001</v>
      </c>
      <c r="N84">
        <v>1300.145395</v>
      </c>
      <c r="O84">
        <v>1363.2120399999999</v>
      </c>
      <c r="P84">
        <v>1442.606454</v>
      </c>
      <c r="Q84">
        <v>1538.9341199999999</v>
      </c>
      <c r="R84">
        <v>1481.4312440000001</v>
      </c>
      <c r="S84">
        <v>1399.0519710000001</v>
      </c>
      <c r="T84">
        <v>1318.5048839999999</v>
      </c>
      <c r="U84">
        <v>1248.3483409999999</v>
      </c>
      <c r="V84">
        <v>1190.0142249999999</v>
      </c>
      <c r="W84">
        <v>1142.3024150000001</v>
      </c>
      <c r="X84">
        <v>1103.222923</v>
      </c>
      <c r="Y84">
        <v>1070.704794</v>
      </c>
      <c r="Z84">
        <v>1042.8374349999999</v>
      </c>
      <c r="AA84">
        <v>1017.92683</v>
      </c>
      <c r="AB84">
        <v>995.11202930000002</v>
      </c>
      <c r="AC84">
        <v>974.21826710000005</v>
      </c>
      <c r="AD84">
        <v>954.90961470000002</v>
      </c>
      <c r="AE84">
        <v>936.94263430000001</v>
      </c>
      <c r="AF84">
        <v>920.17635610000002</v>
      </c>
      <c r="AG84">
        <v>904.52837339999996</v>
      </c>
      <c r="AH84">
        <v>889.92888010000001</v>
      </c>
      <c r="AI84">
        <v>876.33299460000001</v>
      </c>
      <c r="AJ84">
        <v>863.75388250000003</v>
      </c>
      <c r="AK84">
        <v>852.28645789999996</v>
      </c>
    </row>
    <row r="85" spans="1:37">
      <c r="A85" t="s">
        <v>126</v>
      </c>
      <c r="B85">
        <v>0.51615093410000001</v>
      </c>
      <c r="C85">
        <v>0.54324902090000005</v>
      </c>
      <c r="D85">
        <v>0.56929529690000003</v>
      </c>
      <c r="E85">
        <v>0.60056426080000003</v>
      </c>
      <c r="F85">
        <v>0.63909981780000003</v>
      </c>
      <c r="G85">
        <v>0.68148557850000002</v>
      </c>
      <c r="H85">
        <v>0.73864776129999998</v>
      </c>
      <c r="I85">
        <v>0.80293669749999996</v>
      </c>
      <c r="J85">
        <v>0.85824040400000001</v>
      </c>
      <c r="K85">
        <v>0.90398803439999997</v>
      </c>
      <c r="L85">
        <v>0.94898234930000003</v>
      </c>
      <c r="M85">
        <v>0.99949480540000002</v>
      </c>
      <c r="N85">
        <v>1.0636256900000001</v>
      </c>
      <c r="O85">
        <v>1.1473409999999999</v>
      </c>
      <c r="P85">
        <v>1.2552183699999999</v>
      </c>
      <c r="Q85">
        <v>1.3904227840000001</v>
      </c>
      <c r="R85">
        <v>1.419932309</v>
      </c>
      <c r="S85">
        <v>1.4320336769999999</v>
      </c>
      <c r="T85">
        <v>1.4414050490000001</v>
      </c>
      <c r="U85">
        <v>1.45254514</v>
      </c>
      <c r="V85">
        <v>1.466169169</v>
      </c>
      <c r="W85">
        <v>1.481738647</v>
      </c>
      <c r="X85">
        <v>1.4983960350000001</v>
      </c>
      <c r="Y85">
        <v>1.5152332019999999</v>
      </c>
      <c r="Z85">
        <v>1.531314812</v>
      </c>
      <c r="AA85">
        <v>1.545630498</v>
      </c>
      <c r="AB85">
        <v>1.5580134240000001</v>
      </c>
      <c r="AC85">
        <v>1.5691003729999999</v>
      </c>
      <c r="AD85">
        <v>1.579214774</v>
      </c>
      <c r="AE85">
        <v>1.58868239</v>
      </c>
      <c r="AF85">
        <v>1.5978657199999999</v>
      </c>
      <c r="AG85">
        <v>1.6070966550000001</v>
      </c>
      <c r="AH85">
        <v>1.6166283889999999</v>
      </c>
      <c r="AI85">
        <v>1.6267219150000001</v>
      </c>
      <c r="AJ85">
        <v>1.6377475210000001</v>
      </c>
      <c r="AK85">
        <v>1.6502786629999999</v>
      </c>
    </row>
    <row r="86" spans="1:37">
      <c r="A86" t="s">
        <v>127</v>
      </c>
      <c r="B86">
        <v>169.77642950000001</v>
      </c>
      <c r="C86">
        <v>177.2866124</v>
      </c>
      <c r="D86">
        <v>182.86556390000001</v>
      </c>
      <c r="E86">
        <v>188.78680790000001</v>
      </c>
      <c r="F86">
        <v>196.01004760000001</v>
      </c>
      <c r="G86">
        <v>203.66830630000001</v>
      </c>
      <c r="H86">
        <v>213.22639330000001</v>
      </c>
      <c r="I86">
        <v>221.82893039999999</v>
      </c>
      <c r="J86">
        <v>227.00029939999999</v>
      </c>
      <c r="K86">
        <v>230.13548170000001</v>
      </c>
      <c r="L86">
        <v>231.70678409999999</v>
      </c>
      <c r="M86">
        <v>233.97230350000001</v>
      </c>
      <c r="N86">
        <v>238.6403148</v>
      </c>
      <c r="O86">
        <v>246.4932713</v>
      </c>
      <c r="P86">
        <v>257.7773267</v>
      </c>
      <c r="Q86">
        <v>272.27517519999998</v>
      </c>
      <c r="R86">
        <v>270.21579320000001</v>
      </c>
      <c r="S86">
        <v>268.55108580000001</v>
      </c>
      <c r="T86">
        <v>267.65374329999997</v>
      </c>
      <c r="U86">
        <v>267.25424420000002</v>
      </c>
      <c r="V86">
        <v>267.13445000000002</v>
      </c>
      <c r="W86">
        <v>267.14032470000001</v>
      </c>
      <c r="X86">
        <v>267.14309150000003</v>
      </c>
      <c r="Y86">
        <v>267.01264909999998</v>
      </c>
      <c r="Z86">
        <v>266.60491050000002</v>
      </c>
      <c r="AA86">
        <v>265.75745139999998</v>
      </c>
      <c r="AB86">
        <v>264.45512980000001</v>
      </c>
      <c r="AC86">
        <v>262.8190798</v>
      </c>
      <c r="AD86">
        <v>260.90399059999999</v>
      </c>
      <c r="AE86">
        <v>258.76619219999998</v>
      </c>
      <c r="AF86">
        <v>256.46902949999998</v>
      </c>
      <c r="AG86">
        <v>254.07321930000001</v>
      </c>
      <c r="AH86">
        <v>251.6268121</v>
      </c>
      <c r="AI86">
        <v>249.17447680000001</v>
      </c>
      <c r="AJ86">
        <v>246.77280039999999</v>
      </c>
      <c r="AK86">
        <v>244.50187199999999</v>
      </c>
    </row>
    <row r="87" spans="1:37">
      <c r="A87" t="s">
        <v>128</v>
      </c>
      <c r="B87">
        <v>4665.9336899999998</v>
      </c>
      <c r="C87">
        <v>4796.2613609999999</v>
      </c>
      <c r="D87">
        <v>4888.3626240000003</v>
      </c>
      <c r="E87">
        <v>4971.3951859999997</v>
      </c>
      <c r="F87">
        <v>5068.1926169999997</v>
      </c>
      <c r="G87">
        <v>5159.2887360000004</v>
      </c>
      <c r="H87">
        <v>5279.8417310000004</v>
      </c>
      <c r="I87">
        <v>5507.3083580000002</v>
      </c>
      <c r="J87">
        <v>5695.9428509999998</v>
      </c>
      <c r="K87">
        <v>5598.0971790000003</v>
      </c>
      <c r="L87">
        <v>5388.1092090000002</v>
      </c>
      <c r="M87">
        <v>5195.6459439999999</v>
      </c>
      <c r="N87">
        <v>5117.1498490000004</v>
      </c>
      <c r="O87">
        <v>5169.7276140000004</v>
      </c>
      <c r="P87">
        <v>5322.2354969999997</v>
      </c>
      <c r="Q87">
        <v>5508.5922309999996</v>
      </c>
      <c r="R87">
        <v>5459.0922289999999</v>
      </c>
      <c r="S87">
        <v>5374.5054879999998</v>
      </c>
      <c r="T87">
        <v>5306.0327269999998</v>
      </c>
      <c r="U87">
        <v>5247.146393</v>
      </c>
      <c r="V87">
        <v>5176.791757</v>
      </c>
      <c r="W87">
        <v>5074.400592</v>
      </c>
      <c r="X87">
        <v>4931.1301919999996</v>
      </c>
      <c r="Y87">
        <v>4745.2015620000002</v>
      </c>
      <c r="Z87">
        <v>4521.1947550000004</v>
      </c>
      <c r="AA87">
        <v>4270.7385629999999</v>
      </c>
      <c r="AB87">
        <v>4004.4983579999998</v>
      </c>
      <c r="AC87">
        <v>3724.0206830000002</v>
      </c>
      <c r="AD87">
        <v>3431.6289830000001</v>
      </c>
      <c r="AE87">
        <v>3130.0062010000001</v>
      </c>
      <c r="AF87">
        <v>2821.640042</v>
      </c>
      <c r="AG87">
        <v>2517.1471259999998</v>
      </c>
      <c r="AH87">
        <v>2224.2692320000001</v>
      </c>
      <c r="AI87">
        <v>1935.543541</v>
      </c>
      <c r="AJ87">
        <v>1638.042788</v>
      </c>
      <c r="AK87">
        <v>1316.7845380000001</v>
      </c>
    </row>
    <row r="88" spans="1:37">
      <c r="A88" t="s">
        <v>129</v>
      </c>
      <c r="B88">
        <v>3437.478748</v>
      </c>
      <c r="C88">
        <v>3525.4800270000001</v>
      </c>
      <c r="D88">
        <v>3586.8457990000002</v>
      </c>
      <c r="E88">
        <v>3653.4673360000002</v>
      </c>
      <c r="F88">
        <v>3738.7914059999998</v>
      </c>
      <c r="G88">
        <v>3824.6010879999999</v>
      </c>
      <c r="H88">
        <v>3952.2071369999999</v>
      </c>
      <c r="I88">
        <v>4170.749922</v>
      </c>
      <c r="J88">
        <v>4353.8254200000001</v>
      </c>
      <c r="K88">
        <v>4325.9114369999998</v>
      </c>
      <c r="L88">
        <v>4248.454538</v>
      </c>
      <c r="M88">
        <v>4191.4605920000004</v>
      </c>
      <c r="N88">
        <v>4213.5366249999997</v>
      </c>
      <c r="O88">
        <v>4316.2580260000004</v>
      </c>
      <c r="P88">
        <v>4471.6727090000004</v>
      </c>
      <c r="Q88">
        <v>4630.2580440000002</v>
      </c>
      <c r="R88">
        <v>4614.5833309999998</v>
      </c>
      <c r="S88">
        <v>4592.8770709999999</v>
      </c>
      <c r="T88">
        <v>4582.1669780000002</v>
      </c>
      <c r="U88">
        <v>4573.6591230000004</v>
      </c>
      <c r="V88">
        <v>4553.6259929999997</v>
      </c>
      <c r="W88">
        <v>4510.1308669999999</v>
      </c>
      <c r="X88">
        <v>4440.2156699999996</v>
      </c>
      <c r="Y88">
        <v>4344.7526630000002</v>
      </c>
      <c r="Z88">
        <v>4228.513242</v>
      </c>
      <c r="AA88">
        <v>4100.7930710000001</v>
      </c>
      <c r="AB88">
        <v>3968.7512320000001</v>
      </c>
      <c r="AC88">
        <v>3832.2012730000001</v>
      </c>
      <c r="AD88">
        <v>3692.6994319999999</v>
      </c>
      <c r="AE88">
        <v>3551.8063499999998</v>
      </c>
      <c r="AF88">
        <v>3410.7654550000002</v>
      </c>
      <c r="AG88">
        <v>3277.098207</v>
      </c>
      <c r="AH88">
        <v>3155.2706990000001</v>
      </c>
      <c r="AI88">
        <v>3038.4062979999999</v>
      </c>
      <c r="AJ88">
        <v>2917.0342030000002</v>
      </c>
      <c r="AK88">
        <v>2780.541592</v>
      </c>
    </row>
    <row r="89" spans="1:37">
      <c r="A89" t="s">
        <v>130</v>
      </c>
      <c r="B89">
        <v>515.30656799999997</v>
      </c>
      <c r="C89">
        <v>534.25380510000002</v>
      </c>
      <c r="D89">
        <v>546.28730299999995</v>
      </c>
      <c r="E89">
        <v>559.45739390000006</v>
      </c>
      <c r="F89">
        <v>576.61041750000004</v>
      </c>
      <c r="G89">
        <v>594.84073969999997</v>
      </c>
      <c r="H89">
        <v>624.25921700000004</v>
      </c>
      <c r="I89">
        <v>676.2910402</v>
      </c>
      <c r="J89">
        <v>740.68469030000006</v>
      </c>
      <c r="K89">
        <v>781.60795559999997</v>
      </c>
      <c r="L89">
        <v>821.80718750000005</v>
      </c>
      <c r="M89">
        <v>864.03730270000005</v>
      </c>
      <c r="N89">
        <v>910.61587120000002</v>
      </c>
      <c r="O89">
        <v>963.82261440000002</v>
      </c>
      <c r="P89">
        <v>1025.47137</v>
      </c>
      <c r="Q89">
        <v>1097.0750390000001</v>
      </c>
      <c r="R89">
        <v>1125.2782090000001</v>
      </c>
      <c r="S89">
        <v>1166.1420820000001</v>
      </c>
      <c r="T89">
        <v>1218.2554009999999</v>
      </c>
      <c r="U89">
        <v>1279.122832</v>
      </c>
      <c r="V89">
        <v>1346.8900410000001</v>
      </c>
      <c r="W89">
        <v>1420.282158</v>
      </c>
      <c r="X89">
        <v>1498.305251</v>
      </c>
      <c r="Y89">
        <v>1580.028591</v>
      </c>
      <c r="Z89">
        <v>1664.4133139999999</v>
      </c>
      <c r="AA89">
        <v>1750.147354</v>
      </c>
      <c r="AB89">
        <v>1837.020462</v>
      </c>
      <c r="AC89">
        <v>1925.7312360000001</v>
      </c>
      <c r="AD89">
        <v>2016.510364</v>
      </c>
      <c r="AE89">
        <v>2109.5362209999998</v>
      </c>
      <c r="AF89">
        <v>2205.0530010000002</v>
      </c>
      <c r="AG89">
        <v>2303.146084</v>
      </c>
      <c r="AH89">
        <v>2403.7367220000001</v>
      </c>
      <c r="AI89">
        <v>2506.9305169999998</v>
      </c>
      <c r="AJ89">
        <v>2613.0818370000002</v>
      </c>
      <c r="AK89">
        <v>2722.858444</v>
      </c>
    </row>
    <row r="90" spans="1:37">
      <c r="A90" t="s">
        <v>131</v>
      </c>
      <c r="B90">
        <v>25.534731010000002</v>
      </c>
      <c r="C90">
        <v>26.753869479999999</v>
      </c>
      <c r="D90">
        <v>27.771394430000001</v>
      </c>
      <c r="E90">
        <v>28.93429527</v>
      </c>
      <c r="F90">
        <v>30.357745439999999</v>
      </c>
      <c r="G90">
        <v>31.88776537</v>
      </c>
      <c r="H90">
        <v>34.196476990000001</v>
      </c>
      <c r="I90">
        <v>38.043278809999997</v>
      </c>
      <c r="J90">
        <v>42.283421369999999</v>
      </c>
      <c r="K90">
        <v>44.842830970000001</v>
      </c>
      <c r="L90">
        <v>47.596220459999998</v>
      </c>
      <c r="M90">
        <v>50.735221549999999</v>
      </c>
      <c r="N90">
        <v>54.506841420000001</v>
      </c>
      <c r="O90">
        <v>59.148023700000003</v>
      </c>
      <c r="P90">
        <v>64.872116309999996</v>
      </c>
      <c r="Q90">
        <v>71.885781609999995</v>
      </c>
      <c r="R90">
        <v>74.659835920000006</v>
      </c>
      <c r="S90">
        <v>77.455504410000003</v>
      </c>
      <c r="T90">
        <v>80.761409490000005</v>
      </c>
      <c r="U90">
        <v>84.67620565</v>
      </c>
      <c r="V90">
        <v>89.16985579</v>
      </c>
      <c r="W90">
        <v>94.181013460000003</v>
      </c>
      <c r="X90">
        <v>99.646269489999995</v>
      </c>
      <c r="Y90">
        <v>105.5048802</v>
      </c>
      <c r="Z90">
        <v>111.6923384</v>
      </c>
      <c r="AA90">
        <v>118.1282432</v>
      </c>
      <c r="AB90">
        <v>124.8078538</v>
      </c>
      <c r="AC90">
        <v>131.7873663</v>
      </c>
      <c r="AD90">
        <v>139.09412710000001</v>
      </c>
      <c r="AE90">
        <v>146.7531382</v>
      </c>
      <c r="AF90">
        <v>154.7950586</v>
      </c>
      <c r="AG90">
        <v>163.23983559999999</v>
      </c>
      <c r="AH90">
        <v>172.09623830000001</v>
      </c>
      <c r="AI90">
        <v>181.38809860000001</v>
      </c>
      <c r="AJ90">
        <v>191.16086609999999</v>
      </c>
      <c r="AK90">
        <v>201.48962130000001</v>
      </c>
    </row>
    <row r="91" spans="1:37">
      <c r="A91" t="s">
        <v>132</v>
      </c>
      <c r="B91">
        <v>345.65947560000001</v>
      </c>
      <c r="C91">
        <v>359.53532669999998</v>
      </c>
      <c r="D91">
        <v>367.76276130000002</v>
      </c>
      <c r="E91">
        <v>375.81531030000002</v>
      </c>
      <c r="F91">
        <v>385.76516420000002</v>
      </c>
      <c r="G91">
        <v>395.81516090000002</v>
      </c>
      <c r="H91">
        <v>411.23982059999997</v>
      </c>
      <c r="I91">
        <v>439.50573259999999</v>
      </c>
      <c r="J91">
        <v>469.32487129999998</v>
      </c>
      <c r="K91">
        <v>480.37696899999997</v>
      </c>
      <c r="L91">
        <v>490.6085746</v>
      </c>
      <c r="M91">
        <v>503.07226830000002</v>
      </c>
      <c r="N91">
        <v>519.75081150000005</v>
      </c>
      <c r="O91">
        <v>541.86757320000004</v>
      </c>
      <c r="P91">
        <v>570.03046879999999</v>
      </c>
      <c r="Q91">
        <v>604.44382410000003</v>
      </c>
      <c r="R91">
        <v>611.04612369999995</v>
      </c>
      <c r="S91">
        <v>625.24018269999999</v>
      </c>
      <c r="T91">
        <v>645.91299719999995</v>
      </c>
      <c r="U91">
        <v>671.37208969999995</v>
      </c>
      <c r="V91">
        <v>700.46657470000002</v>
      </c>
      <c r="W91">
        <v>732.44795220000003</v>
      </c>
      <c r="X91">
        <v>766.75773760000004</v>
      </c>
      <c r="Y91">
        <v>802.88978540000005</v>
      </c>
      <c r="Z91">
        <v>840.29205769999999</v>
      </c>
      <c r="AA91">
        <v>878.27933670000004</v>
      </c>
      <c r="AB91">
        <v>916.78454839999995</v>
      </c>
      <c r="AC91">
        <v>956.1871764</v>
      </c>
      <c r="AD91">
        <v>996.53652060000002</v>
      </c>
      <c r="AE91">
        <v>1037.858919</v>
      </c>
      <c r="AF91">
        <v>1080.2244470000001</v>
      </c>
      <c r="AG91">
        <v>1123.6382900000001</v>
      </c>
      <c r="AH91">
        <v>1168.0355629999999</v>
      </c>
      <c r="AI91">
        <v>1213.445915</v>
      </c>
      <c r="AJ91">
        <v>1260.028928</v>
      </c>
      <c r="AK91">
        <v>1308.1087970000001</v>
      </c>
    </row>
    <row r="92" spans="1:37">
      <c r="A92" t="s">
        <v>133</v>
      </c>
      <c r="B92">
        <v>46.82054961</v>
      </c>
      <c r="C92">
        <v>46.846450419999996</v>
      </c>
      <c r="D92">
        <v>46.205551249999999</v>
      </c>
      <c r="E92">
        <v>45.251914990000003</v>
      </c>
      <c r="F92">
        <v>44.22468722</v>
      </c>
      <c r="G92">
        <v>43.138856660000002</v>
      </c>
      <c r="H92">
        <v>42.589372040000001</v>
      </c>
      <c r="I92">
        <v>43.561978879999998</v>
      </c>
      <c r="J92">
        <v>44.327935199999999</v>
      </c>
      <c r="K92">
        <v>42.356739879999999</v>
      </c>
      <c r="L92">
        <v>39.987851200000001</v>
      </c>
      <c r="M92">
        <v>37.948168610000003</v>
      </c>
      <c r="N92">
        <v>36.646533140000003</v>
      </c>
      <c r="O92">
        <v>36.128628540000001</v>
      </c>
      <c r="P92">
        <v>36.246861010000003</v>
      </c>
      <c r="Q92">
        <v>36.735673839999997</v>
      </c>
      <c r="R92">
        <v>36.573449719999999</v>
      </c>
      <c r="S92">
        <v>36.359231690000001</v>
      </c>
      <c r="T92">
        <v>36.23223454</v>
      </c>
      <c r="U92">
        <v>36.155915350000001</v>
      </c>
      <c r="V92">
        <v>36.053170860000002</v>
      </c>
      <c r="W92">
        <v>35.854599329999999</v>
      </c>
      <c r="X92">
        <v>35.532499110000003</v>
      </c>
      <c r="Y92">
        <v>35.083119570000001</v>
      </c>
      <c r="Z92">
        <v>34.522240549999999</v>
      </c>
      <c r="AA92">
        <v>33.885610229999998</v>
      </c>
      <c r="AB92">
        <v>33.210275060000001</v>
      </c>
      <c r="AC92">
        <v>32.503373670000002</v>
      </c>
      <c r="AD92">
        <v>31.771279079999999</v>
      </c>
      <c r="AE92">
        <v>31.021677839999999</v>
      </c>
      <c r="AF92">
        <v>30.262363130000001</v>
      </c>
      <c r="AG92">
        <v>29.526265030000001</v>
      </c>
      <c r="AH92">
        <v>28.836453729999999</v>
      </c>
      <c r="AI92">
        <v>28.168300160000001</v>
      </c>
      <c r="AJ92">
        <v>27.480400670000002</v>
      </c>
      <c r="AK92">
        <v>26.72542481</v>
      </c>
    </row>
    <row r="93" spans="1:37">
      <c r="A93" t="s">
        <v>134</v>
      </c>
      <c r="B93">
        <v>2310</v>
      </c>
      <c r="C93">
        <v>2312.2333170000002</v>
      </c>
      <c r="D93">
        <v>2313.3259840000001</v>
      </c>
      <c r="E93">
        <v>2314.2827109999998</v>
      </c>
      <c r="F93">
        <v>2315.2313410000002</v>
      </c>
      <c r="G93">
        <v>2316.1532120000002</v>
      </c>
      <c r="H93">
        <v>2316.4497160000001</v>
      </c>
      <c r="I93">
        <v>2316.0656410000001</v>
      </c>
      <c r="J93">
        <v>2315.1992089999999</v>
      </c>
      <c r="K93">
        <v>2314.143564</v>
      </c>
      <c r="L93">
        <v>2313.1720319999999</v>
      </c>
      <c r="M93">
        <v>2312.605274</v>
      </c>
      <c r="N93">
        <v>2312.5788980000002</v>
      </c>
      <c r="O93">
        <v>2313.0692020000001</v>
      </c>
      <c r="P93">
        <v>2313.943049</v>
      </c>
      <c r="Q93">
        <v>2315.002164</v>
      </c>
      <c r="R93">
        <v>2316.2320589999999</v>
      </c>
      <c r="S93">
        <v>2317.622237</v>
      </c>
      <c r="T93">
        <v>2319.1676010000001</v>
      </c>
      <c r="U93">
        <v>2320.857086</v>
      </c>
      <c r="V93">
        <v>2322.6716000000001</v>
      </c>
      <c r="W93">
        <v>2324.5876440000002</v>
      </c>
      <c r="X93">
        <v>2326.5798960000002</v>
      </c>
      <c r="Y93">
        <v>2328.621803</v>
      </c>
      <c r="Z93">
        <v>2330.685043</v>
      </c>
      <c r="AA93">
        <v>2332.7385330000002</v>
      </c>
      <c r="AB93">
        <v>2334.7660340000002</v>
      </c>
      <c r="AC93">
        <v>2336.7699619999999</v>
      </c>
      <c r="AD93">
        <v>2338.7520410000002</v>
      </c>
      <c r="AE93">
        <v>2340.7182419999999</v>
      </c>
      <c r="AF93">
        <v>2342.6784670000002</v>
      </c>
      <c r="AG93">
        <v>2344.6442489999999</v>
      </c>
      <c r="AH93">
        <v>2346.6270490000002</v>
      </c>
      <c r="AI93">
        <v>2348.639095</v>
      </c>
      <c r="AJ93">
        <v>2350.6945460000002</v>
      </c>
      <c r="AK93">
        <v>2352.810078</v>
      </c>
    </row>
    <row r="94" spans="1:37">
      <c r="A94" t="s">
        <v>135</v>
      </c>
      <c r="B94">
        <v>412.76329629999998</v>
      </c>
      <c r="C94">
        <v>420.09822600000001</v>
      </c>
      <c r="D94">
        <v>429.96801379999999</v>
      </c>
      <c r="E94">
        <v>438.84524529999999</v>
      </c>
      <c r="F94">
        <v>443.68759419999998</v>
      </c>
      <c r="G94">
        <v>443.06952410000002</v>
      </c>
      <c r="H94">
        <v>457.9908734</v>
      </c>
      <c r="I94">
        <v>481.56463539999999</v>
      </c>
      <c r="J94">
        <v>505.96393710000001</v>
      </c>
      <c r="K94">
        <v>524.80285140000001</v>
      </c>
      <c r="L94">
        <v>532.25426619999996</v>
      </c>
      <c r="M94">
        <v>523.92522629999996</v>
      </c>
      <c r="N94">
        <v>497.57726919999999</v>
      </c>
      <c r="O94">
        <v>450.61856210000002</v>
      </c>
      <c r="P94">
        <v>381.49499209999999</v>
      </c>
      <c r="Q94">
        <v>293.52121080000001</v>
      </c>
      <c r="R94">
        <v>257.16488729999998</v>
      </c>
      <c r="S94">
        <v>252.32506190000001</v>
      </c>
      <c r="T94">
        <v>258.5654323</v>
      </c>
      <c r="U94">
        <v>266.30320640000002</v>
      </c>
      <c r="V94">
        <v>272.09265370000003</v>
      </c>
      <c r="W94">
        <v>275.30085029999998</v>
      </c>
      <c r="X94">
        <v>276.55484630000001</v>
      </c>
      <c r="Y94">
        <v>277.07570029999999</v>
      </c>
      <c r="Z94">
        <v>278.41555820000002</v>
      </c>
      <c r="AA94">
        <v>282.34562019999998</v>
      </c>
      <c r="AB94">
        <v>290.00022439999998</v>
      </c>
      <c r="AC94">
        <v>301.37081469999998</v>
      </c>
      <c r="AD94">
        <v>316.16647699999999</v>
      </c>
      <c r="AE94">
        <v>334.02031340000002</v>
      </c>
      <c r="AF94">
        <v>354.51775040000001</v>
      </c>
      <c r="AG94">
        <v>377.246804</v>
      </c>
      <c r="AH94">
        <v>401.8153016</v>
      </c>
      <c r="AI94">
        <v>427.7957596</v>
      </c>
      <c r="AJ94">
        <v>454.7163908</v>
      </c>
      <c r="AK94">
        <v>482.04417439999997</v>
      </c>
    </row>
    <row r="95" spans="1:37">
      <c r="A95" t="s">
        <v>136</v>
      </c>
      <c r="B95">
        <v>767.0073496</v>
      </c>
      <c r="C95">
        <v>766.22359630000005</v>
      </c>
      <c r="D95">
        <v>765.69396670000003</v>
      </c>
      <c r="E95">
        <v>764.73707869999998</v>
      </c>
      <c r="F95">
        <v>763.52516490000005</v>
      </c>
      <c r="G95">
        <v>762.89434180000001</v>
      </c>
      <c r="H95">
        <v>751.38893829999995</v>
      </c>
      <c r="I95">
        <v>737.48250059999998</v>
      </c>
      <c r="J95">
        <v>723.30227620000005</v>
      </c>
      <c r="K95">
        <v>725.11083169999995</v>
      </c>
      <c r="L95">
        <v>732.91185859999996</v>
      </c>
      <c r="M95">
        <v>741.32933249999996</v>
      </c>
      <c r="N95">
        <v>749.09429550000004</v>
      </c>
      <c r="O95">
        <v>755.9939157</v>
      </c>
      <c r="P95">
        <v>762.30572930000005</v>
      </c>
      <c r="Q95">
        <v>768.37689760000001</v>
      </c>
      <c r="R95">
        <v>764.45977029999995</v>
      </c>
      <c r="S95">
        <v>753.60101529999997</v>
      </c>
      <c r="T95">
        <v>739.14058680000005</v>
      </c>
      <c r="U95">
        <v>722.9502731</v>
      </c>
      <c r="V95">
        <v>705.93526759999997</v>
      </c>
      <c r="W95">
        <v>688.58720159999996</v>
      </c>
      <c r="X95">
        <v>671.27145949999999</v>
      </c>
      <c r="Y95">
        <v>654.35062889999995</v>
      </c>
      <c r="Z95">
        <v>638.22786589999998</v>
      </c>
      <c r="AA95">
        <v>623.35354180000002</v>
      </c>
      <c r="AB95">
        <v>610.0545793</v>
      </c>
      <c r="AC95">
        <v>598.50323049999997</v>
      </c>
      <c r="AD95">
        <v>588.89165760000003</v>
      </c>
      <c r="AE95">
        <v>581.3649461</v>
      </c>
      <c r="AF95">
        <v>576.02919650000001</v>
      </c>
      <c r="AG95">
        <v>572.97042799999997</v>
      </c>
      <c r="AH95">
        <v>572.28223049999997</v>
      </c>
      <c r="AI95">
        <v>574.09259450000002</v>
      </c>
      <c r="AJ95">
        <v>578.57898839999996</v>
      </c>
      <c r="AK95">
        <v>585.98369260000004</v>
      </c>
    </row>
    <row r="96" spans="1:37">
      <c r="A96" t="s">
        <v>137</v>
      </c>
      <c r="B96">
        <v>6789.3232939999998</v>
      </c>
      <c r="C96">
        <v>6980.379833</v>
      </c>
      <c r="D96">
        <v>7118.9724109999997</v>
      </c>
      <c r="E96">
        <v>7265.8721740000001</v>
      </c>
      <c r="F96">
        <v>7450.8231379999997</v>
      </c>
      <c r="G96">
        <v>7640.1545480000004</v>
      </c>
      <c r="H96">
        <v>7887.9098869999998</v>
      </c>
      <c r="I96">
        <v>8271.0597290000005</v>
      </c>
      <c r="J96">
        <v>8594.2723129999995</v>
      </c>
      <c r="K96">
        <v>8575.093562</v>
      </c>
      <c r="L96">
        <v>8448.9929030000003</v>
      </c>
      <c r="M96">
        <v>8356.3160580000003</v>
      </c>
      <c r="N96">
        <v>8411.5634819999996</v>
      </c>
      <c r="O96">
        <v>8627.6146019999996</v>
      </c>
      <c r="P96">
        <v>8963.6969649999992</v>
      </c>
      <c r="Q96">
        <v>9339.5138609999995</v>
      </c>
      <c r="R96">
        <v>9257.1712370000005</v>
      </c>
      <c r="S96">
        <v>9126.0129099999995</v>
      </c>
      <c r="T96">
        <v>9015.2078340000007</v>
      </c>
      <c r="U96">
        <v>8922.030358</v>
      </c>
      <c r="V96">
        <v>8824.6870479999998</v>
      </c>
      <c r="W96">
        <v>8700.6379670000006</v>
      </c>
      <c r="X96">
        <v>8540.8075420000005</v>
      </c>
      <c r="Y96">
        <v>8343.0376340000003</v>
      </c>
      <c r="Z96">
        <v>8112.0834629999999</v>
      </c>
      <c r="AA96">
        <v>7860.6147419999998</v>
      </c>
      <c r="AB96">
        <v>7599.738582</v>
      </c>
      <c r="AC96">
        <v>7329.9597569999996</v>
      </c>
      <c r="AD96">
        <v>7053.677162</v>
      </c>
      <c r="AE96">
        <v>6773.5565200000001</v>
      </c>
      <c r="AF96">
        <v>6491.9661400000005</v>
      </c>
      <c r="AG96">
        <v>6221.3031090000004</v>
      </c>
      <c r="AH96">
        <v>5969.5903440000002</v>
      </c>
      <c r="AI96">
        <v>5726.6086180000002</v>
      </c>
      <c r="AJ96">
        <v>5477.1419379999998</v>
      </c>
      <c r="AK96">
        <v>5204.0267030000005</v>
      </c>
    </row>
    <row r="97" spans="1:37">
      <c r="A97" t="s">
        <v>138</v>
      </c>
      <c r="B97">
        <v>1372.7213240000001</v>
      </c>
      <c r="C97">
        <v>1417.6054690000001</v>
      </c>
      <c r="D97">
        <v>1452.8080110000001</v>
      </c>
      <c r="E97">
        <v>1495.645822</v>
      </c>
      <c r="F97">
        <v>1551.6973290000001</v>
      </c>
      <c r="G97">
        <v>1613.6585680000001</v>
      </c>
      <c r="H97">
        <v>1702.867146</v>
      </c>
      <c r="I97">
        <v>1847.914426</v>
      </c>
      <c r="J97">
        <v>2000.3296989999999</v>
      </c>
      <c r="K97">
        <v>2078.0626109999998</v>
      </c>
      <c r="L97">
        <v>2161.6565009999999</v>
      </c>
      <c r="M97">
        <v>2257.1237160000001</v>
      </c>
      <c r="N97">
        <v>2368.6336700000002</v>
      </c>
      <c r="O97">
        <v>2498.7255230000001</v>
      </c>
      <c r="P97">
        <v>2648.4923090000002</v>
      </c>
      <c r="Q97">
        <v>2818.2783720000002</v>
      </c>
      <c r="R97">
        <v>2899.4252660000002</v>
      </c>
      <c r="S97">
        <v>2996.0214780000001</v>
      </c>
      <c r="T97">
        <v>3109.8920130000001</v>
      </c>
      <c r="U97">
        <v>3238.638786</v>
      </c>
      <c r="V97">
        <v>3379.9143730000001</v>
      </c>
      <c r="W97">
        <v>3531.8885679999999</v>
      </c>
      <c r="X97">
        <v>3692.9995260000001</v>
      </c>
      <c r="Y97">
        <v>3861.6814300000001</v>
      </c>
      <c r="Z97">
        <v>4036.1192040000001</v>
      </c>
      <c r="AA97">
        <v>4213.9825739999997</v>
      </c>
      <c r="AB97">
        <v>4395.0748990000002</v>
      </c>
      <c r="AC97">
        <v>4580.7663849999999</v>
      </c>
      <c r="AD97">
        <v>4771.4330760000003</v>
      </c>
      <c r="AE97">
        <v>4967.3781760000002</v>
      </c>
      <c r="AF97">
        <v>5169.0455840000004</v>
      </c>
      <c r="AG97">
        <v>5376.6083619999999</v>
      </c>
      <c r="AH97">
        <v>5589.9568799999997</v>
      </c>
      <c r="AI97">
        <v>5809.3369220000004</v>
      </c>
      <c r="AJ97">
        <v>6035.4699030000002</v>
      </c>
      <c r="AK97">
        <v>6269.6753680000002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A2" sqref="A2:XFD98"/>
    </sheetView>
  </sheetViews>
  <sheetFormatPr baseColWidth="10" defaultColWidth="11.453125" defaultRowHeight="14.5"/>
  <cols>
    <col min="1" max="1" width="18" customWidth="1"/>
  </cols>
  <sheetData>
    <row r="1" spans="1:37">
      <c r="A1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327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29106.838</v>
      </c>
      <c r="I2">
        <v>30366.261429999999</v>
      </c>
      <c r="J2">
        <v>31449.832549999999</v>
      </c>
      <c r="K2">
        <v>32366.259730000002</v>
      </c>
      <c r="L2">
        <v>33130.644310000003</v>
      </c>
      <c r="M2">
        <v>34079.388449999999</v>
      </c>
      <c r="N2">
        <v>35556.55517</v>
      </c>
      <c r="O2">
        <v>37740.678079999998</v>
      </c>
      <c r="P2">
        <v>40710.788189999999</v>
      </c>
      <c r="Q2">
        <v>44273.304759999999</v>
      </c>
      <c r="R2">
        <v>45984.788059999999</v>
      </c>
      <c r="S2">
        <v>47391.396189999999</v>
      </c>
      <c r="T2">
        <v>48881.905050000001</v>
      </c>
      <c r="U2">
        <v>50558.101540000003</v>
      </c>
      <c r="V2">
        <v>52421.484219999998</v>
      </c>
      <c r="W2">
        <v>54432.588929999998</v>
      </c>
      <c r="X2">
        <v>56531.826990000001</v>
      </c>
      <c r="Y2">
        <v>58647.580629999997</v>
      </c>
      <c r="Z2">
        <v>60699.169840000002</v>
      </c>
      <c r="AA2">
        <v>62598.607510000002</v>
      </c>
      <c r="AB2">
        <v>64304.436809999999</v>
      </c>
      <c r="AC2">
        <v>65834.834270000007</v>
      </c>
      <c r="AD2">
        <v>67206.478390000004</v>
      </c>
      <c r="AE2">
        <v>68438.233030000003</v>
      </c>
      <c r="AF2">
        <v>69551.257599999997</v>
      </c>
      <c r="AG2">
        <v>70567.650269999998</v>
      </c>
      <c r="AH2">
        <v>71510.30601</v>
      </c>
      <c r="AI2">
        <v>72403.726259999996</v>
      </c>
      <c r="AJ2">
        <v>73273.672160000002</v>
      </c>
      <c r="AK2">
        <v>74147.180349999995</v>
      </c>
    </row>
    <row r="3" spans="1:37">
      <c r="A3" t="s">
        <v>382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23068.20666</v>
      </c>
      <c r="I3">
        <v>24525.407009999999</v>
      </c>
      <c r="J3">
        <v>26100.998579999999</v>
      </c>
      <c r="K3">
        <v>27478.301800000001</v>
      </c>
      <c r="L3">
        <v>28491.707310000002</v>
      </c>
      <c r="M3">
        <v>29391.552009999999</v>
      </c>
      <c r="N3">
        <v>30461.682629999999</v>
      </c>
      <c r="O3">
        <v>31875.537120000001</v>
      </c>
      <c r="P3">
        <v>33714.519990000001</v>
      </c>
      <c r="Q3">
        <v>35917.326009999997</v>
      </c>
      <c r="R3">
        <v>37011.469620000003</v>
      </c>
      <c r="S3">
        <v>38137.095099999999</v>
      </c>
      <c r="T3">
        <v>39436.852630000001</v>
      </c>
      <c r="U3">
        <v>40903.117449999998</v>
      </c>
      <c r="V3">
        <v>42500.634510000004</v>
      </c>
      <c r="W3">
        <v>44187.640549999996</v>
      </c>
      <c r="X3">
        <v>45919.349419999999</v>
      </c>
      <c r="Y3">
        <v>47648.371550000003</v>
      </c>
      <c r="Z3">
        <v>49324.412049999999</v>
      </c>
      <c r="AA3">
        <v>50894.218990000001</v>
      </c>
      <c r="AB3">
        <v>52335.63725</v>
      </c>
      <c r="AC3">
        <v>53661.010260000003</v>
      </c>
      <c r="AD3">
        <v>54877.681570000001</v>
      </c>
      <c r="AE3">
        <v>55994.75722</v>
      </c>
      <c r="AF3">
        <v>57023.664400000001</v>
      </c>
      <c r="AG3">
        <v>57976.925089999997</v>
      </c>
      <c r="AH3">
        <v>58867.494440000002</v>
      </c>
      <c r="AI3">
        <v>59708.725279999999</v>
      </c>
      <c r="AJ3">
        <v>60513.953289999998</v>
      </c>
      <c r="AK3">
        <v>61296.295769999997</v>
      </c>
    </row>
    <row r="4" spans="1:37">
      <c r="A4" t="s">
        <v>383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6038.6313360000004</v>
      </c>
      <c r="I4">
        <v>5840.854421</v>
      </c>
      <c r="J4">
        <v>5348.8339699999997</v>
      </c>
      <c r="K4">
        <v>4887.9579290000001</v>
      </c>
      <c r="L4">
        <v>4638.9370019999997</v>
      </c>
      <c r="M4">
        <v>4687.8364389999997</v>
      </c>
      <c r="N4">
        <v>5094.8725400000003</v>
      </c>
      <c r="O4">
        <v>5865.1409530000001</v>
      </c>
      <c r="P4">
        <v>6996.2681949999997</v>
      </c>
      <c r="Q4">
        <v>8355.9787589999996</v>
      </c>
      <c r="R4">
        <v>8973.3184399999991</v>
      </c>
      <c r="S4">
        <v>9254.3010890000005</v>
      </c>
      <c r="T4">
        <v>9445.05242</v>
      </c>
      <c r="U4">
        <v>9654.9840889999996</v>
      </c>
      <c r="V4">
        <v>9920.8497029999999</v>
      </c>
      <c r="W4">
        <v>10244.94838</v>
      </c>
      <c r="X4">
        <v>10612.477569999999</v>
      </c>
      <c r="Y4">
        <v>10999.209080000001</v>
      </c>
      <c r="Z4">
        <v>11374.75779</v>
      </c>
      <c r="AA4">
        <v>11704.38852</v>
      </c>
      <c r="AB4">
        <v>11968.79955</v>
      </c>
      <c r="AC4">
        <v>12173.82401</v>
      </c>
      <c r="AD4">
        <v>12328.79682</v>
      </c>
      <c r="AE4">
        <v>12443.47581</v>
      </c>
      <c r="AF4">
        <v>12527.59319</v>
      </c>
      <c r="AG4">
        <v>12590.725179999999</v>
      </c>
      <c r="AH4">
        <v>12642.81157</v>
      </c>
      <c r="AI4">
        <v>12695.000980000001</v>
      </c>
      <c r="AJ4">
        <v>12759.718870000001</v>
      </c>
      <c r="AK4">
        <v>12850.88458</v>
      </c>
    </row>
    <row r="5" spans="1:37">
      <c r="A5" t="s">
        <v>453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13543.72594</v>
      </c>
      <c r="I5">
        <v>14456.634609999999</v>
      </c>
      <c r="J5">
        <v>15744.26266</v>
      </c>
      <c r="K5">
        <v>16989.099579999998</v>
      </c>
      <c r="L5">
        <v>17923.47423</v>
      </c>
      <c r="M5">
        <v>18648.250929999998</v>
      </c>
      <c r="N5">
        <v>19309.668740000001</v>
      </c>
      <c r="O5">
        <v>20030.37196</v>
      </c>
      <c r="P5">
        <v>20884.393380000001</v>
      </c>
      <c r="Q5">
        <v>21901.44342</v>
      </c>
      <c r="R5">
        <v>22394.496940000001</v>
      </c>
      <c r="S5">
        <v>22939.69659</v>
      </c>
      <c r="T5">
        <v>23603.640350000001</v>
      </c>
      <c r="U5">
        <v>24371.722969999999</v>
      </c>
      <c r="V5">
        <v>25216.428779999998</v>
      </c>
      <c r="W5">
        <v>26111.275570000002</v>
      </c>
      <c r="X5">
        <v>27032.887170000002</v>
      </c>
      <c r="Y5">
        <v>27960.546009999998</v>
      </c>
      <c r="Z5">
        <v>28875.14357</v>
      </c>
      <c r="AA5">
        <v>29758.144509999998</v>
      </c>
      <c r="AB5">
        <v>30603.730210000002</v>
      </c>
      <c r="AC5">
        <v>31418.361239999998</v>
      </c>
      <c r="AD5">
        <v>32205.052060000002</v>
      </c>
      <c r="AE5">
        <v>32966.636189999997</v>
      </c>
      <c r="AF5">
        <v>33706.411440000003</v>
      </c>
      <c r="AG5">
        <v>34427.900690000002</v>
      </c>
      <c r="AH5">
        <v>35134.729169999999</v>
      </c>
      <c r="AI5">
        <v>35830.67297</v>
      </c>
      <c r="AJ5">
        <v>36519.590479999999</v>
      </c>
      <c r="AK5">
        <v>37205.41403</v>
      </c>
    </row>
    <row r="6" spans="1:37">
      <c r="A6" t="s">
        <v>454</v>
      </c>
      <c r="B6">
        <v>7532</v>
      </c>
      <c r="C6">
        <v>7642.0958549999996</v>
      </c>
      <c r="D6">
        <v>7742.733604</v>
      </c>
      <c r="E6">
        <v>7896.6287730000004</v>
      </c>
      <c r="F6">
        <v>8140.4894400000003</v>
      </c>
      <c r="G6">
        <v>8447.3053639999998</v>
      </c>
      <c r="H6">
        <v>8916.2426770000002</v>
      </c>
      <c r="I6">
        <v>9191.2713010000007</v>
      </c>
      <c r="J6">
        <v>9421.7528600000005</v>
      </c>
      <c r="K6">
        <v>9621.7062509999996</v>
      </c>
      <c r="L6">
        <v>9788.1336389999997</v>
      </c>
      <c r="M6">
        <v>10015.6975</v>
      </c>
      <c r="N6">
        <v>10423.60786</v>
      </c>
      <c r="O6">
        <v>11080.09492</v>
      </c>
      <c r="P6">
        <v>12017.742700000001</v>
      </c>
      <c r="Q6">
        <v>13171.81259</v>
      </c>
      <c r="R6">
        <v>13752.340539999999</v>
      </c>
      <c r="S6">
        <v>14179.88687</v>
      </c>
      <c r="T6">
        <v>14617.987880000001</v>
      </c>
      <c r="U6">
        <v>15115.850640000001</v>
      </c>
      <c r="V6">
        <v>15678.60338</v>
      </c>
      <c r="W6">
        <v>16293.726199999999</v>
      </c>
      <c r="X6">
        <v>16940.316030000002</v>
      </c>
      <c r="Y6">
        <v>17592.536209999998</v>
      </c>
      <c r="Z6">
        <v>18220.870159999999</v>
      </c>
      <c r="AA6">
        <v>18792.82879</v>
      </c>
      <c r="AB6">
        <v>19290.942360000001</v>
      </c>
      <c r="AC6">
        <v>19718.81813</v>
      </c>
      <c r="AD6">
        <v>20081.343150000001</v>
      </c>
      <c r="AE6">
        <v>20384.62989</v>
      </c>
      <c r="AF6">
        <v>20635.92496</v>
      </c>
      <c r="AG6">
        <v>20843.054950000002</v>
      </c>
      <c r="AH6">
        <v>21014.277190000001</v>
      </c>
      <c r="AI6">
        <v>21158.49641</v>
      </c>
      <c r="AJ6">
        <v>21285.086080000001</v>
      </c>
      <c r="AK6">
        <v>21403.84172</v>
      </c>
    </row>
    <row r="7" spans="1:37">
      <c r="A7" t="s">
        <v>455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17058.85312</v>
      </c>
      <c r="I7">
        <v>18239.518690000001</v>
      </c>
      <c r="J7">
        <v>19834.850050000001</v>
      </c>
      <c r="K7">
        <v>21366.924190000002</v>
      </c>
      <c r="L7">
        <v>22508.108939999998</v>
      </c>
      <c r="M7">
        <v>23404.78426</v>
      </c>
      <c r="N7">
        <v>24291.920730000002</v>
      </c>
      <c r="O7">
        <v>25354.628049999999</v>
      </c>
      <c r="P7">
        <v>26700.068630000002</v>
      </c>
      <c r="Q7">
        <v>28340.34923</v>
      </c>
      <c r="R7">
        <v>29151.90782</v>
      </c>
      <c r="S7">
        <v>29982.590960000001</v>
      </c>
      <c r="T7">
        <v>30973.882300000001</v>
      </c>
      <c r="U7">
        <v>32121.246780000001</v>
      </c>
      <c r="V7">
        <v>33389.247190000002</v>
      </c>
      <c r="W7">
        <v>34738.120389999996</v>
      </c>
      <c r="X7">
        <v>36128.876510000002</v>
      </c>
      <c r="Y7">
        <v>37523.568829999997</v>
      </c>
      <c r="Z7">
        <v>38884.357329999999</v>
      </c>
      <c r="AA7">
        <v>40172.562839999999</v>
      </c>
      <c r="AB7">
        <v>41371.573859999997</v>
      </c>
      <c r="AC7">
        <v>42489.135110000003</v>
      </c>
      <c r="AD7">
        <v>43529.762069999997</v>
      </c>
      <c r="AE7">
        <v>44498.866690000003</v>
      </c>
      <c r="AF7">
        <v>45403.476549999999</v>
      </c>
      <c r="AG7">
        <v>46251.48489</v>
      </c>
      <c r="AH7">
        <v>47051.192309999999</v>
      </c>
      <c r="AI7">
        <v>47811.275780000004</v>
      </c>
      <c r="AJ7">
        <v>48540.517540000001</v>
      </c>
      <c r="AK7">
        <v>49247.672659999997</v>
      </c>
    </row>
    <row r="8" spans="1:37">
      <c r="A8" t="s">
        <v>456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2677.5827519999998</v>
      </c>
      <c r="I8">
        <v>2681.5908679999998</v>
      </c>
      <c r="J8">
        <v>2599.9990859999998</v>
      </c>
      <c r="K8">
        <v>2508.361418</v>
      </c>
      <c r="L8">
        <v>2464.1750980000002</v>
      </c>
      <c r="M8">
        <v>2516.285625</v>
      </c>
      <c r="N8">
        <v>2694.842212</v>
      </c>
      <c r="O8">
        <v>3005.319661</v>
      </c>
      <c r="P8">
        <v>3446.9628339999999</v>
      </c>
      <c r="Q8">
        <v>3972.5498130000001</v>
      </c>
      <c r="R8">
        <v>4229.8313429999998</v>
      </c>
      <c r="S8">
        <v>4366.7647889999998</v>
      </c>
      <c r="T8">
        <v>4471.8880749999998</v>
      </c>
      <c r="U8">
        <v>4584.3769510000002</v>
      </c>
      <c r="V8">
        <v>4717.3664479999998</v>
      </c>
      <c r="W8">
        <v>4871.7151750000003</v>
      </c>
      <c r="X8">
        <v>5042.2323889999998</v>
      </c>
      <c r="Y8">
        <v>5220.411634</v>
      </c>
      <c r="Z8">
        <v>5395.5751410000003</v>
      </c>
      <c r="AA8">
        <v>5555.4949450000004</v>
      </c>
      <c r="AB8">
        <v>5693.3922579999999</v>
      </c>
      <c r="AC8">
        <v>5811.3928589999996</v>
      </c>
      <c r="AD8">
        <v>5912.8896750000004</v>
      </c>
      <c r="AE8">
        <v>6001.4091509999998</v>
      </c>
      <c r="AF8">
        <v>6080.4453830000002</v>
      </c>
      <c r="AG8">
        <v>6153.4209810000002</v>
      </c>
      <c r="AH8">
        <v>6223.878823</v>
      </c>
      <c r="AI8">
        <v>6295.7814209999997</v>
      </c>
      <c r="AJ8">
        <v>6373.5333110000001</v>
      </c>
      <c r="AK8">
        <v>6462.0584159999999</v>
      </c>
    </row>
    <row r="9" spans="1:37">
      <c r="A9" t="s">
        <v>457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2704.4913539999998</v>
      </c>
      <c r="I9">
        <v>2707.39165</v>
      </c>
      <c r="J9">
        <v>2711.391435</v>
      </c>
      <c r="K9">
        <v>2715.3679820000002</v>
      </c>
      <c r="L9">
        <v>2718.787073</v>
      </c>
      <c r="M9">
        <v>2721.9499409999999</v>
      </c>
      <c r="N9">
        <v>2725.1857540000001</v>
      </c>
      <c r="O9">
        <v>2728.7843160000002</v>
      </c>
      <c r="P9">
        <v>2732.9550680000002</v>
      </c>
      <c r="Q9">
        <v>2737.7848009999998</v>
      </c>
      <c r="R9">
        <v>2742.09548</v>
      </c>
      <c r="S9">
        <v>2746.7859819999999</v>
      </c>
      <c r="T9">
        <v>2751.9688470000001</v>
      </c>
      <c r="U9">
        <v>2757.605082</v>
      </c>
      <c r="V9">
        <v>2763.6092159999998</v>
      </c>
      <c r="W9">
        <v>2769.8835439999998</v>
      </c>
      <c r="X9">
        <v>2776.3292510000001</v>
      </c>
      <c r="Y9">
        <v>2782.8450990000001</v>
      </c>
      <c r="Z9">
        <v>2789.323629</v>
      </c>
      <c r="AA9">
        <v>2795.647344</v>
      </c>
      <c r="AB9">
        <v>2801.918001</v>
      </c>
      <c r="AC9">
        <v>2808.3327490000001</v>
      </c>
      <c r="AD9">
        <v>2814.8844949999998</v>
      </c>
      <c r="AE9">
        <v>2821.5806379999999</v>
      </c>
      <c r="AF9">
        <v>2828.4437320000002</v>
      </c>
      <c r="AG9">
        <v>2835.5071990000001</v>
      </c>
      <c r="AH9">
        <v>2842.8099029999998</v>
      </c>
      <c r="AI9">
        <v>2850.3929790000002</v>
      </c>
      <c r="AJ9">
        <v>2858.301305</v>
      </c>
      <c r="AK9">
        <v>2866.5835160000001</v>
      </c>
    </row>
    <row r="10" spans="1:37">
      <c r="A10" t="s">
        <v>55</v>
      </c>
      <c r="B10">
        <v>3392.8195249999999</v>
      </c>
      <c r="C10">
        <v>3436.211041</v>
      </c>
      <c r="D10">
        <v>3478.6179940000002</v>
      </c>
      <c r="E10">
        <v>3523.650412</v>
      </c>
      <c r="F10">
        <v>3584.3362120000002</v>
      </c>
      <c r="G10">
        <v>3651.798346</v>
      </c>
      <c r="H10">
        <v>3707.7678770000002</v>
      </c>
      <c r="I10">
        <v>3754.2705550000001</v>
      </c>
      <c r="J10">
        <v>3794.5048299999999</v>
      </c>
      <c r="K10">
        <v>3832.1007479999998</v>
      </c>
      <c r="L10">
        <v>3868.0758449999998</v>
      </c>
      <c r="M10">
        <v>3900.7399310000001</v>
      </c>
      <c r="N10">
        <v>3928.2215339999998</v>
      </c>
      <c r="O10">
        <v>3950.0470310000001</v>
      </c>
      <c r="P10">
        <v>3966.8677400000001</v>
      </c>
      <c r="Q10">
        <v>3980.1057310000001</v>
      </c>
      <c r="R10">
        <v>3991.4681700000001</v>
      </c>
      <c r="S10">
        <v>4003.0343360000002</v>
      </c>
      <c r="T10">
        <v>4015.856221</v>
      </c>
      <c r="U10">
        <v>4030.2573130000001</v>
      </c>
      <c r="V10">
        <v>4046.2392519999999</v>
      </c>
      <c r="W10">
        <v>4063.5865039999999</v>
      </c>
      <c r="X10">
        <v>4081.6707590000001</v>
      </c>
      <c r="Y10">
        <v>4099.7078430000001</v>
      </c>
      <c r="Z10">
        <v>4116.8901079999996</v>
      </c>
      <c r="AA10">
        <v>4132.4406559999998</v>
      </c>
      <c r="AB10">
        <v>4145.7521509999997</v>
      </c>
      <c r="AC10">
        <v>4156.7594129999998</v>
      </c>
      <c r="AD10">
        <v>4165.7856140000004</v>
      </c>
      <c r="AE10">
        <v>4173.2755500000003</v>
      </c>
      <c r="AF10">
        <v>4179.7286359999998</v>
      </c>
      <c r="AG10">
        <v>4185.3531309999998</v>
      </c>
      <c r="AH10">
        <v>4190.1239729999998</v>
      </c>
      <c r="AI10">
        <v>4194.167007</v>
      </c>
      <c r="AJ10">
        <v>4197.6816140000001</v>
      </c>
      <c r="AK10">
        <v>4200.8970589999999</v>
      </c>
    </row>
    <row r="11" spans="1:37">
      <c r="A11" t="s">
        <v>56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19184.010869999998</v>
      </c>
      <c r="H11">
        <v>20013.0756</v>
      </c>
      <c r="I11">
        <v>20966.433860000001</v>
      </c>
      <c r="J11">
        <v>22071.884040000001</v>
      </c>
      <c r="K11">
        <v>23303.331989999999</v>
      </c>
      <c r="L11">
        <v>24615.36983</v>
      </c>
      <c r="M11">
        <v>25992.892189999999</v>
      </c>
      <c r="N11">
        <v>27449.90207</v>
      </c>
      <c r="O11">
        <v>29015.375909999999</v>
      </c>
      <c r="P11">
        <v>30721.27403</v>
      </c>
      <c r="Q11">
        <v>32597.012419999999</v>
      </c>
      <c r="R11">
        <v>34508.45405</v>
      </c>
      <c r="S11">
        <v>36551.357380000001</v>
      </c>
      <c r="T11">
        <v>38784.743770000001</v>
      </c>
      <c r="U11">
        <v>41231.15006</v>
      </c>
      <c r="V11">
        <v>43894.019780000002</v>
      </c>
      <c r="W11">
        <v>46767.133300000001</v>
      </c>
      <c r="X11">
        <v>49837.780700000003</v>
      </c>
      <c r="Y11">
        <v>53087.15782</v>
      </c>
      <c r="Z11">
        <v>56489.503709999997</v>
      </c>
      <c r="AA11">
        <v>60010.859819999998</v>
      </c>
      <c r="AB11">
        <v>63643.520709999997</v>
      </c>
      <c r="AC11">
        <v>67412.183080000003</v>
      </c>
      <c r="AD11">
        <v>71331.757759999993</v>
      </c>
      <c r="AE11">
        <v>75412.39503</v>
      </c>
      <c r="AF11">
        <v>79662.942120000007</v>
      </c>
      <c r="AG11">
        <v>84092.297040000005</v>
      </c>
      <c r="AH11">
        <v>88710.199739999996</v>
      </c>
      <c r="AI11">
        <v>93527.879069999995</v>
      </c>
      <c r="AJ11">
        <v>98558.192230000001</v>
      </c>
      <c r="AK11">
        <v>103815.802</v>
      </c>
    </row>
    <row r="12" spans="1:37">
      <c r="A12" t="s">
        <v>223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93219.60931</v>
      </c>
      <c r="I12">
        <v>97102.124219999998</v>
      </c>
      <c r="J12">
        <v>101279.508</v>
      </c>
      <c r="K12">
        <v>105720.0966</v>
      </c>
      <c r="L12">
        <v>110395.9759</v>
      </c>
      <c r="M12">
        <v>115302.3686</v>
      </c>
      <c r="N12">
        <v>120454.7444</v>
      </c>
      <c r="O12">
        <v>125880.67140000001</v>
      </c>
      <c r="P12">
        <v>131614.87770000001</v>
      </c>
      <c r="Q12">
        <v>137704.2353</v>
      </c>
      <c r="R12">
        <v>144632.64970000001</v>
      </c>
      <c r="S12">
        <v>152476.0735</v>
      </c>
      <c r="T12">
        <v>161153.33290000001</v>
      </c>
      <c r="U12">
        <v>170606.33790000001</v>
      </c>
      <c r="V12">
        <v>180784.57320000001</v>
      </c>
      <c r="W12">
        <v>191632.93979999999</v>
      </c>
      <c r="X12">
        <v>203082.79509999999</v>
      </c>
      <c r="Y12">
        <v>215045.2726</v>
      </c>
      <c r="Z12">
        <v>227406.66500000001</v>
      </c>
      <c r="AA12">
        <v>240025.2402</v>
      </c>
      <c r="AB12">
        <v>252964.15520000001</v>
      </c>
      <c r="AC12">
        <v>266413.76779999997</v>
      </c>
      <c r="AD12">
        <v>280399.78009999997</v>
      </c>
      <c r="AE12">
        <v>294953.12190000003</v>
      </c>
      <c r="AF12">
        <v>310110.28289999999</v>
      </c>
      <c r="AG12">
        <v>325913.29340000002</v>
      </c>
      <c r="AH12">
        <v>342409.5687</v>
      </c>
      <c r="AI12">
        <v>359651.97950000002</v>
      </c>
      <c r="AJ12">
        <v>377699.49369999999</v>
      </c>
      <c r="AK12">
        <v>396617.7194</v>
      </c>
    </row>
    <row r="13" spans="1:37">
      <c r="A13" t="s">
        <v>229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179454.09400000001</v>
      </c>
      <c r="I13">
        <v>187393.10149999999</v>
      </c>
      <c r="J13">
        <v>196150.92170000001</v>
      </c>
      <c r="K13">
        <v>205382.59570000001</v>
      </c>
      <c r="L13">
        <v>214808.8382</v>
      </c>
      <c r="M13">
        <v>224515.2781</v>
      </c>
      <c r="N13">
        <v>234705.92319999999</v>
      </c>
      <c r="O13">
        <v>245580.07500000001</v>
      </c>
      <c r="P13">
        <v>257295.55530000001</v>
      </c>
      <c r="Q13">
        <v>269949.48700000002</v>
      </c>
      <c r="R13">
        <v>283084.52590000001</v>
      </c>
      <c r="S13">
        <v>297702.93589999998</v>
      </c>
      <c r="T13">
        <v>313897.5012</v>
      </c>
      <c r="U13">
        <v>331616.73009999999</v>
      </c>
      <c r="V13">
        <v>350762.28379999998</v>
      </c>
      <c r="W13">
        <v>371208.13799999998</v>
      </c>
      <c r="X13">
        <v>392797.80810000002</v>
      </c>
      <c r="Y13">
        <v>415336.70970000001</v>
      </c>
      <c r="Z13">
        <v>438584.74339999998</v>
      </c>
      <c r="AA13">
        <v>462250.46950000001</v>
      </c>
      <c r="AB13">
        <v>486389.65500000003</v>
      </c>
      <c r="AC13">
        <v>511317.98839999997</v>
      </c>
      <c r="AD13">
        <v>537110.86430000002</v>
      </c>
      <c r="AE13">
        <v>563836.57200000004</v>
      </c>
      <c r="AF13">
        <v>591570.18000000005</v>
      </c>
      <c r="AG13">
        <v>620395.85190000001</v>
      </c>
      <c r="AH13">
        <v>650407.26969999995</v>
      </c>
      <c r="AI13">
        <v>681708.18370000005</v>
      </c>
      <c r="AJ13">
        <v>714413.07869999995</v>
      </c>
      <c r="AK13">
        <v>748647.95970000001</v>
      </c>
    </row>
    <row r="14" spans="1:37">
      <c r="A14" t="s">
        <v>236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621.15851959999998</v>
      </c>
      <c r="H14">
        <v>798.84720460000005</v>
      </c>
      <c r="I14">
        <v>806.91786930000001</v>
      </c>
      <c r="J14">
        <v>735.90348449999999</v>
      </c>
      <c r="K14">
        <v>662.88877239999999</v>
      </c>
      <c r="L14">
        <v>617.91111379999995</v>
      </c>
      <c r="M14">
        <v>605.15859269999999</v>
      </c>
      <c r="N14">
        <v>632.93890639999995</v>
      </c>
      <c r="O14">
        <v>693.40100800000005</v>
      </c>
      <c r="P14">
        <v>781.56757430000005</v>
      </c>
      <c r="Q14">
        <v>869.11988220000001</v>
      </c>
      <c r="R14">
        <v>911.38809309999999</v>
      </c>
      <c r="S14">
        <v>937.87027660000001</v>
      </c>
      <c r="T14">
        <v>961.81299860000001</v>
      </c>
      <c r="U14">
        <v>987.90617529999997</v>
      </c>
      <c r="V14">
        <v>1016.851083</v>
      </c>
      <c r="W14">
        <v>1047.4927499999999</v>
      </c>
      <c r="X14">
        <v>1077.769043</v>
      </c>
      <c r="Y14">
        <v>1105.219842</v>
      </c>
      <c r="Z14">
        <v>1127.3224729999999</v>
      </c>
      <c r="AA14">
        <v>1141.7810480000001</v>
      </c>
      <c r="AB14">
        <v>1148.4807040000001</v>
      </c>
      <c r="AC14">
        <v>1149.902411</v>
      </c>
      <c r="AD14">
        <v>1148.611228</v>
      </c>
      <c r="AE14">
        <v>1146.986343</v>
      </c>
      <c r="AF14">
        <v>1147.181609</v>
      </c>
      <c r="AG14">
        <v>1151.1575680000001</v>
      </c>
      <c r="AH14">
        <v>1160.7755669999999</v>
      </c>
      <c r="AI14">
        <v>1177.9199020000001</v>
      </c>
      <c r="AJ14">
        <v>1204.5897279999999</v>
      </c>
      <c r="AK14">
        <v>1243.00036</v>
      </c>
    </row>
    <row r="15" spans="1:37">
      <c r="A15" t="s">
        <v>237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265.3991833</v>
      </c>
      <c r="I15">
        <v>282.839585</v>
      </c>
      <c r="J15">
        <v>295.00103319999999</v>
      </c>
      <c r="K15">
        <v>302.97549070000002</v>
      </c>
      <c r="L15">
        <v>309.34666870000001</v>
      </c>
      <c r="M15">
        <v>318.43266019999999</v>
      </c>
      <c r="N15">
        <v>331.44596710000002</v>
      </c>
      <c r="O15">
        <v>348.17653180000002</v>
      </c>
      <c r="P15">
        <v>367.61257089999998</v>
      </c>
      <c r="Q15">
        <v>388.49300599999998</v>
      </c>
      <c r="R15">
        <v>407.49495910000002</v>
      </c>
      <c r="S15">
        <v>426.02066559999997</v>
      </c>
      <c r="T15">
        <v>444.74448410000002</v>
      </c>
      <c r="U15">
        <v>463.9551027</v>
      </c>
      <c r="V15">
        <v>483.761031</v>
      </c>
      <c r="W15">
        <v>504.18798349999997</v>
      </c>
      <c r="X15">
        <v>525.21683770000004</v>
      </c>
      <c r="Y15">
        <v>546.79798400000004</v>
      </c>
      <c r="Z15">
        <v>568.85375139999996</v>
      </c>
      <c r="AA15">
        <v>591.27813839999999</v>
      </c>
      <c r="AB15">
        <v>614.01193520000004</v>
      </c>
      <c r="AC15">
        <v>637.09539199999995</v>
      </c>
      <c r="AD15">
        <v>660.59775279999997</v>
      </c>
      <c r="AE15">
        <v>684.58628120000003</v>
      </c>
      <c r="AF15">
        <v>709.12188419999995</v>
      </c>
      <c r="AG15">
        <v>734.26110029999995</v>
      </c>
      <c r="AH15">
        <v>760.06181530000003</v>
      </c>
      <c r="AI15">
        <v>786.58828329999994</v>
      </c>
      <c r="AJ15">
        <v>813.91067009999995</v>
      </c>
      <c r="AK15">
        <v>842.10565550000001</v>
      </c>
    </row>
    <row r="16" spans="1:37">
      <c r="A16" t="s">
        <v>458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543.05630840000003</v>
      </c>
      <c r="I16">
        <v>612.45251489999998</v>
      </c>
      <c r="J16">
        <v>698.25310339999999</v>
      </c>
      <c r="K16">
        <v>764.03657439999995</v>
      </c>
      <c r="L16">
        <v>804.50240740000004</v>
      </c>
      <c r="M16">
        <v>837.78793929999995</v>
      </c>
      <c r="N16">
        <v>873.00571820000005</v>
      </c>
      <c r="O16">
        <v>913.78821070000004</v>
      </c>
      <c r="P16">
        <v>960.32073200000002</v>
      </c>
      <c r="Q16">
        <v>1011.152836</v>
      </c>
      <c r="R16">
        <v>1051.1859199999999</v>
      </c>
      <c r="S16">
        <v>1087.4733719999999</v>
      </c>
      <c r="T16">
        <v>1123.1910720000001</v>
      </c>
      <c r="U16">
        <v>1159.5565529999999</v>
      </c>
      <c r="V16">
        <v>1196.9413300000001</v>
      </c>
      <c r="W16">
        <v>1235.387469</v>
      </c>
      <c r="X16">
        <v>1274.8184630000001</v>
      </c>
      <c r="Y16">
        <v>1315.1133030000001</v>
      </c>
      <c r="Z16">
        <v>1356.120641</v>
      </c>
      <c r="AA16">
        <v>1397.656708</v>
      </c>
      <c r="AB16">
        <v>1439.649506</v>
      </c>
      <c r="AC16">
        <v>1482.2231340000001</v>
      </c>
      <c r="AD16">
        <v>1525.5496439999999</v>
      </c>
      <c r="AE16">
        <v>1569.7863400000001</v>
      </c>
      <c r="AF16">
        <v>1615.0656770000001</v>
      </c>
      <c r="AG16">
        <v>1661.501262</v>
      </c>
      <c r="AH16">
        <v>1709.1993460000001</v>
      </c>
      <c r="AI16">
        <v>1758.2655199999999</v>
      </c>
      <c r="AJ16">
        <v>1808.8047369999999</v>
      </c>
      <c r="AK16">
        <v>1860.924497</v>
      </c>
    </row>
    <row r="17" spans="1:37">
      <c r="A17" t="s">
        <v>235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1074.5672199999999</v>
      </c>
      <c r="G17">
        <v>1110.4383479999999</v>
      </c>
      <c r="H17">
        <v>1070.1455779999999</v>
      </c>
      <c r="I17">
        <v>979.13222670000005</v>
      </c>
      <c r="J17">
        <v>870.40203959999997</v>
      </c>
      <c r="K17">
        <v>777.91666299999997</v>
      </c>
      <c r="L17">
        <v>731.85986479999997</v>
      </c>
      <c r="M17">
        <v>754.33545189999995</v>
      </c>
      <c r="N17">
        <v>856.83747449999998</v>
      </c>
      <c r="O17">
        <v>1049.2551759999999</v>
      </c>
      <c r="P17">
        <v>1336.629586</v>
      </c>
      <c r="Q17">
        <v>1702.7652860000001</v>
      </c>
      <c r="R17">
        <v>1858.6897570000001</v>
      </c>
      <c r="S17">
        <v>1914.2740899999999</v>
      </c>
      <c r="T17">
        <v>1940.9588839999999</v>
      </c>
      <c r="U17">
        <v>1971.7248159999999</v>
      </c>
      <c r="V17">
        <v>2018.526537</v>
      </c>
      <c r="W17">
        <v>2083.3103780000001</v>
      </c>
      <c r="X17">
        <v>2163.0436599999998</v>
      </c>
      <c r="Y17">
        <v>2251.8509300000001</v>
      </c>
      <c r="Z17">
        <v>2341.8065449999999</v>
      </c>
      <c r="AA17">
        <v>2423.2688800000001</v>
      </c>
      <c r="AB17">
        <v>2489.7049619999998</v>
      </c>
      <c r="AC17">
        <v>2540.593824</v>
      </c>
      <c r="AD17">
        <v>2576.520822</v>
      </c>
      <c r="AE17">
        <v>2598.407874</v>
      </c>
      <c r="AF17">
        <v>2607.4013629999999</v>
      </c>
      <c r="AG17">
        <v>2604.7928470000002</v>
      </c>
      <c r="AH17">
        <v>2592.099397</v>
      </c>
      <c r="AI17">
        <v>2571.2290950000001</v>
      </c>
      <c r="AJ17">
        <v>2544.411963</v>
      </c>
      <c r="AK17">
        <v>2514.1721950000001</v>
      </c>
    </row>
    <row r="18" spans="1:37">
      <c r="A18" t="s">
        <v>459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0.12381525559999999</v>
      </c>
      <c r="H18">
        <v>0.13447838500000001</v>
      </c>
      <c r="I18">
        <v>0.24867181129999999</v>
      </c>
      <c r="J18">
        <v>0.43942552779999999</v>
      </c>
      <c r="K18">
        <v>0.54391743140000004</v>
      </c>
      <c r="L18">
        <v>0.55504340169999999</v>
      </c>
      <c r="M18">
        <v>0.57098137930000004</v>
      </c>
      <c r="N18">
        <v>0.61414615559999997</v>
      </c>
      <c r="O18">
        <v>0.69873450749999999</v>
      </c>
      <c r="P18">
        <v>0.83236999229999997</v>
      </c>
      <c r="Q18">
        <v>1.018803492</v>
      </c>
      <c r="R18">
        <v>1.072614041</v>
      </c>
      <c r="S18">
        <v>1.126383906</v>
      </c>
      <c r="T18">
        <v>1.180635535</v>
      </c>
      <c r="U18">
        <v>1.234303215</v>
      </c>
      <c r="V18">
        <v>1.2864669070000001</v>
      </c>
      <c r="W18">
        <v>1.3365937590000001</v>
      </c>
      <c r="X18">
        <v>1.3843850630000001</v>
      </c>
      <c r="Y18">
        <v>1.429573999</v>
      </c>
      <c r="Z18">
        <v>1.471729812</v>
      </c>
      <c r="AA18">
        <v>1.510170883</v>
      </c>
      <c r="AB18">
        <v>1.5451510449999999</v>
      </c>
      <c r="AC18">
        <v>1.5780978459999999</v>
      </c>
      <c r="AD18">
        <v>1.610228478</v>
      </c>
      <c r="AE18">
        <v>1.642312891</v>
      </c>
      <c r="AF18">
        <v>1.674850696</v>
      </c>
      <c r="AG18">
        <v>1.708204426</v>
      </c>
      <c r="AH18">
        <v>1.7426976839999999</v>
      </c>
      <c r="AI18">
        <v>1.77862042</v>
      </c>
      <c r="AJ18">
        <v>1.816212602</v>
      </c>
      <c r="AK18">
        <v>1.8557077909999999</v>
      </c>
    </row>
    <row r="19" spans="1:37">
      <c r="A19" t="s">
        <v>460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1607.302696</v>
      </c>
      <c r="I19">
        <v>1702.209969</v>
      </c>
      <c r="J19">
        <v>1729.1576210000001</v>
      </c>
      <c r="K19">
        <v>1729.900838</v>
      </c>
      <c r="L19">
        <v>1731.76019</v>
      </c>
      <c r="M19">
        <v>1761.3791920000001</v>
      </c>
      <c r="N19">
        <v>1837.390592</v>
      </c>
      <c r="O19">
        <v>1955.365751</v>
      </c>
      <c r="P19">
        <v>2109.5008769999999</v>
      </c>
      <c r="Q19">
        <v>2268.7657239999999</v>
      </c>
      <c r="R19">
        <v>2370.0689729999999</v>
      </c>
      <c r="S19">
        <v>2451.3643149999998</v>
      </c>
      <c r="T19">
        <v>2529.7485550000001</v>
      </c>
      <c r="U19">
        <v>2611.4178310000002</v>
      </c>
      <c r="V19">
        <v>2697.5534440000001</v>
      </c>
      <c r="W19">
        <v>2787.0682029999998</v>
      </c>
      <c r="X19">
        <v>2877.8043440000001</v>
      </c>
      <c r="Y19">
        <v>2967.1311289999999</v>
      </c>
      <c r="Z19">
        <v>3052.2968660000001</v>
      </c>
      <c r="AA19">
        <v>3130.7158939999999</v>
      </c>
      <c r="AB19">
        <v>3202.1421460000001</v>
      </c>
      <c r="AC19">
        <v>3269.220937</v>
      </c>
      <c r="AD19">
        <v>3334.7586249999999</v>
      </c>
      <c r="AE19">
        <v>3401.358964</v>
      </c>
      <c r="AF19">
        <v>3471.3691699999999</v>
      </c>
      <c r="AG19">
        <v>3546.91993</v>
      </c>
      <c r="AH19">
        <v>3630.036728</v>
      </c>
      <c r="AI19">
        <v>3722.7737050000001</v>
      </c>
      <c r="AJ19">
        <v>3827.3051350000001</v>
      </c>
      <c r="AK19">
        <v>3946.0305130000002</v>
      </c>
    </row>
    <row r="20" spans="1:37">
      <c r="A20" t="s">
        <v>461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1070.2800560000001</v>
      </c>
      <c r="I20">
        <v>979.38089849999994</v>
      </c>
      <c r="J20">
        <v>870.84146510000005</v>
      </c>
      <c r="K20">
        <v>778.46058049999999</v>
      </c>
      <c r="L20">
        <v>732.41490820000001</v>
      </c>
      <c r="M20">
        <v>754.90643320000004</v>
      </c>
      <c r="N20">
        <v>857.45162059999996</v>
      </c>
      <c r="O20">
        <v>1049.9539110000001</v>
      </c>
      <c r="P20">
        <v>1337.4619560000001</v>
      </c>
      <c r="Q20">
        <v>1703.784089</v>
      </c>
      <c r="R20">
        <v>1859.762371</v>
      </c>
      <c r="S20">
        <v>1915.400474</v>
      </c>
      <c r="T20">
        <v>1942.1395199999999</v>
      </c>
      <c r="U20">
        <v>1972.95912</v>
      </c>
      <c r="V20">
        <v>2019.8130040000001</v>
      </c>
      <c r="W20">
        <v>2084.6469710000001</v>
      </c>
      <c r="X20">
        <v>2164.4280450000001</v>
      </c>
      <c r="Y20">
        <v>2253.2805039999998</v>
      </c>
      <c r="Z20">
        <v>2343.2782750000001</v>
      </c>
      <c r="AA20">
        <v>2424.779051</v>
      </c>
      <c r="AB20">
        <v>2491.2501130000001</v>
      </c>
      <c r="AC20">
        <v>2542.171922</v>
      </c>
      <c r="AD20">
        <v>2578.1310509999998</v>
      </c>
      <c r="AE20">
        <v>2600.0501859999999</v>
      </c>
      <c r="AF20">
        <v>2609.0762140000002</v>
      </c>
      <c r="AG20">
        <v>2606.5010510000002</v>
      </c>
      <c r="AH20">
        <v>2593.842095</v>
      </c>
      <c r="AI20">
        <v>2573.0077160000001</v>
      </c>
      <c r="AJ20">
        <v>2546.2281760000001</v>
      </c>
      <c r="AK20">
        <v>2516.0279030000002</v>
      </c>
    </row>
    <row r="21" spans="1:37">
      <c r="A21" t="s">
        <v>57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3909.8223010000002</v>
      </c>
      <c r="I21">
        <v>4066.5247690000001</v>
      </c>
      <c r="J21">
        <v>4239.0501169999998</v>
      </c>
      <c r="K21">
        <v>4432.049336</v>
      </c>
      <c r="L21">
        <v>4644.8668260000004</v>
      </c>
      <c r="M21">
        <v>4872.7522170000002</v>
      </c>
      <c r="N21">
        <v>5112.4146799999999</v>
      </c>
      <c r="O21">
        <v>5363.5469110000004</v>
      </c>
      <c r="P21">
        <v>5627.6504599999998</v>
      </c>
      <c r="Q21">
        <v>5908.4302449999996</v>
      </c>
      <c r="R21">
        <v>6237.9734589999998</v>
      </c>
      <c r="S21">
        <v>6620.3839189999999</v>
      </c>
      <c r="T21">
        <v>7052.1070030000001</v>
      </c>
      <c r="U21">
        <v>7530.0063209999998</v>
      </c>
      <c r="V21">
        <v>8052.3840980000004</v>
      </c>
      <c r="W21">
        <v>8618.2399000000005</v>
      </c>
      <c r="X21">
        <v>9226.3230390000008</v>
      </c>
      <c r="Y21">
        <v>9874.4529160000002</v>
      </c>
      <c r="Z21">
        <v>10559.056130000001</v>
      </c>
      <c r="AA21">
        <v>11274.851559999999</v>
      </c>
      <c r="AB21">
        <v>12020.626969999999</v>
      </c>
      <c r="AC21">
        <v>12800.89178</v>
      </c>
      <c r="AD21">
        <v>13619.13672</v>
      </c>
      <c r="AE21">
        <v>14478.09978</v>
      </c>
      <c r="AF21">
        <v>15380.21392</v>
      </c>
      <c r="AG21">
        <v>16327.83404</v>
      </c>
      <c r="AH21">
        <v>17323.42225</v>
      </c>
      <c r="AI21">
        <v>18369.701710000001</v>
      </c>
      <c r="AJ21">
        <v>19469.672460000002</v>
      </c>
      <c r="AK21">
        <v>20626.643220000002</v>
      </c>
    </row>
    <row r="22" spans="1:37">
      <c r="A22" t="s">
        <v>58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3382.5679620000001</v>
      </c>
      <c r="I22">
        <v>3607.2699360000001</v>
      </c>
      <c r="J22">
        <v>3855.4743109999999</v>
      </c>
      <c r="K22">
        <v>4129.9485880000002</v>
      </c>
      <c r="L22">
        <v>4433.1670370000002</v>
      </c>
      <c r="M22">
        <v>4769.3070180000004</v>
      </c>
      <c r="N22">
        <v>5145.227484</v>
      </c>
      <c r="O22">
        <v>5569.2257669999999</v>
      </c>
      <c r="P22">
        <v>6049.8185400000002</v>
      </c>
      <c r="Q22">
        <v>6594.3146079999997</v>
      </c>
      <c r="R22">
        <v>7084.3522650000004</v>
      </c>
      <c r="S22">
        <v>7536.3834999999999</v>
      </c>
      <c r="T22">
        <v>7985.5088239999995</v>
      </c>
      <c r="U22">
        <v>8455.2237299999997</v>
      </c>
      <c r="V22">
        <v>8956.3481420000007</v>
      </c>
      <c r="W22">
        <v>9491.5051170000006</v>
      </c>
      <c r="X22">
        <v>10058.690399999999</v>
      </c>
      <c r="Y22">
        <v>10653.25239</v>
      </c>
      <c r="Z22">
        <v>11268.71161</v>
      </c>
      <c r="AA22">
        <v>11896.97135</v>
      </c>
      <c r="AB22">
        <v>12534.614670000001</v>
      </c>
      <c r="AC22">
        <v>13184.63989</v>
      </c>
      <c r="AD22">
        <v>13849.21711</v>
      </c>
      <c r="AE22">
        <v>14529.806210000001</v>
      </c>
      <c r="AF22">
        <v>15227.52317</v>
      </c>
      <c r="AG22">
        <v>15943.38053</v>
      </c>
      <c r="AH22">
        <v>16678.510149999998</v>
      </c>
      <c r="AI22">
        <v>17434.34419</v>
      </c>
      <c r="AJ22">
        <v>18212.653750000001</v>
      </c>
      <c r="AK22">
        <v>19015.578079999999</v>
      </c>
    </row>
    <row r="23" spans="1:37">
      <c r="A23" t="s">
        <v>59</v>
      </c>
      <c r="B23">
        <v>8879.3744210000004</v>
      </c>
      <c r="C23">
        <v>9013.293662</v>
      </c>
      <c r="D23">
        <v>9133.7532680000004</v>
      </c>
      <c r="E23">
        <v>9337.5270569999993</v>
      </c>
      <c r="F23">
        <v>9656.0866050000004</v>
      </c>
      <c r="G23">
        <v>10031.68353</v>
      </c>
      <c r="H23">
        <v>10443.37412</v>
      </c>
      <c r="I23">
        <v>10877.42369</v>
      </c>
      <c r="J23">
        <v>11337.02124</v>
      </c>
      <c r="K23">
        <v>11832.603779999999</v>
      </c>
      <c r="L23">
        <v>12369.761909999999</v>
      </c>
      <c r="M23">
        <v>12950.36649</v>
      </c>
      <c r="N23">
        <v>13577.668809999999</v>
      </c>
      <c r="O23">
        <v>14255.24396</v>
      </c>
      <c r="P23">
        <v>14986.89357</v>
      </c>
      <c r="Q23">
        <v>15775.804109999999</v>
      </c>
      <c r="R23">
        <v>16678.021550000001</v>
      </c>
      <c r="S23">
        <v>17719.65382</v>
      </c>
      <c r="T23">
        <v>18899.329020000001</v>
      </c>
      <c r="U23">
        <v>20210.550739999999</v>
      </c>
      <c r="V23">
        <v>21647.703829999999</v>
      </c>
      <c r="W23">
        <v>23205.972170000001</v>
      </c>
      <c r="X23">
        <v>24879.718110000002</v>
      </c>
      <c r="Y23">
        <v>26660.892629999998</v>
      </c>
      <c r="Z23">
        <v>28537.704730000001</v>
      </c>
      <c r="AA23">
        <v>30493.568309999999</v>
      </c>
      <c r="AB23">
        <v>32527.48473</v>
      </c>
      <c r="AC23">
        <v>34656.199110000001</v>
      </c>
      <c r="AD23">
        <v>36888.372080000001</v>
      </c>
      <c r="AE23">
        <v>39229.390290000003</v>
      </c>
      <c r="AF23">
        <v>41683.91661</v>
      </c>
      <c r="AG23">
        <v>44256.769800000002</v>
      </c>
      <c r="AH23">
        <v>46953.309329999996</v>
      </c>
      <c r="AI23">
        <v>49779.733719999997</v>
      </c>
      <c r="AJ23">
        <v>52743.186679999999</v>
      </c>
      <c r="AK23">
        <v>55851.8845</v>
      </c>
    </row>
    <row r="24" spans="1:37">
      <c r="A24" t="s">
        <v>60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1791.5422530000001</v>
      </c>
      <c r="I24">
        <v>1884.730356</v>
      </c>
      <c r="J24">
        <v>2038.0620690000001</v>
      </c>
      <c r="K24">
        <v>2220.726807</v>
      </c>
      <c r="L24">
        <v>2393.231166</v>
      </c>
      <c r="M24">
        <v>2542.3120009999998</v>
      </c>
      <c r="N24">
        <v>2673.635205</v>
      </c>
      <c r="O24">
        <v>2800.5979889999999</v>
      </c>
      <c r="P24">
        <v>2936.6629889999999</v>
      </c>
      <c r="Q24">
        <v>3092.0062459999999</v>
      </c>
      <c r="R24">
        <v>3205.194544</v>
      </c>
      <c r="S24">
        <v>3303.624812</v>
      </c>
      <c r="T24">
        <v>3406.2817639999998</v>
      </c>
      <c r="U24">
        <v>3518.9244859999999</v>
      </c>
      <c r="V24">
        <v>3641.1336580000002</v>
      </c>
      <c r="W24">
        <v>3770.3724240000001</v>
      </c>
      <c r="X24">
        <v>3903.5760690000002</v>
      </c>
      <c r="Y24">
        <v>4037.6604870000001</v>
      </c>
      <c r="Z24">
        <v>4169.6065170000002</v>
      </c>
      <c r="AA24">
        <v>4296.40103</v>
      </c>
      <c r="AB24">
        <v>4416.3311780000004</v>
      </c>
      <c r="AC24">
        <v>4529.409737</v>
      </c>
      <c r="AD24">
        <v>4635.8344120000002</v>
      </c>
      <c r="AE24">
        <v>4735.8198199999997</v>
      </c>
      <c r="AF24">
        <v>4829.6449849999999</v>
      </c>
      <c r="AG24">
        <v>4917.6477219999997</v>
      </c>
      <c r="AH24">
        <v>5000.2127440000004</v>
      </c>
      <c r="AI24">
        <v>5077.7729300000001</v>
      </c>
      <c r="AJ24">
        <v>5150.7901689999999</v>
      </c>
      <c r="AK24">
        <v>5219.74262</v>
      </c>
    </row>
    <row r="25" spans="1:37">
      <c r="A25" t="s">
        <v>61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485.76897050000002</v>
      </c>
      <c r="I25">
        <v>530.48510080000005</v>
      </c>
      <c r="J25">
        <v>602.2763013</v>
      </c>
      <c r="K25">
        <v>688.00347160000001</v>
      </c>
      <c r="L25">
        <v>774.34289720000004</v>
      </c>
      <c r="M25">
        <v>858.15445850000003</v>
      </c>
      <c r="N25">
        <v>940.9558902</v>
      </c>
      <c r="O25">
        <v>1026.7612839999999</v>
      </c>
      <c r="P25">
        <v>1120.2484669999999</v>
      </c>
      <c r="Q25">
        <v>1226.4572109999999</v>
      </c>
      <c r="R25">
        <v>1302.9122279999999</v>
      </c>
      <c r="S25">
        <v>1371.311324</v>
      </c>
      <c r="T25">
        <v>1441.517155</v>
      </c>
      <c r="U25">
        <v>1516.444788</v>
      </c>
      <c r="V25">
        <v>1596.450059</v>
      </c>
      <c r="W25">
        <v>1681.0436910000001</v>
      </c>
      <c r="X25">
        <v>1769.473082</v>
      </c>
      <c r="Y25">
        <v>1860.899402</v>
      </c>
      <c r="Z25">
        <v>1954.4247250000001</v>
      </c>
      <c r="AA25">
        <v>2049.0675689999998</v>
      </c>
      <c r="AB25">
        <v>2144.4631629999999</v>
      </c>
      <c r="AC25">
        <v>2241.0425639999999</v>
      </c>
      <c r="AD25">
        <v>2339.1974479999999</v>
      </c>
      <c r="AE25">
        <v>2439.2789269999998</v>
      </c>
      <c r="AF25">
        <v>2541.6434300000001</v>
      </c>
      <c r="AG25">
        <v>2646.664941</v>
      </c>
      <c r="AH25">
        <v>2754.7452589999998</v>
      </c>
      <c r="AI25">
        <v>2866.3265249999999</v>
      </c>
      <c r="AJ25">
        <v>2981.889169</v>
      </c>
      <c r="AK25">
        <v>3101.9535620000001</v>
      </c>
    </row>
    <row r="26" spans="1:37">
      <c r="A26" t="s">
        <v>62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1733.7700809999999</v>
      </c>
      <c r="I26">
        <v>1753.84878</v>
      </c>
      <c r="J26">
        <v>1772.3401719999999</v>
      </c>
      <c r="K26">
        <v>1790.4022629999999</v>
      </c>
      <c r="L26">
        <v>1807.6876339999999</v>
      </c>
      <c r="M26">
        <v>1822.655675</v>
      </c>
      <c r="N26">
        <v>1833.9671940000001</v>
      </c>
      <c r="O26">
        <v>1841.3281440000001</v>
      </c>
      <c r="P26">
        <v>1845.246461</v>
      </c>
      <c r="Q26">
        <v>1846.769366</v>
      </c>
      <c r="R26">
        <v>1850.734649</v>
      </c>
      <c r="S26">
        <v>1857.179044</v>
      </c>
      <c r="T26">
        <v>1865.491321</v>
      </c>
      <c r="U26">
        <v>1875.139201</v>
      </c>
      <c r="V26">
        <v>1885.8036850000001</v>
      </c>
      <c r="W26">
        <v>1897.2801219999999</v>
      </c>
      <c r="X26">
        <v>1909.269235</v>
      </c>
      <c r="Y26">
        <v>1921.429271</v>
      </c>
      <c r="Z26">
        <v>1933.4064960000001</v>
      </c>
      <c r="AA26">
        <v>1944.8505279999999</v>
      </c>
      <c r="AB26">
        <v>1955.3102349999999</v>
      </c>
      <c r="AC26">
        <v>1964.5192709999999</v>
      </c>
      <c r="AD26">
        <v>1972.5936939999999</v>
      </c>
      <c r="AE26">
        <v>1979.7749699999999</v>
      </c>
      <c r="AF26">
        <v>1986.339774</v>
      </c>
      <c r="AG26">
        <v>1992.415338</v>
      </c>
      <c r="AH26">
        <v>1998.0050980000001</v>
      </c>
      <c r="AI26">
        <v>2003.175755</v>
      </c>
      <c r="AJ26">
        <v>2008.022152</v>
      </c>
      <c r="AK26">
        <v>2012.6483370000001</v>
      </c>
    </row>
    <row r="27" spans="1:37">
      <c r="A27" t="s">
        <v>63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148.0010991</v>
      </c>
      <c r="I27">
        <v>152.6657817</v>
      </c>
      <c r="J27">
        <v>157.10902770000001</v>
      </c>
      <c r="K27">
        <v>161.51058370000001</v>
      </c>
      <c r="L27">
        <v>166.0045461</v>
      </c>
      <c r="M27">
        <v>170.6400453</v>
      </c>
      <c r="N27">
        <v>175.4519176</v>
      </c>
      <c r="O27">
        <v>180.4979874</v>
      </c>
      <c r="P27">
        <v>185.83380940000001</v>
      </c>
      <c r="Q27">
        <v>191.48663519999999</v>
      </c>
      <c r="R27">
        <v>194.3776058</v>
      </c>
      <c r="S27">
        <v>194.6301058</v>
      </c>
      <c r="T27">
        <v>193.29531320000001</v>
      </c>
      <c r="U27">
        <v>191.310126</v>
      </c>
      <c r="V27">
        <v>189.25041949999999</v>
      </c>
      <c r="W27">
        <v>187.3832587</v>
      </c>
      <c r="X27">
        <v>185.77150180000001</v>
      </c>
      <c r="Y27">
        <v>184.37882519999999</v>
      </c>
      <c r="Z27">
        <v>183.13249880000001</v>
      </c>
      <c r="AA27">
        <v>181.9547681</v>
      </c>
      <c r="AB27">
        <v>180.76740330000001</v>
      </c>
      <c r="AC27">
        <v>179.5235921</v>
      </c>
      <c r="AD27">
        <v>178.2218551</v>
      </c>
      <c r="AE27">
        <v>176.8781491</v>
      </c>
      <c r="AF27">
        <v>175.51442280000001</v>
      </c>
      <c r="AG27">
        <v>174.140974</v>
      </c>
      <c r="AH27">
        <v>172.75872469999999</v>
      </c>
      <c r="AI27">
        <v>171.3752164</v>
      </c>
      <c r="AJ27">
        <v>170.0010063</v>
      </c>
      <c r="AK27">
        <v>168.6476797</v>
      </c>
    </row>
    <row r="28" spans="1:37">
      <c r="A28" t="s">
        <v>64</v>
      </c>
      <c r="B28">
        <v>1643.358651</v>
      </c>
      <c r="C28">
        <v>1661.761624</v>
      </c>
      <c r="D28">
        <v>1679.018656</v>
      </c>
      <c r="E28">
        <v>1699.9879579999999</v>
      </c>
      <c r="F28">
        <v>1730.769227</v>
      </c>
      <c r="G28">
        <v>1764.6524199999999</v>
      </c>
      <c r="H28">
        <v>1792.2890030000001</v>
      </c>
      <c r="I28">
        <v>1813.320326</v>
      </c>
      <c r="J28">
        <v>1829.048045</v>
      </c>
      <c r="K28">
        <v>1842.2629360000001</v>
      </c>
      <c r="L28">
        <v>1854.829686</v>
      </c>
      <c r="M28">
        <v>1866.7895960000001</v>
      </c>
      <c r="N28">
        <v>1877.526863</v>
      </c>
      <c r="O28">
        <v>1886.6071059999999</v>
      </c>
      <c r="P28">
        <v>1893.9067660000001</v>
      </c>
      <c r="Q28">
        <v>1899.6101169999999</v>
      </c>
      <c r="R28">
        <v>1904.5873329999999</v>
      </c>
      <c r="S28">
        <v>1910.38158</v>
      </c>
      <c r="T28">
        <v>1917.287738</v>
      </c>
      <c r="U28">
        <v>1925.062085</v>
      </c>
      <c r="V28">
        <v>1933.3891470000001</v>
      </c>
      <c r="W28">
        <v>1941.982765</v>
      </c>
      <c r="X28">
        <v>1950.4662470000001</v>
      </c>
      <c r="Y28">
        <v>1958.4541409999999</v>
      </c>
      <c r="Z28">
        <v>1965.5836859999999</v>
      </c>
      <c r="AA28">
        <v>1971.5200890000001</v>
      </c>
      <c r="AB28">
        <v>1976.2019560000001</v>
      </c>
      <c r="AC28">
        <v>1979.8911969999999</v>
      </c>
      <c r="AD28">
        <v>1982.7986060000001</v>
      </c>
      <c r="AE28">
        <v>1985.108285</v>
      </c>
      <c r="AF28">
        <v>1987.0152780000001</v>
      </c>
      <c r="AG28">
        <v>1988.586088</v>
      </c>
      <c r="AH28">
        <v>1989.788753</v>
      </c>
      <c r="AI28">
        <v>1990.6715569999999</v>
      </c>
      <c r="AJ28">
        <v>1991.325194</v>
      </c>
      <c r="AK28">
        <v>1991.8603840000001</v>
      </c>
    </row>
    <row r="29" spans="1:37">
      <c r="A29" t="s">
        <v>65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25.831555609999999</v>
      </c>
      <c r="I29">
        <v>26.08691469</v>
      </c>
      <c r="J29">
        <v>26.86219809</v>
      </c>
      <c r="K29">
        <v>27.83082486</v>
      </c>
      <c r="L29">
        <v>28.56273603</v>
      </c>
      <c r="M29">
        <v>28.896122380000001</v>
      </c>
      <c r="N29">
        <v>28.882713979999998</v>
      </c>
      <c r="O29">
        <v>28.67474588</v>
      </c>
      <c r="P29">
        <v>28.423276040000001</v>
      </c>
      <c r="Q29">
        <v>28.231189839999999</v>
      </c>
      <c r="R29">
        <v>27.66125787</v>
      </c>
      <c r="S29">
        <v>26.878501350000001</v>
      </c>
      <c r="T29">
        <v>26.048729290000001</v>
      </c>
      <c r="U29">
        <v>25.25511367</v>
      </c>
      <c r="V29">
        <v>24.524103660000002</v>
      </c>
      <c r="W29">
        <v>23.854106529999999</v>
      </c>
      <c r="X29">
        <v>23.23170421</v>
      </c>
      <c r="Y29">
        <v>22.641892760000001</v>
      </c>
      <c r="Z29">
        <v>22.072178000000001</v>
      </c>
      <c r="AA29">
        <v>21.513481930000001</v>
      </c>
      <c r="AB29">
        <v>20.955118519999999</v>
      </c>
      <c r="AC29">
        <v>20.38831635</v>
      </c>
      <c r="AD29">
        <v>19.812258539999998</v>
      </c>
      <c r="AE29">
        <v>19.22979467</v>
      </c>
      <c r="AF29">
        <v>18.645370580000002</v>
      </c>
      <c r="AG29">
        <v>18.06245745</v>
      </c>
      <c r="AH29">
        <v>17.483427890000002</v>
      </c>
      <c r="AI29">
        <v>16.911006539999999</v>
      </c>
      <c r="AJ29">
        <v>16.34776119</v>
      </c>
      <c r="AK29">
        <v>15.795886019999999</v>
      </c>
    </row>
    <row r="30" spans="1:37">
      <c r="A30" t="s">
        <v>66</v>
      </c>
      <c r="B30">
        <v>6.5964696939999996</v>
      </c>
      <c r="C30">
        <v>6.7694301320000001</v>
      </c>
      <c r="D30">
        <v>6.9712975869999996</v>
      </c>
      <c r="E30">
        <v>7.1711659369999996</v>
      </c>
      <c r="F30">
        <v>7.3906958349999998</v>
      </c>
      <c r="G30">
        <v>7.6316948580000004</v>
      </c>
      <c r="H30">
        <v>7.8761385070000003</v>
      </c>
      <c r="I30">
        <v>8.3487522369999994</v>
      </c>
      <c r="J30">
        <v>9.1453873019999996</v>
      </c>
      <c r="K30">
        <v>10.09414052</v>
      </c>
      <c r="L30">
        <v>10.991243000000001</v>
      </c>
      <c r="M30">
        <v>11.75849169</v>
      </c>
      <c r="N30">
        <v>12.39284599</v>
      </c>
      <c r="O30">
        <v>12.9390471</v>
      </c>
      <c r="P30">
        <v>13.45742641</v>
      </c>
      <c r="Q30">
        <v>14.008421759999999</v>
      </c>
      <c r="R30">
        <v>14.10732359</v>
      </c>
      <c r="S30">
        <v>13.965105729999999</v>
      </c>
      <c r="T30">
        <v>13.73311938</v>
      </c>
      <c r="U30">
        <v>13.490786829999999</v>
      </c>
      <c r="V30">
        <v>13.27189695</v>
      </c>
      <c r="W30">
        <v>13.0862523</v>
      </c>
      <c r="X30">
        <v>12.9320705</v>
      </c>
      <c r="Y30">
        <v>12.803712450000001</v>
      </c>
      <c r="Z30">
        <v>12.69524925</v>
      </c>
      <c r="AA30">
        <v>12.60178842</v>
      </c>
      <c r="AB30">
        <v>12.517438220000001</v>
      </c>
      <c r="AC30">
        <v>12.437036259999999</v>
      </c>
      <c r="AD30">
        <v>12.359200380000001</v>
      </c>
      <c r="AE30">
        <v>12.28435101</v>
      </c>
      <c r="AF30">
        <v>12.213791459999999</v>
      </c>
      <c r="AG30">
        <v>12.14827401</v>
      </c>
      <c r="AH30">
        <v>12.0879698</v>
      </c>
      <c r="AI30">
        <v>12.033471759999999</v>
      </c>
      <c r="AJ30">
        <v>11.98550182</v>
      </c>
      <c r="AK30">
        <v>11.944771859999999</v>
      </c>
    </row>
    <row r="31" spans="1:37">
      <c r="A31" t="s">
        <v>218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28231.34518</v>
      </c>
      <c r="G31">
        <v>29298.989710000002</v>
      </c>
      <c r="H31">
        <v>30407.4715</v>
      </c>
      <c r="I31">
        <v>31616.740860000002</v>
      </c>
      <c r="J31">
        <v>32927.06364</v>
      </c>
      <c r="K31">
        <v>34337.913910000003</v>
      </c>
      <c r="L31">
        <v>35830.222659999999</v>
      </c>
      <c r="M31">
        <v>37377.47567</v>
      </c>
      <c r="N31">
        <v>38971.231809999997</v>
      </c>
      <c r="O31">
        <v>40614.51513</v>
      </c>
      <c r="P31">
        <v>42316.77334</v>
      </c>
      <c r="Q31">
        <v>44100.10512</v>
      </c>
      <c r="R31">
        <v>46434.009839999999</v>
      </c>
      <c r="S31">
        <v>49116.4401</v>
      </c>
      <c r="T31">
        <v>52089.419629999997</v>
      </c>
      <c r="U31">
        <v>55328.288800000002</v>
      </c>
      <c r="V31">
        <v>58820.125249999997</v>
      </c>
      <c r="W31">
        <v>62552.814019999998</v>
      </c>
      <c r="X31">
        <v>66509.158020000003</v>
      </c>
      <c r="Y31">
        <v>70663.931270000001</v>
      </c>
      <c r="Z31">
        <v>74982.366909999997</v>
      </c>
      <c r="AA31">
        <v>79419.303020000007</v>
      </c>
      <c r="AB31">
        <v>83991.172430000006</v>
      </c>
      <c r="AC31">
        <v>88754.164999999994</v>
      </c>
      <c r="AD31">
        <v>93716.775970000002</v>
      </c>
      <c r="AE31">
        <v>98891.037809999994</v>
      </c>
      <c r="AF31">
        <v>104290.5974</v>
      </c>
      <c r="AG31">
        <v>109930.6084</v>
      </c>
      <c r="AH31">
        <v>115828.0288</v>
      </c>
      <c r="AI31">
        <v>122001.77710000001</v>
      </c>
      <c r="AJ31">
        <v>128472.7738</v>
      </c>
      <c r="AK31">
        <v>135264.14290000001</v>
      </c>
    </row>
    <row r="32" spans="1:37">
      <c r="A32" t="s">
        <v>219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6896.3457980000003</v>
      </c>
      <c r="I32">
        <v>7306.330618</v>
      </c>
      <c r="J32">
        <v>7745.8202719999999</v>
      </c>
      <c r="K32">
        <v>8219.4238150000001</v>
      </c>
      <c r="L32">
        <v>8730.8533260000004</v>
      </c>
      <c r="M32">
        <v>9287.2386200000001</v>
      </c>
      <c r="N32">
        <v>9899.6443739999995</v>
      </c>
      <c r="O32">
        <v>10578.31804</v>
      </c>
      <c r="P32">
        <v>11331.39688</v>
      </c>
      <c r="Q32">
        <v>12163.3171</v>
      </c>
      <c r="R32">
        <v>12805.89891</v>
      </c>
      <c r="S32">
        <v>13400.85816</v>
      </c>
      <c r="T32">
        <v>14021.03995</v>
      </c>
      <c r="U32">
        <v>14692.799349999999</v>
      </c>
      <c r="V32">
        <v>15421.350409999999</v>
      </c>
      <c r="W32">
        <v>16202.923409999999</v>
      </c>
      <c r="X32">
        <v>17029.938020000001</v>
      </c>
      <c r="Y32">
        <v>17892.920119999999</v>
      </c>
      <c r="Z32">
        <v>18780.921999999999</v>
      </c>
      <c r="AA32">
        <v>19681.41678</v>
      </c>
      <c r="AB32">
        <v>20595.997169999999</v>
      </c>
      <c r="AC32">
        <v>21537.227459999998</v>
      </c>
      <c r="AD32">
        <v>22508.661520000001</v>
      </c>
      <c r="AE32">
        <v>23513.18648</v>
      </c>
      <c r="AF32">
        <v>24553.411629999999</v>
      </c>
      <c r="AG32">
        <v>25631.9539</v>
      </c>
      <c r="AH32">
        <v>26751.69916</v>
      </c>
      <c r="AI32">
        <v>27915.956610000001</v>
      </c>
      <c r="AJ32">
        <v>29128.472140000002</v>
      </c>
      <c r="AK32">
        <v>30393.472300000001</v>
      </c>
    </row>
    <row r="33" spans="1:37">
      <c r="A33" t="s">
        <v>220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53289.354720000003</v>
      </c>
      <c r="I33">
        <v>55371.663330000003</v>
      </c>
      <c r="J33">
        <v>57533.705329999997</v>
      </c>
      <c r="K33">
        <v>59837.266300000003</v>
      </c>
      <c r="L33">
        <v>62302.890639999998</v>
      </c>
      <c r="M33">
        <v>64920.674330000002</v>
      </c>
      <c r="N33">
        <v>67693.018679999994</v>
      </c>
      <c r="O33">
        <v>70623.207689999996</v>
      </c>
      <c r="P33">
        <v>73719.248569999996</v>
      </c>
      <c r="Q33">
        <v>76992.215299999996</v>
      </c>
      <c r="R33">
        <v>80909.04509</v>
      </c>
      <c r="S33">
        <v>85398.029190000001</v>
      </c>
      <c r="T33">
        <v>90380.826809999999</v>
      </c>
      <c r="U33">
        <v>95806.911980000004</v>
      </c>
      <c r="V33">
        <v>101637.9924</v>
      </c>
      <c r="W33">
        <v>107837.6783</v>
      </c>
      <c r="X33">
        <v>114364.2555</v>
      </c>
      <c r="Y33">
        <v>121165.4132</v>
      </c>
      <c r="Z33">
        <v>128174.9402</v>
      </c>
      <c r="AA33">
        <v>135310.65229999999</v>
      </c>
      <c r="AB33">
        <v>142616.45860000001</v>
      </c>
      <c r="AC33">
        <v>150211.0245</v>
      </c>
      <c r="AD33">
        <v>158107.5141</v>
      </c>
      <c r="AE33">
        <v>166321.56830000001</v>
      </c>
      <c r="AF33">
        <v>174873.0673</v>
      </c>
      <c r="AG33">
        <v>183785.94469999999</v>
      </c>
      <c r="AH33">
        <v>193087.4436</v>
      </c>
      <c r="AI33">
        <v>202807.84940000001</v>
      </c>
      <c r="AJ33">
        <v>212981.07920000001</v>
      </c>
      <c r="AK33">
        <v>223644.96400000001</v>
      </c>
    </row>
    <row r="34" spans="1:37">
      <c r="A34" t="s">
        <v>221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2469.1122529999998</v>
      </c>
      <c r="I34">
        <v>2620.5187000000001</v>
      </c>
      <c r="J34">
        <v>2843.9524959999999</v>
      </c>
      <c r="K34">
        <v>3057.8455090000002</v>
      </c>
      <c r="L34">
        <v>3221.1877319999999</v>
      </c>
      <c r="M34">
        <v>3351.825875</v>
      </c>
      <c r="N34">
        <v>3467.9497339999998</v>
      </c>
      <c r="O34">
        <v>3585.2454229999998</v>
      </c>
      <c r="P34">
        <v>3714.4789689999998</v>
      </c>
      <c r="Q34">
        <v>3862.0728079999999</v>
      </c>
      <c r="R34">
        <v>3904.610991</v>
      </c>
      <c r="S34">
        <v>3965.4076580000001</v>
      </c>
      <c r="T34">
        <v>4045.4537030000001</v>
      </c>
      <c r="U34">
        <v>4138.5941780000003</v>
      </c>
      <c r="V34">
        <v>4240.2547839999997</v>
      </c>
      <c r="W34">
        <v>4347.0070740000001</v>
      </c>
      <c r="X34">
        <v>4456.0579159999998</v>
      </c>
      <c r="Y34">
        <v>4564.9813539999996</v>
      </c>
      <c r="Z34">
        <v>4671.5280169999996</v>
      </c>
      <c r="AA34">
        <v>4773.4823249999999</v>
      </c>
      <c r="AB34">
        <v>4871.0773589999999</v>
      </c>
      <c r="AC34">
        <v>4966.2671339999997</v>
      </c>
      <c r="AD34">
        <v>5059.5124169999999</v>
      </c>
      <c r="AE34">
        <v>5151.1549439999999</v>
      </c>
      <c r="AF34">
        <v>5241.541921</v>
      </c>
      <c r="AG34">
        <v>5330.9899249999999</v>
      </c>
      <c r="AH34">
        <v>5419.7851890000002</v>
      </c>
      <c r="AI34">
        <v>5508.2008480000004</v>
      </c>
      <c r="AJ34">
        <v>5596.4904399999996</v>
      </c>
      <c r="AK34">
        <v>5684.8920639999997</v>
      </c>
    </row>
    <row r="35" spans="1:37">
      <c r="A35" t="s">
        <v>222</v>
      </c>
      <c r="B35">
        <v>71.857209209999994</v>
      </c>
      <c r="C35">
        <v>85.063581029999995</v>
      </c>
      <c r="D35">
        <v>95.004705310000006</v>
      </c>
      <c r="E35">
        <v>109.9256037</v>
      </c>
      <c r="F35">
        <v>128.15356159999999</v>
      </c>
      <c r="G35">
        <v>146.53245079999999</v>
      </c>
      <c r="H35">
        <v>157.3250377</v>
      </c>
      <c r="I35">
        <v>186.8707067</v>
      </c>
      <c r="J35">
        <v>228.96625789999999</v>
      </c>
      <c r="K35">
        <v>267.6470233</v>
      </c>
      <c r="L35">
        <v>310.82155499999999</v>
      </c>
      <c r="M35">
        <v>365.15409670000003</v>
      </c>
      <c r="N35">
        <v>422.8998378</v>
      </c>
      <c r="O35">
        <v>479.38512409999998</v>
      </c>
      <c r="P35">
        <v>532.97996890000002</v>
      </c>
      <c r="Q35">
        <v>586.52500759999998</v>
      </c>
      <c r="R35">
        <v>579.08483590000003</v>
      </c>
      <c r="S35">
        <v>595.33843939999997</v>
      </c>
      <c r="T35">
        <v>616.59283270000003</v>
      </c>
      <c r="U35">
        <v>639.74361329999999</v>
      </c>
      <c r="V35">
        <v>664.85040619999995</v>
      </c>
      <c r="W35">
        <v>692.51696010000001</v>
      </c>
      <c r="X35">
        <v>723.38567990000001</v>
      </c>
      <c r="Y35">
        <v>758.02672700000005</v>
      </c>
      <c r="Z35">
        <v>796.90787720000003</v>
      </c>
      <c r="AA35">
        <v>840.38573899999994</v>
      </c>
      <c r="AB35">
        <v>889.44965569999999</v>
      </c>
      <c r="AC35">
        <v>945.08378889999994</v>
      </c>
      <c r="AD35">
        <v>1007.316073</v>
      </c>
      <c r="AE35">
        <v>1076.174319</v>
      </c>
      <c r="AF35">
        <v>1151.6647210000001</v>
      </c>
      <c r="AG35">
        <v>1233.7963970000001</v>
      </c>
      <c r="AH35">
        <v>1322.6120100000001</v>
      </c>
      <c r="AI35">
        <v>1418.1956</v>
      </c>
      <c r="AJ35">
        <v>1520.678126</v>
      </c>
      <c r="AK35">
        <v>1630.2480989999999</v>
      </c>
    </row>
    <row r="36" spans="1:37">
      <c r="A36" t="s">
        <v>224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84139.63682</v>
      </c>
      <c r="H36">
        <v>87716.538610000003</v>
      </c>
      <c r="I36">
        <v>91524.694409999996</v>
      </c>
      <c r="J36">
        <v>95608.063939999993</v>
      </c>
      <c r="K36">
        <v>99975.202040000004</v>
      </c>
      <c r="L36">
        <v>104574.8484</v>
      </c>
      <c r="M36">
        <v>109385.9921</v>
      </c>
      <c r="N36">
        <v>114447.73669999999</v>
      </c>
      <c r="O36">
        <v>119815.86199999999</v>
      </c>
      <c r="P36">
        <v>125549.3472</v>
      </c>
      <c r="Q36">
        <v>131696.9981</v>
      </c>
      <c r="R36">
        <v>138396.27549999999</v>
      </c>
      <c r="S36">
        <v>145835.09830000001</v>
      </c>
      <c r="T36">
        <v>154043.8468</v>
      </c>
      <c r="U36">
        <v>163013.72229999999</v>
      </c>
      <c r="V36">
        <v>172715.33549999999</v>
      </c>
      <c r="W36">
        <v>183101.7433</v>
      </c>
      <c r="X36">
        <v>194105.83799999999</v>
      </c>
      <c r="Y36">
        <v>205637.11300000001</v>
      </c>
      <c r="Z36">
        <v>217578.89</v>
      </c>
      <c r="AA36">
        <v>229786.26980000001</v>
      </c>
      <c r="AB36">
        <v>242272.21059999999</v>
      </c>
      <c r="AC36">
        <v>255180.38089999999</v>
      </c>
      <c r="AD36">
        <v>268555.05699999997</v>
      </c>
      <c r="AE36">
        <v>282434.97360000003</v>
      </c>
      <c r="AF36">
        <v>296860.97590000002</v>
      </c>
      <c r="AG36">
        <v>311877.79859999998</v>
      </c>
      <c r="AH36">
        <v>327534.886</v>
      </c>
      <c r="AI36">
        <v>343886.90789999999</v>
      </c>
      <c r="AJ36">
        <v>360993.86560000002</v>
      </c>
      <c r="AK36">
        <v>378921.49</v>
      </c>
    </row>
    <row r="37" spans="1:37">
      <c r="A37" t="s">
        <v>225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10908.668019999999</v>
      </c>
      <c r="I37">
        <v>11526.829760000001</v>
      </c>
      <c r="J37">
        <v>12177.91236</v>
      </c>
      <c r="K37">
        <v>12875.28573</v>
      </c>
      <c r="L37">
        <v>13630.944310000001</v>
      </c>
      <c r="M37">
        <v>14464.432559999999</v>
      </c>
      <c r="N37">
        <v>15398.891159999999</v>
      </c>
      <c r="O37">
        <v>16453.710490000001</v>
      </c>
      <c r="P37">
        <v>17642.60843</v>
      </c>
      <c r="Q37">
        <v>18970.161</v>
      </c>
      <c r="R37">
        <v>19951.189450000002</v>
      </c>
      <c r="S37">
        <v>20847.767049999999</v>
      </c>
      <c r="T37">
        <v>21782.566289999999</v>
      </c>
      <c r="U37">
        <v>22801.14645</v>
      </c>
      <c r="V37">
        <v>23912.30313</v>
      </c>
      <c r="W37">
        <v>25109.087759999999</v>
      </c>
      <c r="X37">
        <v>26378.017810000001</v>
      </c>
      <c r="Y37">
        <v>27702.543020000001</v>
      </c>
      <c r="Z37">
        <v>29063.856960000001</v>
      </c>
      <c r="AA37">
        <v>30440.75719</v>
      </c>
      <c r="AB37">
        <v>31833.03584</v>
      </c>
      <c r="AC37">
        <v>33258.257610000001</v>
      </c>
      <c r="AD37">
        <v>34722.020649999999</v>
      </c>
      <c r="AE37">
        <v>36228.648959999999</v>
      </c>
      <c r="AF37">
        <v>37782.13809</v>
      </c>
      <c r="AG37">
        <v>39386.608789999998</v>
      </c>
      <c r="AH37">
        <v>41046.682439999997</v>
      </c>
      <c r="AI37">
        <v>42767.712850000004</v>
      </c>
      <c r="AJ37">
        <v>44555.787920000002</v>
      </c>
      <c r="AK37">
        <v>46417.767310000003</v>
      </c>
    </row>
    <row r="38" spans="1:37">
      <c r="A38" t="s">
        <v>226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70806.1492</v>
      </c>
      <c r="I38">
        <v>73578.998909999995</v>
      </c>
      <c r="J38">
        <v>76492.363889999993</v>
      </c>
      <c r="K38">
        <v>79580.517399999997</v>
      </c>
      <c r="L38">
        <v>82837.608349999995</v>
      </c>
      <c r="M38">
        <v>86263.572090000001</v>
      </c>
      <c r="N38">
        <v>89881.393110000005</v>
      </c>
      <c r="O38">
        <v>93711.9954</v>
      </c>
      <c r="P38">
        <v>97775.539359999995</v>
      </c>
      <c r="Q38">
        <v>102086.3952</v>
      </c>
      <c r="R38">
        <v>107148.52</v>
      </c>
      <c r="S38">
        <v>113002.3051</v>
      </c>
      <c r="T38">
        <v>119533.7717</v>
      </c>
      <c r="U38">
        <v>126664.277</v>
      </c>
      <c r="V38">
        <v>134336.38829999999</v>
      </c>
      <c r="W38">
        <v>142498.2188</v>
      </c>
      <c r="X38">
        <v>151092.28940000001</v>
      </c>
      <c r="Y38">
        <v>160047.8873</v>
      </c>
      <c r="Z38">
        <v>169276.37849999999</v>
      </c>
      <c r="AA38">
        <v>178668.3443</v>
      </c>
      <c r="AB38">
        <v>188271.4651</v>
      </c>
      <c r="AC38">
        <v>198234.22930000001</v>
      </c>
      <c r="AD38">
        <v>208579.78339999999</v>
      </c>
      <c r="AE38">
        <v>219330.95009999999</v>
      </c>
      <c r="AF38">
        <v>230515.0577</v>
      </c>
      <c r="AG38">
        <v>242164.28039999999</v>
      </c>
      <c r="AH38">
        <v>254314.99160000001</v>
      </c>
      <c r="AI38">
        <v>267007.5477</v>
      </c>
      <c r="AJ38">
        <v>280286.93650000001</v>
      </c>
      <c r="AK38">
        <v>294203.14889999997</v>
      </c>
    </row>
    <row r="39" spans="1:37">
      <c r="A39" t="s">
        <v>227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6796.6079019999997</v>
      </c>
      <c r="I39">
        <v>7203.4217639999997</v>
      </c>
      <c r="J39">
        <v>7830.6954070000002</v>
      </c>
      <c r="K39">
        <v>8449.2805219999991</v>
      </c>
      <c r="L39">
        <v>8906.7069909999991</v>
      </c>
      <c r="M39">
        <v>9243.9836450000003</v>
      </c>
      <c r="N39">
        <v>9538.0132959999992</v>
      </c>
      <c r="O39">
        <v>9856.8606940000009</v>
      </c>
      <c r="P39">
        <v>10243.494409999999</v>
      </c>
      <c r="Q39">
        <v>10716.44579</v>
      </c>
      <c r="R39">
        <v>10939.196900000001</v>
      </c>
      <c r="S39">
        <v>11172.137909999999</v>
      </c>
      <c r="T39">
        <v>11460.73156</v>
      </c>
      <c r="U39">
        <v>11800.847659999999</v>
      </c>
      <c r="V39">
        <v>12179.239320000001</v>
      </c>
      <c r="W39">
        <v>12582.36642</v>
      </c>
      <c r="X39">
        <v>12997.91395</v>
      </c>
      <c r="Y39">
        <v>13414.69945</v>
      </c>
      <c r="Z39">
        <v>13822.18346</v>
      </c>
      <c r="AA39">
        <v>14209.962820000001</v>
      </c>
      <c r="AB39">
        <v>14574.25728</v>
      </c>
      <c r="AC39">
        <v>14917.89522</v>
      </c>
      <c r="AD39">
        <v>15242.04089</v>
      </c>
      <c r="AE39">
        <v>15547.912050000001</v>
      </c>
      <c r="AF39">
        <v>15837.098319999999</v>
      </c>
      <c r="AG39">
        <v>16111.38573</v>
      </c>
      <c r="AH39">
        <v>16372.64487</v>
      </c>
      <c r="AI39">
        <v>16622.82804</v>
      </c>
      <c r="AJ39">
        <v>16863.910019999999</v>
      </c>
      <c r="AK39">
        <v>17097.86218</v>
      </c>
    </row>
    <row r="40" spans="1:37">
      <c r="A40" t="s">
        <v>228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3226.1302409999998</v>
      </c>
      <c r="I40">
        <v>3559.1566079999998</v>
      </c>
      <c r="J40">
        <v>4041.8861299999999</v>
      </c>
      <c r="K40">
        <v>4502.3100329999997</v>
      </c>
      <c r="L40">
        <v>4858.7301379999999</v>
      </c>
      <c r="M40">
        <v>5157.2977659999997</v>
      </c>
      <c r="N40">
        <v>5439.8890170000004</v>
      </c>
      <c r="O40">
        <v>5741.6464059999998</v>
      </c>
      <c r="P40">
        <v>6084.5659230000001</v>
      </c>
      <c r="Q40">
        <v>6479.4868139999999</v>
      </c>
      <c r="R40">
        <v>6649.3440549999996</v>
      </c>
      <c r="S40">
        <v>6845.6276369999996</v>
      </c>
      <c r="T40">
        <v>7076.5848290000004</v>
      </c>
      <c r="U40">
        <v>7336.7366430000002</v>
      </c>
      <c r="V40">
        <v>7619.017632</v>
      </c>
      <c r="W40">
        <v>7916.7216600000002</v>
      </c>
      <c r="X40">
        <v>8223.7488589999994</v>
      </c>
      <c r="Y40">
        <v>8534.4669539999995</v>
      </c>
      <c r="Z40">
        <v>8843.4345429999994</v>
      </c>
      <c r="AA40">
        <v>9145.1353760000002</v>
      </c>
      <c r="AB40">
        <v>9438.6862000000001</v>
      </c>
      <c r="AC40">
        <v>9727.225434</v>
      </c>
      <c r="AD40">
        <v>10011.96234</v>
      </c>
      <c r="AE40">
        <v>10294.0872</v>
      </c>
      <c r="AF40">
        <v>10574.909960000001</v>
      </c>
      <c r="AG40">
        <v>10855.77836</v>
      </c>
      <c r="AH40">
        <v>11138.064839999999</v>
      </c>
      <c r="AI40">
        <v>11423.18715</v>
      </c>
      <c r="AJ40">
        <v>11712.57863</v>
      </c>
      <c r="AK40">
        <v>12007.69133</v>
      </c>
    </row>
    <row r="41" spans="1:37">
      <c r="A41" t="s">
        <v>462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9098.2925080000005</v>
      </c>
      <c r="I41">
        <v>9469.1269969999994</v>
      </c>
      <c r="J41">
        <v>9564.1582579999995</v>
      </c>
      <c r="K41">
        <v>9555.8116289999998</v>
      </c>
      <c r="L41">
        <v>9550.9582859999991</v>
      </c>
      <c r="M41">
        <v>9627.2966400000005</v>
      </c>
      <c r="N41">
        <v>9869.6260259999999</v>
      </c>
      <c r="O41">
        <v>10304.63529</v>
      </c>
      <c r="P41">
        <v>10934.33959</v>
      </c>
      <c r="Q41">
        <v>11689.75527</v>
      </c>
      <c r="R41">
        <v>12096.63031</v>
      </c>
      <c r="S41">
        <v>12513.709580000001</v>
      </c>
      <c r="T41">
        <v>12974.748020000001</v>
      </c>
      <c r="U41">
        <v>13480.606100000001</v>
      </c>
      <c r="V41">
        <v>14025.123079999999</v>
      </c>
      <c r="W41">
        <v>14597.78875</v>
      </c>
      <c r="X41">
        <v>15183.933720000001</v>
      </c>
      <c r="Y41">
        <v>15765.077230000001</v>
      </c>
      <c r="Z41">
        <v>16319.48495</v>
      </c>
      <c r="AA41">
        <v>16822.997240000001</v>
      </c>
      <c r="AB41">
        <v>17264.466909999999</v>
      </c>
      <c r="AC41">
        <v>17648.612249999998</v>
      </c>
      <c r="AD41">
        <v>17979.306759999999</v>
      </c>
      <c r="AE41">
        <v>18261.588489999998</v>
      </c>
      <c r="AF41">
        <v>18501.610820000002</v>
      </c>
      <c r="AG41">
        <v>18706.0059</v>
      </c>
      <c r="AH41">
        <v>18881.518700000001</v>
      </c>
      <c r="AI41">
        <v>19034.967840000001</v>
      </c>
      <c r="AJ41">
        <v>19173.051350000002</v>
      </c>
      <c r="AK41">
        <v>19302.24928</v>
      </c>
    </row>
    <row r="42" spans="1:37">
      <c r="A42" t="s">
        <v>463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1519.716995</v>
      </c>
      <c r="I42">
        <v>1534.49359</v>
      </c>
      <c r="J42">
        <v>1517.988801</v>
      </c>
      <c r="K42">
        <v>1492.666845</v>
      </c>
      <c r="L42">
        <v>1478.549385</v>
      </c>
      <c r="M42">
        <v>1491.8721849999999</v>
      </c>
      <c r="N42">
        <v>1542.591148</v>
      </c>
      <c r="O42">
        <v>1634.467449</v>
      </c>
      <c r="P42">
        <v>1766.6664370000001</v>
      </c>
      <c r="Q42">
        <v>1932.181204</v>
      </c>
      <c r="R42">
        <v>1970.0243720000001</v>
      </c>
      <c r="S42">
        <v>2005.966316</v>
      </c>
      <c r="T42">
        <v>2054.5774139999999</v>
      </c>
      <c r="U42">
        <v>2118.5149500000002</v>
      </c>
      <c r="V42">
        <v>2196.3328190000002</v>
      </c>
      <c r="W42">
        <v>2285.1029520000002</v>
      </c>
      <c r="X42">
        <v>2381.3188879999998</v>
      </c>
      <c r="Y42">
        <v>2481.1596719999998</v>
      </c>
      <c r="Z42">
        <v>2580.5029439999998</v>
      </c>
      <c r="AA42">
        <v>2674.8844100000001</v>
      </c>
      <c r="AB42">
        <v>2761.7207320000002</v>
      </c>
      <c r="AC42">
        <v>2840.6720919999998</v>
      </c>
      <c r="AD42">
        <v>2911.1364979999998</v>
      </c>
      <c r="AE42">
        <v>2972.807182</v>
      </c>
      <c r="AF42">
        <v>3025.7326440000002</v>
      </c>
      <c r="AG42">
        <v>3070.2507740000001</v>
      </c>
      <c r="AH42">
        <v>3106.9424079999999</v>
      </c>
      <c r="AI42">
        <v>3136.618708</v>
      </c>
      <c r="AJ42">
        <v>3160.2702429999999</v>
      </c>
      <c r="AK42">
        <v>3179.0212540000002</v>
      </c>
    </row>
    <row r="43" spans="1:37">
      <c r="A43" t="s">
        <v>464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1651.830201</v>
      </c>
      <c r="H43">
        <v>1722.5282970000001</v>
      </c>
      <c r="I43">
        <v>1736.617943</v>
      </c>
      <c r="J43">
        <v>1706.449533</v>
      </c>
      <c r="K43">
        <v>1663.7334350000001</v>
      </c>
      <c r="L43">
        <v>1625.2373319999999</v>
      </c>
      <c r="M43">
        <v>1605.0004140000001</v>
      </c>
      <c r="N43">
        <v>1614.8833279999999</v>
      </c>
      <c r="O43">
        <v>1657.6951529999999</v>
      </c>
      <c r="P43">
        <v>1731.3651239999999</v>
      </c>
      <c r="Q43">
        <v>1825.642707</v>
      </c>
      <c r="R43">
        <v>1845.8477949999999</v>
      </c>
      <c r="S43">
        <v>1882.68499</v>
      </c>
      <c r="T43">
        <v>1936.1314669999999</v>
      </c>
      <c r="U43">
        <v>2002.5830450000001</v>
      </c>
      <c r="V43">
        <v>2078.8210589999999</v>
      </c>
      <c r="W43">
        <v>2161.8948089999999</v>
      </c>
      <c r="X43">
        <v>2248.8152730000002</v>
      </c>
      <c r="Y43">
        <v>2336.3953820000002</v>
      </c>
      <c r="Z43">
        <v>2421.1850330000002</v>
      </c>
      <c r="AA43">
        <v>2499.4795429999999</v>
      </c>
      <c r="AB43">
        <v>2569.7642580000002</v>
      </c>
      <c r="AC43">
        <v>2632.6583380000002</v>
      </c>
      <c r="AD43">
        <v>2688.0965649999998</v>
      </c>
      <c r="AE43">
        <v>2736.2670250000001</v>
      </c>
      <c r="AF43">
        <v>2777.653867</v>
      </c>
      <c r="AG43">
        <v>2812.927455</v>
      </c>
      <c r="AH43">
        <v>2842.8715259999999</v>
      </c>
      <c r="AI43">
        <v>2868.3626810000001</v>
      </c>
      <c r="AJ43">
        <v>2890.331893</v>
      </c>
      <c r="AK43">
        <v>2909.7371029999999</v>
      </c>
    </row>
    <row r="44" spans="1:37">
      <c r="A44" t="s">
        <v>465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56.362320189999998</v>
      </c>
      <c r="G44">
        <v>57.744038009999997</v>
      </c>
      <c r="H44">
        <v>57.483308749999999</v>
      </c>
      <c r="I44">
        <v>56.239776790000001</v>
      </c>
      <c r="J44">
        <v>54.745221180000001</v>
      </c>
      <c r="K44">
        <v>53.065241690000001</v>
      </c>
      <c r="L44">
        <v>51.211628949999998</v>
      </c>
      <c r="M44">
        <v>49.792475150000001</v>
      </c>
      <c r="N44">
        <v>49.34462602</v>
      </c>
      <c r="O44">
        <v>50.073705949999997</v>
      </c>
      <c r="P44">
        <v>51.94380065</v>
      </c>
      <c r="Q44">
        <v>54.692323100000003</v>
      </c>
      <c r="R44">
        <v>56.764274280000002</v>
      </c>
      <c r="S44">
        <v>58.970586859999997</v>
      </c>
      <c r="T44">
        <v>61.601988990000002</v>
      </c>
      <c r="U44">
        <v>64.689094800000007</v>
      </c>
      <c r="V44">
        <v>68.185192749999999</v>
      </c>
      <c r="W44">
        <v>72.019611479999995</v>
      </c>
      <c r="X44">
        <v>76.1078191</v>
      </c>
      <c r="Y44">
        <v>80.351166820000003</v>
      </c>
      <c r="Z44">
        <v>84.633894080000005</v>
      </c>
      <c r="AA44">
        <v>88.820239749999999</v>
      </c>
      <c r="AB44">
        <v>92.804245409999993</v>
      </c>
      <c r="AC44">
        <v>96.535280569999998</v>
      </c>
      <c r="AD44">
        <v>99.971671560000004</v>
      </c>
      <c r="AE44">
        <v>103.0877395</v>
      </c>
      <c r="AF44">
        <v>105.87476049999999</v>
      </c>
      <c r="AG44">
        <v>108.33714759999999</v>
      </c>
      <c r="AH44">
        <v>110.4896792</v>
      </c>
      <c r="AI44">
        <v>112.3569553</v>
      </c>
      <c r="AJ44">
        <v>113.9715631</v>
      </c>
      <c r="AK44">
        <v>115.37235459999999</v>
      </c>
    </row>
    <row r="45" spans="1:37">
      <c r="A45" t="s">
        <v>466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10670.18556</v>
      </c>
      <c r="I45">
        <v>11728.9287</v>
      </c>
      <c r="J45">
        <v>13257.65677</v>
      </c>
      <c r="K45">
        <v>14713.024649999999</v>
      </c>
      <c r="L45">
        <v>15785.750679999999</v>
      </c>
      <c r="M45">
        <v>16617.59029</v>
      </c>
      <c r="N45">
        <v>17385.237499999999</v>
      </c>
      <c r="O45">
        <v>18228.665529999998</v>
      </c>
      <c r="P45">
        <v>19230.205040000001</v>
      </c>
      <c r="Q45">
        <v>20415.054499999998</v>
      </c>
      <c r="R45">
        <v>21042.202870000001</v>
      </c>
      <c r="S45">
        <v>21675.763630000001</v>
      </c>
      <c r="T45">
        <v>22409.793750000001</v>
      </c>
      <c r="U45">
        <v>23236.724259999999</v>
      </c>
      <c r="V45">
        <v>24132.17237</v>
      </c>
      <c r="W45">
        <v>25070.834429999999</v>
      </c>
      <c r="X45">
        <v>26029.173719999999</v>
      </c>
      <c r="Y45">
        <v>26985.3881</v>
      </c>
      <c r="Z45">
        <v>27918.605230000001</v>
      </c>
      <c r="AA45">
        <v>28808.037550000001</v>
      </c>
      <c r="AB45">
        <v>29646.881109999998</v>
      </c>
      <c r="AC45">
        <v>30442.532299999999</v>
      </c>
      <c r="AD45">
        <v>31199.17008</v>
      </c>
      <c r="AE45">
        <v>31921.00678</v>
      </c>
      <c r="AF45">
        <v>32612.792310000001</v>
      </c>
      <c r="AG45">
        <v>33279.403810000003</v>
      </c>
      <c r="AH45">
        <v>33925.672120000003</v>
      </c>
      <c r="AI45">
        <v>34556.419090000003</v>
      </c>
      <c r="AJ45">
        <v>35176.328240000003</v>
      </c>
      <c r="AK45">
        <v>35789.91577</v>
      </c>
    </row>
    <row r="46" spans="1:37">
      <c r="A46" t="s">
        <v>467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4099.1654399999998</v>
      </c>
      <c r="G46">
        <v>4344.1608459999998</v>
      </c>
      <c r="H46">
        <v>4501.9019749999998</v>
      </c>
      <c r="I46">
        <v>4518.4142689999999</v>
      </c>
      <c r="J46">
        <v>4440.45975</v>
      </c>
      <c r="K46">
        <v>4346.1271500000003</v>
      </c>
      <c r="L46">
        <v>4289.1527340000002</v>
      </c>
      <c r="M46">
        <v>4306.6589789999998</v>
      </c>
      <c r="N46">
        <v>4422.2306660000004</v>
      </c>
      <c r="O46">
        <v>4641.5975070000004</v>
      </c>
      <c r="P46">
        <v>4958.3505990000003</v>
      </c>
      <c r="Q46">
        <v>5349.4283820000001</v>
      </c>
      <c r="R46">
        <v>5412.5055199999997</v>
      </c>
      <c r="S46">
        <v>5494.7583050000003</v>
      </c>
      <c r="T46">
        <v>5616.0283579999996</v>
      </c>
      <c r="U46">
        <v>5774.5355959999997</v>
      </c>
      <c r="V46">
        <v>5963.9845670000004</v>
      </c>
      <c r="W46">
        <v>6176.7228660000001</v>
      </c>
      <c r="X46">
        <v>6404.301743</v>
      </c>
      <c r="Y46">
        <v>6637.4997359999998</v>
      </c>
      <c r="Z46">
        <v>6866.2072049999997</v>
      </c>
      <c r="AA46">
        <v>7079.3643320000001</v>
      </c>
      <c r="AB46">
        <v>7270.793377</v>
      </c>
      <c r="AC46">
        <v>7440.0663670000004</v>
      </c>
      <c r="AD46">
        <v>7586.0095259999998</v>
      </c>
      <c r="AE46">
        <v>7708.1536020000003</v>
      </c>
      <c r="AF46">
        <v>7806.9237839999996</v>
      </c>
      <c r="AG46">
        <v>7883.4530670000004</v>
      </c>
      <c r="AH46">
        <v>7939.4458640000003</v>
      </c>
      <c r="AI46">
        <v>7977.1453250000004</v>
      </c>
      <c r="AJ46">
        <v>7999.196688</v>
      </c>
      <c r="AK46">
        <v>8008.526957</v>
      </c>
    </row>
    <row r="47" spans="1:37">
      <c r="A47" t="s">
        <v>468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5747.3488909999996</v>
      </c>
      <c r="I47">
        <v>6057.4611260000001</v>
      </c>
      <c r="J47">
        <v>6153.1044599999996</v>
      </c>
      <c r="K47">
        <v>6138.8893699999999</v>
      </c>
      <c r="L47">
        <v>6098.8489529999997</v>
      </c>
      <c r="M47">
        <v>6103.4876789999998</v>
      </c>
      <c r="N47">
        <v>6235.2247020000004</v>
      </c>
      <c r="O47">
        <v>6513.6292910000002</v>
      </c>
      <c r="P47">
        <v>6940.0646969999998</v>
      </c>
      <c r="Q47">
        <v>7442.1929650000002</v>
      </c>
      <c r="R47">
        <v>7861.4161400000003</v>
      </c>
      <c r="S47">
        <v>8224.2063839999992</v>
      </c>
      <c r="T47">
        <v>8573.6024199999993</v>
      </c>
      <c r="U47">
        <v>8923.2769179999996</v>
      </c>
      <c r="V47">
        <v>9276.9890689999993</v>
      </c>
      <c r="W47">
        <v>9631.9217759999992</v>
      </c>
      <c r="X47">
        <v>9979.8508939999992</v>
      </c>
      <c r="Y47">
        <v>10308.21264</v>
      </c>
      <c r="Z47">
        <v>10601.21898</v>
      </c>
      <c r="AA47">
        <v>10841.12241</v>
      </c>
      <c r="AB47">
        <v>11020.05609</v>
      </c>
      <c r="AC47">
        <v>11142.85065</v>
      </c>
      <c r="AD47">
        <v>11214.897370000001</v>
      </c>
      <c r="AE47">
        <v>11242.91642</v>
      </c>
      <c r="AF47">
        <v>11234.499949999999</v>
      </c>
      <c r="AG47">
        <v>11197.3842</v>
      </c>
      <c r="AH47">
        <v>11139.01154</v>
      </c>
      <c r="AI47">
        <v>11066.395549999999</v>
      </c>
      <c r="AJ47">
        <v>10985.9599</v>
      </c>
      <c r="AK47">
        <v>10903.486730000001</v>
      </c>
    </row>
    <row r="48" spans="1:37">
      <c r="A48" t="s">
        <v>469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12818.9558</v>
      </c>
      <c r="I48">
        <v>13949.53162</v>
      </c>
      <c r="J48">
        <v>15507.434370000001</v>
      </c>
      <c r="K48">
        <v>16993.28528</v>
      </c>
      <c r="L48">
        <v>18103.705620000001</v>
      </c>
      <c r="M48">
        <v>18981.405350000001</v>
      </c>
      <c r="N48">
        <v>19804.22726</v>
      </c>
      <c r="O48">
        <v>20720.310320000001</v>
      </c>
      <c r="P48">
        <v>21816.1047</v>
      </c>
      <c r="Q48">
        <v>23125.704659999999</v>
      </c>
      <c r="R48">
        <v>23737.54796</v>
      </c>
      <c r="S48">
        <v>24418.130410000002</v>
      </c>
      <c r="T48">
        <v>25247.221860000001</v>
      </c>
      <c r="U48">
        <v>26205.304940000002</v>
      </c>
      <c r="V48">
        <v>27259.660879999999</v>
      </c>
      <c r="W48">
        <v>28378.995910000001</v>
      </c>
      <c r="X48">
        <v>29535.196779999998</v>
      </c>
      <c r="Y48">
        <v>30702.659169999999</v>
      </c>
      <c r="Z48">
        <v>31856.98587</v>
      </c>
      <c r="AA48">
        <v>32973.732250000001</v>
      </c>
      <c r="AB48">
        <v>34044.787779999999</v>
      </c>
      <c r="AC48">
        <v>35078.093240000002</v>
      </c>
      <c r="AD48">
        <v>36076.774680000002</v>
      </c>
      <c r="AE48">
        <v>37043.687189999997</v>
      </c>
      <c r="AF48">
        <v>37982.240660000003</v>
      </c>
      <c r="AG48">
        <v>38896.087829999997</v>
      </c>
      <c r="AH48">
        <v>39789.03703</v>
      </c>
      <c r="AI48">
        <v>40665.184410000002</v>
      </c>
      <c r="AJ48">
        <v>41528.796710000002</v>
      </c>
      <c r="AK48">
        <v>42384.282090000001</v>
      </c>
    </row>
    <row r="49" spans="1:37">
      <c r="A49" t="s">
        <v>470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3084.0675209999999</v>
      </c>
      <c r="I49">
        <v>2821.7748710000001</v>
      </c>
      <c r="J49">
        <v>2508.4238230000001</v>
      </c>
      <c r="K49">
        <v>2241.8889210000002</v>
      </c>
      <c r="L49">
        <v>2109.1571899999999</v>
      </c>
      <c r="M49">
        <v>2173.9298990000002</v>
      </c>
      <c r="N49">
        <v>2469.331913</v>
      </c>
      <c r="O49">
        <v>3023.8631810000002</v>
      </c>
      <c r="P49">
        <v>3852.0515169999999</v>
      </c>
      <c r="Q49">
        <v>4907.2231140000004</v>
      </c>
      <c r="R49">
        <v>5356.58403</v>
      </c>
      <c r="S49">
        <v>5516.7732990000004</v>
      </c>
      <c r="T49">
        <v>5593.6765800000003</v>
      </c>
      <c r="U49">
        <v>5682.341351</v>
      </c>
      <c r="V49">
        <v>5817.2198859999999</v>
      </c>
      <c r="W49">
        <v>6003.9213419999996</v>
      </c>
      <c r="X49">
        <v>6233.7058049999996</v>
      </c>
      <c r="Y49">
        <v>6489.6407200000003</v>
      </c>
      <c r="Z49">
        <v>6748.8850659999998</v>
      </c>
      <c r="AA49">
        <v>6983.6525080000001</v>
      </c>
      <c r="AB49">
        <v>7175.1155829999998</v>
      </c>
      <c r="AC49">
        <v>7321.7729079999999</v>
      </c>
      <c r="AD49">
        <v>7425.3114269999996</v>
      </c>
      <c r="AE49">
        <v>7488.388027</v>
      </c>
      <c r="AF49">
        <v>7514.3064889999996</v>
      </c>
      <c r="AG49">
        <v>7506.7889699999996</v>
      </c>
      <c r="AH49">
        <v>7470.2075400000003</v>
      </c>
      <c r="AI49">
        <v>7410.0611250000002</v>
      </c>
      <c r="AJ49">
        <v>7332.7764559999996</v>
      </c>
      <c r="AK49">
        <v>7245.6280459999998</v>
      </c>
    </row>
    <row r="50" spans="1:37">
      <c r="A50" t="s">
        <v>471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2331.1955929999999</v>
      </c>
      <c r="I50">
        <v>2354.7474029999998</v>
      </c>
      <c r="J50">
        <v>2147.513254</v>
      </c>
      <c r="K50">
        <v>1934.4417510000001</v>
      </c>
      <c r="L50">
        <v>1803.1879650000001</v>
      </c>
      <c r="M50">
        <v>1765.973563</v>
      </c>
      <c r="N50">
        <v>1847.042064</v>
      </c>
      <c r="O50">
        <v>2023.482544</v>
      </c>
      <c r="P50">
        <v>2280.7701830000001</v>
      </c>
      <c r="Q50">
        <v>2536.265292</v>
      </c>
      <c r="R50">
        <v>2659.6123689999999</v>
      </c>
      <c r="S50">
        <v>2736.8926660000002</v>
      </c>
      <c r="T50">
        <v>2806.7623079999998</v>
      </c>
      <c r="U50">
        <v>2882.9074059999998</v>
      </c>
      <c r="V50">
        <v>2967.3744230000002</v>
      </c>
      <c r="W50">
        <v>3056.7929250000002</v>
      </c>
      <c r="X50">
        <v>3145.1451889999998</v>
      </c>
      <c r="Y50">
        <v>3225.2521000000002</v>
      </c>
      <c r="Z50">
        <v>3289.7519900000002</v>
      </c>
      <c r="AA50">
        <v>3331.9449979999999</v>
      </c>
      <c r="AB50">
        <v>3351.4959309999999</v>
      </c>
      <c r="AC50">
        <v>3355.644757</v>
      </c>
      <c r="AD50">
        <v>3351.8768260000002</v>
      </c>
      <c r="AE50">
        <v>3347.1350870000001</v>
      </c>
      <c r="AF50">
        <v>3347.7049120000001</v>
      </c>
      <c r="AG50">
        <v>3359.3075530000001</v>
      </c>
      <c r="AH50">
        <v>3387.3747950000002</v>
      </c>
      <c r="AI50">
        <v>3437.4053869999998</v>
      </c>
      <c r="AJ50">
        <v>3515.233264</v>
      </c>
      <c r="AK50">
        <v>3627.3231529999998</v>
      </c>
    </row>
    <row r="51" spans="1:37">
      <c r="A51" t="s">
        <v>472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623.36822159999997</v>
      </c>
      <c r="I51">
        <v>664.33214659999999</v>
      </c>
      <c r="J51">
        <v>692.89689269999997</v>
      </c>
      <c r="K51">
        <v>711.62725699999999</v>
      </c>
      <c r="L51">
        <v>726.59184679999998</v>
      </c>
      <c r="M51">
        <v>747.9329765</v>
      </c>
      <c r="N51">
        <v>778.49856409999995</v>
      </c>
      <c r="O51">
        <v>817.79522740000004</v>
      </c>
      <c r="P51">
        <v>863.44649479999998</v>
      </c>
      <c r="Q51">
        <v>912.49035240000001</v>
      </c>
      <c r="R51">
        <v>957.12204099999997</v>
      </c>
      <c r="S51">
        <v>1000.635124</v>
      </c>
      <c r="T51">
        <v>1044.6135320000001</v>
      </c>
      <c r="U51">
        <v>1089.7353330000001</v>
      </c>
      <c r="V51">
        <v>1136.255394</v>
      </c>
      <c r="W51">
        <v>1184.2341140000001</v>
      </c>
      <c r="X51">
        <v>1233.626577</v>
      </c>
      <c r="Y51">
        <v>1284.3162620000001</v>
      </c>
      <c r="Z51">
        <v>1336.120733</v>
      </c>
      <c r="AA51">
        <v>1388.791017</v>
      </c>
      <c r="AB51">
        <v>1442.1880410000001</v>
      </c>
      <c r="AC51">
        <v>1496.406344</v>
      </c>
      <c r="AD51">
        <v>1551.608567</v>
      </c>
      <c r="AE51">
        <v>1607.9526980000001</v>
      </c>
      <c r="AF51">
        <v>1665.5817939999999</v>
      </c>
      <c r="AG51">
        <v>1724.6286540000001</v>
      </c>
      <c r="AH51">
        <v>1785.229239</v>
      </c>
      <c r="AI51">
        <v>1847.5344689999999</v>
      </c>
      <c r="AJ51">
        <v>1911.7091499999999</v>
      </c>
      <c r="AK51">
        <v>1977.933385</v>
      </c>
    </row>
    <row r="52" spans="1:37">
      <c r="A52" t="s">
        <v>473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11840.79264</v>
      </c>
      <c r="I52">
        <v>12580.423360000001</v>
      </c>
      <c r="J52">
        <v>13614.32178</v>
      </c>
      <c r="K52">
        <v>14614.221449999999</v>
      </c>
      <c r="L52">
        <v>15356.537969999999</v>
      </c>
      <c r="M52">
        <v>15919.59787</v>
      </c>
      <c r="N52">
        <v>16428.346389999999</v>
      </c>
      <c r="O52">
        <v>16986.730360000001</v>
      </c>
      <c r="P52">
        <v>17656.68089</v>
      </c>
      <c r="Q52">
        <v>18461.439859999999</v>
      </c>
      <c r="R52">
        <v>18866.125199999999</v>
      </c>
      <c r="S52">
        <v>19308.17439</v>
      </c>
      <c r="T52">
        <v>19849.906749999998</v>
      </c>
      <c r="U52">
        <v>20479.798480000001</v>
      </c>
      <c r="V52">
        <v>21174.234339999999</v>
      </c>
      <c r="W52">
        <v>21910.414690000001</v>
      </c>
      <c r="X52">
        <v>22668.299760000002</v>
      </c>
      <c r="Y52">
        <v>23430.24151</v>
      </c>
      <c r="Z52">
        <v>24180.08827</v>
      </c>
      <c r="AA52">
        <v>24902.297709999999</v>
      </c>
      <c r="AB52">
        <v>25591.54162</v>
      </c>
      <c r="AC52">
        <v>26252.59232</v>
      </c>
      <c r="AD52">
        <v>26887.815559999999</v>
      </c>
      <c r="AE52">
        <v>27499.420259999999</v>
      </c>
      <c r="AF52">
        <v>28090.021339999999</v>
      </c>
      <c r="AG52">
        <v>28662.44037</v>
      </c>
      <c r="AH52">
        <v>29219.588049999998</v>
      </c>
      <c r="AI52">
        <v>29764.50001</v>
      </c>
      <c r="AJ52">
        <v>30300.28369</v>
      </c>
      <c r="AK52">
        <v>30830.108329999999</v>
      </c>
    </row>
    <row r="53" spans="1:37">
      <c r="A53" t="s">
        <v>474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1618.039405</v>
      </c>
      <c r="H53">
        <v>1702.9332979999999</v>
      </c>
      <c r="I53">
        <v>1876.211243</v>
      </c>
      <c r="J53">
        <v>2129.940881</v>
      </c>
      <c r="K53">
        <v>2374.8781370000002</v>
      </c>
      <c r="L53">
        <v>2566.936256</v>
      </c>
      <c r="M53">
        <v>2728.6530579999999</v>
      </c>
      <c r="N53">
        <v>2881.322357</v>
      </c>
      <c r="O53">
        <v>3043.641599</v>
      </c>
      <c r="P53">
        <v>3227.7124859999999</v>
      </c>
      <c r="Q53">
        <v>3440.003557</v>
      </c>
      <c r="R53">
        <v>3528.3717379999998</v>
      </c>
      <c r="S53">
        <v>3631.522203</v>
      </c>
      <c r="T53">
        <v>3753.7335990000001</v>
      </c>
      <c r="U53">
        <v>3891.9244870000002</v>
      </c>
      <c r="V53">
        <v>4042.1944360000002</v>
      </c>
      <c r="W53">
        <v>4200.8608830000003</v>
      </c>
      <c r="X53">
        <v>4364.587415</v>
      </c>
      <c r="Y53">
        <v>4530.3045069999998</v>
      </c>
      <c r="Z53">
        <v>4695.0553</v>
      </c>
      <c r="AA53">
        <v>4855.8468039999998</v>
      </c>
      <c r="AB53">
        <v>5012.1885860000002</v>
      </c>
      <c r="AC53">
        <v>5165.768924</v>
      </c>
      <c r="AD53">
        <v>5317.2364969999999</v>
      </c>
      <c r="AE53">
        <v>5467.2159240000001</v>
      </c>
      <c r="AF53">
        <v>5616.3901040000001</v>
      </c>
      <c r="AG53">
        <v>5765.4603239999997</v>
      </c>
      <c r="AH53">
        <v>5915.1411289999996</v>
      </c>
      <c r="AI53">
        <v>6066.172963</v>
      </c>
      <c r="AJ53">
        <v>6219.3067870000004</v>
      </c>
      <c r="AK53">
        <v>6375.3056999999999</v>
      </c>
    </row>
    <row r="54" spans="1:37">
      <c r="A54" t="s">
        <v>67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3532.029998</v>
      </c>
      <c r="G54">
        <v>3689.2263210000001</v>
      </c>
      <c r="H54">
        <v>3951.3445620000002</v>
      </c>
      <c r="I54">
        <v>4145.5141009999998</v>
      </c>
      <c r="J54">
        <v>4278.3711519999997</v>
      </c>
      <c r="K54">
        <v>4382.4588309999999</v>
      </c>
      <c r="L54">
        <v>4473.6234320000003</v>
      </c>
      <c r="M54">
        <v>4581.0595149999999</v>
      </c>
      <c r="N54">
        <v>4740.2568799999999</v>
      </c>
      <c r="O54">
        <v>4969.2232809999996</v>
      </c>
      <c r="P54">
        <v>5275.5883020000001</v>
      </c>
      <c r="Q54">
        <v>5640.8252030000003</v>
      </c>
      <c r="R54">
        <v>5812.9537849999997</v>
      </c>
      <c r="S54">
        <v>6001.9928309999996</v>
      </c>
      <c r="T54">
        <v>6219.5938839999999</v>
      </c>
      <c r="U54">
        <v>6463.1205650000002</v>
      </c>
      <c r="V54">
        <v>6727.6908270000004</v>
      </c>
      <c r="W54">
        <v>7007.3309609999997</v>
      </c>
      <c r="X54">
        <v>7294.9413800000002</v>
      </c>
      <c r="Y54">
        <v>7582.2967600000002</v>
      </c>
      <c r="Z54">
        <v>7860.1198219999997</v>
      </c>
      <c r="AA54">
        <v>8118.2660269999997</v>
      </c>
      <c r="AB54">
        <v>8352.5060880000001</v>
      </c>
      <c r="AC54">
        <v>8565.3466470000003</v>
      </c>
      <c r="AD54">
        <v>8758.3988840000002</v>
      </c>
      <c r="AE54">
        <v>8933.6202069999999</v>
      </c>
      <c r="AF54">
        <v>9093.3784290000003</v>
      </c>
      <c r="AG54">
        <v>9240.2185439999994</v>
      </c>
      <c r="AH54">
        <v>9376.7392830000008</v>
      </c>
      <c r="AI54">
        <v>9505.5949650000002</v>
      </c>
      <c r="AJ54">
        <v>9629.4204850000006</v>
      </c>
      <c r="AK54">
        <v>9750.7976440000002</v>
      </c>
    </row>
    <row r="55" spans="1:37">
      <c r="A55" t="s">
        <v>68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561.80477970000004</v>
      </c>
      <c r="I55">
        <v>571.78535959999999</v>
      </c>
      <c r="J55">
        <v>573.59841489999997</v>
      </c>
      <c r="K55">
        <v>573.17457360000003</v>
      </c>
      <c r="L55">
        <v>575.9562105</v>
      </c>
      <c r="M55">
        <v>587.7269053</v>
      </c>
      <c r="N55">
        <v>612.47444240000004</v>
      </c>
      <c r="O55">
        <v>652.213481</v>
      </c>
      <c r="P55">
        <v>707.32686860000001</v>
      </c>
      <c r="Q55">
        <v>775.91285119999998</v>
      </c>
      <c r="R55">
        <v>793.32552090000001</v>
      </c>
      <c r="S55">
        <v>809.77995539999995</v>
      </c>
      <c r="T55">
        <v>831.18659209999998</v>
      </c>
      <c r="U55">
        <v>858.63972009999998</v>
      </c>
      <c r="V55">
        <v>891.56154549999997</v>
      </c>
      <c r="W55">
        <v>928.77984819999995</v>
      </c>
      <c r="X55">
        <v>968.9090175</v>
      </c>
      <c r="Y55">
        <v>1010.464053</v>
      </c>
      <c r="Z55">
        <v>1051.86653</v>
      </c>
      <c r="AA55">
        <v>1091.424512</v>
      </c>
      <c r="AB55">
        <v>1128.204119</v>
      </c>
      <c r="AC55">
        <v>1162.1511330000001</v>
      </c>
      <c r="AD55">
        <v>1193.091698</v>
      </c>
      <c r="AE55">
        <v>1220.9553490000001</v>
      </c>
      <c r="AF55">
        <v>1245.797869</v>
      </c>
      <c r="AG55">
        <v>1267.7765669999999</v>
      </c>
      <c r="AH55">
        <v>1287.134065</v>
      </c>
      <c r="AI55">
        <v>1304.194309</v>
      </c>
      <c r="AJ55">
        <v>1319.344063</v>
      </c>
      <c r="AK55">
        <v>1333.0170250000001</v>
      </c>
    </row>
    <row r="56" spans="1:37">
      <c r="A56" t="s">
        <v>69</v>
      </c>
      <c r="B56">
        <v>865.04260650000003</v>
      </c>
      <c r="C56">
        <v>893.20035989999997</v>
      </c>
      <c r="D56">
        <v>913.92318360000002</v>
      </c>
      <c r="E56">
        <v>939.01768979999997</v>
      </c>
      <c r="F56">
        <v>971.78481950000003</v>
      </c>
      <c r="G56">
        <v>1006.145514</v>
      </c>
      <c r="H56">
        <v>1049.217719</v>
      </c>
      <c r="I56">
        <v>1093.5304570000001</v>
      </c>
      <c r="J56">
        <v>1144.160787</v>
      </c>
      <c r="K56">
        <v>1192.544733</v>
      </c>
      <c r="L56">
        <v>1230.3462629999999</v>
      </c>
      <c r="M56">
        <v>1265.1691069999999</v>
      </c>
      <c r="N56">
        <v>1306.910419</v>
      </c>
      <c r="O56">
        <v>1362.5142940000001</v>
      </c>
      <c r="P56">
        <v>1435.5850370000001</v>
      </c>
      <c r="Q56">
        <v>1524.779536</v>
      </c>
      <c r="R56">
        <v>1543.1647399999999</v>
      </c>
      <c r="S56">
        <v>1576.585998</v>
      </c>
      <c r="T56">
        <v>1624.495228</v>
      </c>
      <c r="U56">
        <v>1683.3577359999999</v>
      </c>
      <c r="V56">
        <v>1750.124403</v>
      </c>
      <c r="W56">
        <v>1822.1991849999999</v>
      </c>
      <c r="X56">
        <v>1897.2050139999999</v>
      </c>
      <c r="Y56">
        <v>1972.8317380000001</v>
      </c>
      <c r="Z56">
        <v>2046.736183</v>
      </c>
      <c r="AA56">
        <v>2116.4868179999999</v>
      </c>
      <c r="AB56">
        <v>2181.2992800000002</v>
      </c>
      <c r="AC56">
        <v>2241.882674</v>
      </c>
      <c r="AD56">
        <v>2298.3332190000001</v>
      </c>
      <c r="AE56">
        <v>2350.8510160000001</v>
      </c>
      <c r="AF56">
        <v>2399.7867350000001</v>
      </c>
      <c r="AG56">
        <v>2445.5806560000001</v>
      </c>
      <c r="AH56">
        <v>2488.7277779999999</v>
      </c>
      <c r="AI56">
        <v>2529.770994</v>
      </c>
      <c r="AJ56">
        <v>2569.2796720000001</v>
      </c>
      <c r="AK56">
        <v>2607.8383100000001</v>
      </c>
    </row>
    <row r="57" spans="1:37">
      <c r="A57" t="s">
        <v>70</v>
      </c>
      <c r="B57">
        <v>6076.7669230000001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7023.7623640000002</v>
      </c>
      <c r="I57">
        <v>7512.8192779999999</v>
      </c>
      <c r="J57">
        <v>8281.0307979999998</v>
      </c>
      <c r="K57">
        <v>9048.7442100000007</v>
      </c>
      <c r="L57">
        <v>9605.9608740000003</v>
      </c>
      <c r="M57">
        <v>9997.8242879999998</v>
      </c>
      <c r="N57">
        <v>10336.53442</v>
      </c>
      <c r="O57">
        <v>10721.699430000001</v>
      </c>
      <c r="P57">
        <v>11214.3305</v>
      </c>
      <c r="Q57">
        <v>11837.144780000001</v>
      </c>
      <c r="R57">
        <v>12181.484350000001</v>
      </c>
      <c r="S57">
        <v>12510.2058</v>
      </c>
      <c r="T57">
        <v>12908.716109999999</v>
      </c>
      <c r="U57">
        <v>13380.99554</v>
      </c>
      <c r="V57">
        <v>13910.495650000001</v>
      </c>
      <c r="W57">
        <v>14477.87723</v>
      </c>
      <c r="X57">
        <v>15064.8897</v>
      </c>
      <c r="Y57">
        <v>15654.708780000001</v>
      </c>
      <c r="Z57">
        <v>16231.371940000001</v>
      </c>
      <c r="AA57">
        <v>16779.091219999998</v>
      </c>
      <c r="AB57">
        <v>17289.994030000002</v>
      </c>
      <c r="AC57">
        <v>17765.565630000001</v>
      </c>
      <c r="AD57">
        <v>18207.068619999998</v>
      </c>
      <c r="AE57">
        <v>18616.11418</v>
      </c>
      <c r="AF57">
        <v>18995.027320000001</v>
      </c>
      <c r="AG57">
        <v>19346.580239999999</v>
      </c>
      <c r="AH57">
        <v>19673.77678</v>
      </c>
      <c r="AI57">
        <v>19979.813010000002</v>
      </c>
      <c r="AJ57">
        <v>20267.97409</v>
      </c>
      <c r="AK57">
        <v>20541.57445</v>
      </c>
    </row>
    <row r="58" spans="1:37">
      <c r="A58" t="s">
        <v>71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4472.7236929999999</v>
      </c>
      <c r="I58">
        <v>4915.8694960000003</v>
      </c>
      <c r="J58">
        <v>5557.6889030000002</v>
      </c>
      <c r="K58">
        <v>6170.0018399999999</v>
      </c>
      <c r="L58">
        <v>6622.2221639999998</v>
      </c>
      <c r="M58">
        <v>6973.0044479999997</v>
      </c>
      <c r="N58">
        <v>7295.7445660000003</v>
      </c>
      <c r="O58">
        <v>7648.9775689999997</v>
      </c>
      <c r="P58">
        <v>8067.2379129999999</v>
      </c>
      <c r="Q58">
        <v>8561.6868680000007</v>
      </c>
      <c r="R58">
        <v>8820.9794280000006</v>
      </c>
      <c r="S58">
        <v>9084.0263749999995</v>
      </c>
      <c r="T58">
        <v>9389.8904889999994</v>
      </c>
      <c r="U58">
        <v>9735.1332160000002</v>
      </c>
      <c r="V58">
        <v>10109.374760000001</v>
      </c>
      <c r="W58">
        <v>10501.93316</v>
      </c>
      <c r="X58">
        <v>10902.93139</v>
      </c>
      <c r="Y58">
        <v>11303.2675</v>
      </c>
      <c r="Z58">
        <v>11694.262849999999</v>
      </c>
      <c r="AA58">
        <v>12067.294260000001</v>
      </c>
      <c r="AB58">
        <v>12419.57034</v>
      </c>
      <c r="AC58">
        <v>12754.18903</v>
      </c>
      <c r="AD58">
        <v>13072.869640000001</v>
      </c>
      <c r="AE58">
        <v>13377.325940000001</v>
      </c>
      <c r="AF58">
        <v>13669.486199999999</v>
      </c>
      <c r="AG58">
        <v>13951.328890000001</v>
      </c>
      <c r="AH58">
        <v>14224.814410000001</v>
      </c>
      <c r="AI58">
        <v>14491.9025</v>
      </c>
      <c r="AJ58">
        <v>14754.499229999999</v>
      </c>
      <c r="AK58">
        <v>15014.445229999999</v>
      </c>
    </row>
    <row r="59" spans="1:37">
      <c r="A59" t="s">
        <v>230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1348.8053709999999</v>
      </c>
      <c r="I59">
        <v>1346.0462339999999</v>
      </c>
      <c r="J59">
        <v>1342.0620960000001</v>
      </c>
      <c r="K59">
        <v>1337.636475</v>
      </c>
      <c r="L59">
        <v>1333.618119</v>
      </c>
      <c r="M59">
        <v>1330.711867</v>
      </c>
      <c r="N59">
        <v>1329.2199800000001</v>
      </c>
      <c r="O59">
        <v>1329.086992</v>
      </c>
      <c r="P59">
        <v>1329.9890889999999</v>
      </c>
      <c r="Q59">
        <v>1331.4325289999999</v>
      </c>
      <c r="R59">
        <v>1333.290491</v>
      </c>
      <c r="S59">
        <v>1335.509573</v>
      </c>
      <c r="T59">
        <v>1338.064093</v>
      </c>
      <c r="U59">
        <v>1340.9209189999999</v>
      </c>
      <c r="V59">
        <v>1344.0306189999999</v>
      </c>
      <c r="W59">
        <v>1347.333343</v>
      </c>
      <c r="X59">
        <v>1350.7649710000001</v>
      </c>
      <c r="Y59">
        <v>1354.259935</v>
      </c>
      <c r="Z59">
        <v>1357.7514659999999</v>
      </c>
      <c r="AA59">
        <v>1361.1707280000001</v>
      </c>
      <c r="AB59">
        <v>1364.4916880000001</v>
      </c>
      <c r="AC59">
        <v>1367.7349919999999</v>
      </c>
      <c r="AD59">
        <v>1370.9143349999999</v>
      </c>
      <c r="AE59">
        <v>1374.049066</v>
      </c>
      <c r="AF59">
        <v>1377.1639660000001</v>
      </c>
      <c r="AG59">
        <v>1380.2869169999999</v>
      </c>
      <c r="AH59">
        <v>1383.447412</v>
      </c>
      <c r="AI59">
        <v>1386.6760870000001</v>
      </c>
      <c r="AJ59">
        <v>1390.0045399999999</v>
      </c>
      <c r="AK59">
        <v>1393.465318</v>
      </c>
    </row>
    <row r="60" spans="1:37">
      <c r="A60" t="s">
        <v>231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1562.1222479999999</v>
      </c>
      <c r="I60">
        <v>1567.8518750000001</v>
      </c>
      <c r="J60">
        <v>1540.8023109999999</v>
      </c>
      <c r="K60">
        <v>1508.0696889999999</v>
      </c>
      <c r="L60">
        <v>1488.3000440000001</v>
      </c>
      <c r="M60">
        <v>1494.3745650000001</v>
      </c>
      <c r="N60">
        <v>1534.476971</v>
      </c>
      <c r="O60">
        <v>1610.5954260000001</v>
      </c>
      <c r="P60">
        <v>1720.5060940000001</v>
      </c>
      <c r="Q60">
        <v>1856.2068059999999</v>
      </c>
      <c r="R60">
        <v>1878.0940439999999</v>
      </c>
      <c r="S60">
        <v>1906.6350709999999</v>
      </c>
      <c r="T60">
        <v>1948.7147629999999</v>
      </c>
      <c r="U60">
        <v>2003.7154459999999</v>
      </c>
      <c r="V60">
        <v>2069.4526510000001</v>
      </c>
      <c r="W60">
        <v>2143.2710569999999</v>
      </c>
      <c r="X60">
        <v>2222.23902</v>
      </c>
      <c r="Y60">
        <v>2303.1567690000002</v>
      </c>
      <c r="Z60">
        <v>2382.5163429999998</v>
      </c>
      <c r="AA60">
        <v>2456.4800799999998</v>
      </c>
      <c r="AB60">
        <v>2522.9043539999998</v>
      </c>
      <c r="AC60">
        <v>2581.6406619999998</v>
      </c>
      <c r="AD60">
        <v>2632.2817150000001</v>
      </c>
      <c r="AE60">
        <v>2674.6646850000002</v>
      </c>
      <c r="AF60">
        <v>2708.9371110000002</v>
      </c>
      <c r="AG60">
        <v>2735.4921300000001</v>
      </c>
      <c r="AH60">
        <v>2754.9211620000001</v>
      </c>
      <c r="AI60">
        <v>2768.0025580000001</v>
      </c>
      <c r="AJ60">
        <v>2775.654196</v>
      </c>
      <c r="AK60">
        <v>2778.8917219999998</v>
      </c>
    </row>
    <row r="61" spans="1:37">
      <c r="A61" t="s">
        <v>232</v>
      </c>
      <c r="B61">
        <v>1609.7706459999999</v>
      </c>
      <c r="C61">
        <v>1605.433646</v>
      </c>
      <c r="D61">
        <v>1614.974692</v>
      </c>
      <c r="E61">
        <v>1648.0399600000001</v>
      </c>
      <c r="F61">
        <v>1705.707081</v>
      </c>
      <c r="G61">
        <v>1776.0840889999999</v>
      </c>
      <c r="H61">
        <v>1969.484504</v>
      </c>
      <c r="I61">
        <v>2075.7528459999999</v>
      </c>
      <c r="J61">
        <v>2108.5276210000002</v>
      </c>
      <c r="K61">
        <v>2103.6564360000002</v>
      </c>
      <c r="L61">
        <v>2089.935504</v>
      </c>
      <c r="M61">
        <v>2091.5250890000002</v>
      </c>
      <c r="N61">
        <v>2136.6683419999999</v>
      </c>
      <c r="O61">
        <v>2232.071203</v>
      </c>
      <c r="P61">
        <v>2378.2008249999999</v>
      </c>
      <c r="Q61">
        <v>2550.268654</v>
      </c>
      <c r="R61">
        <v>2693.9268099999999</v>
      </c>
      <c r="S61">
        <v>2818.246697</v>
      </c>
      <c r="T61">
        <v>2937.9766960000002</v>
      </c>
      <c r="U61">
        <v>3057.8021180000001</v>
      </c>
      <c r="V61">
        <v>3179.0111510000002</v>
      </c>
      <c r="W61">
        <v>3300.6384400000002</v>
      </c>
      <c r="X61">
        <v>3419.8657600000001</v>
      </c>
      <c r="Y61">
        <v>3532.3877929999999</v>
      </c>
      <c r="Z61">
        <v>3632.7943369999998</v>
      </c>
      <c r="AA61">
        <v>3715.003733</v>
      </c>
      <c r="AB61">
        <v>3776.3201989999998</v>
      </c>
      <c r="AC61">
        <v>3818.3990749999998</v>
      </c>
      <c r="AD61">
        <v>3843.0878299999999</v>
      </c>
      <c r="AE61">
        <v>3852.689316</v>
      </c>
      <c r="AF61">
        <v>3849.805186</v>
      </c>
      <c r="AG61">
        <v>3837.086468</v>
      </c>
      <c r="AH61">
        <v>3817.0835000000002</v>
      </c>
      <c r="AI61">
        <v>3792.1996650000001</v>
      </c>
      <c r="AJ61">
        <v>3764.6362159999999</v>
      </c>
      <c r="AK61">
        <v>3736.3745530000001</v>
      </c>
    </row>
    <row r="62" spans="1:37">
      <c r="A62" t="s">
        <v>233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11068.17222</v>
      </c>
      <c r="I62">
        <v>12038.73171</v>
      </c>
      <c r="J62">
        <v>13468.583490000001</v>
      </c>
      <c r="K62">
        <v>14867.614299999999</v>
      </c>
      <c r="L62">
        <v>15898.145920000001</v>
      </c>
      <c r="M62">
        <v>16664.81093</v>
      </c>
      <c r="N62">
        <v>17354.021079999999</v>
      </c>
      <c r="O62">
        <v>18127.48647</v>
      </c>
      <c r="P62">
        <v>19082.750680000001</v>
      </c>
      <c r="Q62">
        <v>20257.376509999998</v>
      </c>
      <c r="R62">
        <v>20857.561129999998</v>
      </c>
      <c r="S62">
        <v>21471.045529999999</v>
      </c>
      <c r="T62">
        <v>22216.716090000002</v>
      </c>
      <c r="U62">
        <v>23090.262119999999</v>
      </c>
      <c r="V62">
        <v>24061.37772</v>
      </c>
      <c r="W62">
        <v>25097.606650000002</v>
      </c>
      <c r="X62">
        <v>26168.933819999998</v>
      </c>
      <c r="Y62">
        <v>27247.830180000001</v>
      </c>
      <c r="Z62">
        <v>28308.13826</v>
      </c>
      <c r="AA62">
        <v>29323.858100000001</v>
      </c>
      <c r="AB62">
        <v>30283.764070000001</v>
      </c>
      <c r="AC62">
        <v>31192.70782</v>
      </c>
      <c r="AD62">
        <v>32053.26844</v>
      </c>
      <c r="AE62">
        <v>32868.239370000003</v>
      </c>
      <c r="AF62">
        <v>33641.346819999999</v>
      </c>
      <c r="AG62">
        <v>34376.858090000002</v>
      </c>
      <c r="AH62">
        <v>35079.333440000002</v>
      </c>
      <c r="AI62">
        <v>35753.644</v>
      </c>
      <c r="AJ62">
        <v>36404.82043</v>
      </c>
      <c r="AK62">
        <v>37037.981469999999</v>
      </c>
    </row>
    <row r="63" spans="1:37">
      <c r="A63" t="s">
        <v>234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1110.2687780000001</v>
      </c>
      <c r="I63">
        <v>1211.1360279999999</v>
      </c>
      <c r="J63">
        <v>1374.874538</v>
      </c>
      <c r="K63">
        <v>1549.947285</v>
      </c>
      <c r="L63">
        <v>1698.1093539999999</v>
      </c>
      <c r="M63">
        <v>1823.361817</v>
      </c>
      <c r="N63">
        <v>1937.5343600000001</v>
      </c>
      <c r="O63">
        <v>2055.3879590000001</v>
      </c>
      <c r="P63">
        <v>2188.6219379999998</v>
      </c>
      <c r="Q63">
        <v>2345.064738</v>
      </c>
      <c r="R63">
        <v>2389.0353449999998</v>
      </c>
      <c r="S63">
        <v>2451.1540850000001</v>
      </c>
      <c r="T63">
        <v>2532.4106660000002</v>
      </c>
      <c r="U63">
        <v>2628.5461700000001</v>
      </c>
      <c r="V63">
        <v>2735.3750449999998</v>
      </c>
      <c r="W63">
        <v>2849.2708980000002</v>
      </c>
      <c r="X63">
        <v>2967.0729369999999</v>
      </c>
      <c r="Y63">
        <v>3085.9341519999998</v>
      </c>
      <c r="Z63">
        <v>3203.1569199999999</v>
      </c>
      <c r="AA63">
        <v>3316.0502029999998</v>
      </c>
      <c r="AB63">
        <v>3424.0935479999998</v>
      </c>
      <c r="AC63">
        <v>3528.652564</v>
      </c>
      <c r="AD63">
        <v>3630.2097509999999</v>
      </c>
      <c r="AE63">
        <v>3729.2242540000002</v>
      </c>
      <c r="AF63">
        <v>3826.2234659999999</v>
      </c>
      <c r="AG63">
        <v>3921.7612800000002</v>
      </c>
      <c r="AH63">
        <v>4016.4068029999999</v>
      </c>
      <c r="AI63">
        <v>4110.7534649999998</v>
      </c>
      <c r="AJ63">
        <v>4205.4021540000003</v>
      </c>
      <c r="AK63">
        <v>4300.9596000000001</v>
      </c>
    </row>
    <row r="64" spans="1:37">
      <c r="A64" t="s">
        <v>238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469.25561299999998</v>
      </c>
      <c r="G64">
        <v>501.40322029999999</v>
      </c>
      <c r="H64">
        <v>543.19078679999996</v>
      </c>
      <c r="I64">
        <v>612.70118669999999</v>
      </c>
      <c r="J64">
        <v>698.69252889999996</v>
      </c>
      <c r="K64">
        <v>764.58049189999997</v>
      </c>
      <c r="L64">
        <v>805.05745090000005</v>
      </c>
      <c r="M64">
        <v>838.3589207</v>
      </c>
      <c r="N64">
        <v>873.61986439999998</v>
      </c>
      <c r="O64">
        <v>914.48694520000004</v>
      </c>
      <c r="P64">
        <v>961.15310199999999</v>
      </c>
      <c r="Q64">
        <v>1012.171639</v>
      </c>
      <c r="R64">
        <v>1052.2585349999999</v>
      </c>
      <c r="S64">
        <v>1088.5997560000001</v>
      </c>
      <c r="T64">
        <v>1124.3717079999999</v>
      </c>
      <c r="U64">
        <v>1160.790857</v>
      </c>
      <c r="V64">
        <v>1198.227797</v>
      </c>
      <c r="W64">
        <v>1236.7240629999999</v>
      </c>
      <c r="X64">
        <v>1276.202849</v>
      </c>
      <c r="Y64">
        <v>1316.5428770000001</v>
      </c>
      <c r="Z64">
        <v>1357.592371</v>
      </c>
      <c r="AA64">
        <v>1399.1668790000001</v>
      </c>
      <c r="AB64">
        <v>1441.194657</v>
      </c>
      <c r="AC64">
        <v>1483.801232</v>
      </c>
      <c r="AD64">
        <v>1527.159872</v>
      </c>
      <c r="AE64">
        <v>1571.4286529999999</v>
      </c>
      <c r="AF64">
        <v>1616.740528</v>
      </c>
      <c r="AG64">
        <v>1663.209466</v>
      </c>
      <c r="AH64">
        <v>1710.942043</v>
      </c>
      <c r="AI64">
        <v>1760.04414</v>
      </c>
      <c r="AJ64">
        <v>1810.6209490000001</v>
      </c>
      <c r="AK64">
        <v>1862.780205</v>
      </c>
    </row>
    <row r="65" spans="1:37">
      <c r="A65" t="s">
        <v>239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240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241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242</v>
      </c>
      <c r="B68">
        <v>43</v>
      </c>
      <c r="C68">
        <v>43.23562493</v>
      </c>
      <c r="D68">
        <v>43.338918450000001</v>
      </c>
      <c r="E68">
        <v>44.423421099999999</v>
      </c>
      <c r="F68">
        <v>46.161691740000002</v>
      </c>
      <c r="G68">
        <v>47.659179739999999</v>
      </c>
      <c r="H68">
        <v>49.473733279999998</v>
      </c>
      <c r="I68">
        <v>52.374028840000001</v>
      </c>
      <c r="J68">
        <v>56.373813990000002</v>
      </c>
      <c r="K68">
        <v>60.350360369999997</v>
      </c>
      <c r="L68">
        <v>63.769451750000002</v>
      </c>
      <c r="M68">
        <v>66.932320219999994</v>
      </c>
      <c r="N68">
        <v>70.168132880000002</v>
      </c>
      <c r="O68">
        <v>73.766695139999996</v>
      </c>
      <c r="P68">
        <v>77.93744658</v>
      </c>
      <c r="Q68">
        <v>82.76717979</v>
      </c>
      <c r="R68">
        <v>87.077858390000003</v>
      </c>
      <c r="S68">
        <v>91.768360950000002</v>
      </c>
      <c r="T68">
        <v>96.951225469999997</v>
      </c>
      <c r="U68">
        <v>102.5874606</v>
      </c>
      <c r="V68">
        <v>108.59159440000001</v>
      </c>
      <c r="W68">
        <v>114.8659227</v>
      </c>
      <c r="X68">
        <v>121.31162999999999</v>
      </c>
      <c r="Y68">
        <v>127.8274777</v>
      </c>
      <c r="Z68">
        <v>134.30600820000001</v>
      </c>
      <c r="AA68">
        <v>140.62972310000001</v>
      </c>
      <c r="AB68">
        <v>146.90038000000001</v>
      </c>
      <c r="AC68">
        <v>153.31512810000001</v>
      </c>
      <c r="AD68">
        <v>159.8668739</v>
      </c>
      <c r="AE68">
        <v>166.56301730000001</v>
      </c>
      <c r="AF68">
        <v>173.4261104</v>
      </c>
      <c r="AG68">
        <v>180.48957820000001</v>
      </c>
      <c r="AH68">
        <v>187.79228209999999</v>
      </c>
      <c r="AI68">
        <v>195.3753577</v>
      </c>
      <c r="AJ68">
        <v>203.28368409999999</v>
      </c>
      <c r="AK68">
        <v>211.5658952</v>
      </c>
    </row>
    <row r="69" spans="1:37">
      <c r="A69" t="s">
        <v>475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895.51468950000003</v>
      </c>
      <c r="I69">
        <v>893.58899329999997</v>
      </c>
      <c r="J69">
        <v>890.97209250000003</v>
      </c>
      <c r="K69">
        <v>888.12844389999998</v>
      </c>
      <c r="L69">
        <v>885.56405400000006</v>
      </c>
      <c r="M69">
        <v>883.69938049999996</v>
      </c>
      <c r="N69">
        <v>882.71231490000002</v>
      </c>
      <c r="O69">
        <v>882.56509170000004</v>
      </c>
      <c r="P69">
        <v>883.05822069999999</v>
      </c>
      <c r="Q69">
        <v>883.88994319999995</v>
      </c>
      <c r="R69">
        <v>884.98130260000005</v>
      </c>
      <c r="S69">
        <v>886.29824259999998</v>
      </c>
      <c r="T69">
        <v>887.82384070000001</v>
      </c>
      <c r="U69">
        <v>889.53693499999997</v>
      </c>
      <c r="V69">
        <v>891.4067063</v>
      </c>
      <c r="W69">
        <v>893.39620160000004</v>
      </c>
      <c r="X69">
        <v>895.46601989999999</v>
      </c>
      <c r="Y69">
        <v>897.57599400000004</v>
      </c>
      <c r="Z69">
        <v>899.68532040000002</v>
      </c>
      <c r="AA69">
        <v>901.75201389999995</v>
      </c>
      <c r="AB69">
        <v>903.76007519999996</v>
      </c>
      <c r="AC69">
        <v>905.72182859999998</v>
      </c>
      <c r="AD69">
        <v>907.64542289999997</v>
      </c>
      <c r="AE69">
        <v>909.542462</v>
      </c>
      <c r="AF69">
        <v>911.42786330000001</v>
      </c>
      <c r="AG69">
        <v>913.31844169999999</v>
      </c>
      <c r="AH69">
        <v>915.23200350000002</v>
      </c>
      <c r="AI69">
        <v>917.18705829999999</v>
      </c>
      <c r="AJ69">
        <v>919.20270949999997</v>
      </c>
      <c r="AK69">
        <v>921.29864099999998</v>
      </c>
    </row>
    <row r="70" spans="1:37">
      <c r="A70" t="s">
        <v>476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2211.3195270000001</v>
      </c>
      <c r="H70">
        <v>2210.0221489999999</v>
      </c>
      <c r="I70">
        <v>2101.1018519999998</v>
      </c>
      <c r="J70">
        <v>1940.508965</v>
      </c>
      <c r="K70">
        <v>1795.167406</v>
      </c>
      <c r="L70">
        <v>1719.6635679999999</v>
      </c>
      <c r="M70">
        <v>1753.273635</v>
      </c>
      <c r="N70">
        <v>1917.7562129999999</v>
      </c>
      <c r="O70">
        <v>2227.2892489999999</v>
      </c>
      <c r="P70">
        <v>2686.189046</v>
      </c>
      <c r="Q70">
        <v>3266.9659230000002</v>
      </c>
      <c r="R70">
        <v>3482.0248459999998</v>
      </c>
      <c r="S70">
        <v>3577.3292820000001</v>
      </c>
      <c r="T70">
        <v>3648.5894680000001</v>
      </c>
      <c r="U70">
        <v>3736.5781659999998</v>
      </c>
      <c r="V70">
        <v>3854.3121070000002</v>
      </c>
      <c r="W70">
        <v>4001.8433249999998</v>
      </c>
      <c r="X70">
        <v>4172.7362389999998</v>
      </c>
      <c r="Y70">
        <v>4356.751929</v>
      </c>
      <c r="Z70">
        <v>4540.8053319999999</v>
      </c>
      <c r="AA70">
        <v>4709.3647099999998</v>
      </c>
      <c r="AB70">
        <v>4852.3166250000004</v>
      </c>
      <c r="AC70">
        <v>4968.8748029999997</v>
      </c>
      <c r="AD70">
        <v>5059.4067009999999</v>
      </c>
      <c r="AE70">
        <v>5124.9212799999996</v>
      </c>
      <c r="AF70">
        <v>5166.9877809999998</v>
      </c>
      <c r="AG70">
        <v>5187.5781310000002</v>
      </c>
      <c r="AH70">
        <v>5189.1250849999997</v>
      </c>
      <c r="AI70">
        <v>5174.7194069999996</v>
      </c>
      <c r="AJ70">
        <v>5147.9806989999997</v>
      </c>
      <c r="AK70">
        <v>5112.985068</v>
      </c>
    </row>
    <row r="71" spans="1:37">
      <c r="A71" t="s">
        <v>477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2755.6791069999999</v>
      </c>
      <c r="I71">
        <v>2875.165696</v>
      </c>
      <c r="J71">
        <v>2851.4422719999998</v>
      </c>
      <c r="K71">
        <v>2782.244991</v>
      </c>
      <c r="L71">
        <v>2723.0239459999998</v>
      </c>
      <c r="M71">
        <v>2704.8548329999999</v>
      </c>
      <c r="N71">
        <v>2764.7355050000001</v>
      </c>
      <c r="O71">
        <v>2903.0446080000002</v>
      </c>
      <c r="P71">
        <v>3115.1766550000002</v>
      </c>
      <c r="Q71">
        <v>3351.6348459999999</v>
      </c>
      <c r="R71">
        <v>3531.0434420000001</v>
      </c>
      <c r="S71">
        <v>3685.6930870000001</v>
      </c>
      <c r="T71">
        <v>3837.1837959999998</v>
      </c>
      <c r="U71">
        <v>3991.7935870000001</v>
      </c>
      <c r="V71">
        <v>4150.5817660000002</v>
      </c>
      <c r="W71">
        <v>4311.4316090000002</v>
      </c>
      <c r="X71">
        <v>4469.7413399999996</v>
      </c>
      <c r="Y71">
        <v>4619.0076559999998</v>
      </c>
      <c r="Z71">
        <v>4751.4271349999999</v>
      </c>
      <c r="AA71">
        <v>4858.5748979999998</v>
      </c>
      <c r="AB71">
        <v>4937.3429660000002</v>
      </c>
      <c r="AC71">
        <v>4991.311635</v>
      </c>
      <c r="AD71">
        <v>5024.3126949999996</v>
      </c>
      <c r="AE71">
        <v>5040.5788590000002</v>
      </c>
      <c r="AF71">
        <v>5044.5340900000001</v>
      </c>
      <c r="AG71">
        <v>5040.5394390000001</v>
      </c>
      <c r="AH71">
        <v>5032.8013929999997</v>
      </c>
      <c r="AI71">
        <v>5025.4125780000004</v>
      </c>
      <c r="AJ71">
        <v>5022.3576460000004</v>
      </c>
      <c r="AK71">
        <v>5027.5709999999999</v>
      </c>
    </row>
    <row r="72" spans="1:37">
      <c r="A72" t="s">
        <v>478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3055.0267309999999</v>
      </c>
      <c r="I72">
        <v>3321.414761</v>
      </c>
      <c r="J72">
        <v>3738.82953</v>
      </c>
      <c r="K72">
        <v>4156.1654099999996</v>
      </c>
      <c r="L72">
        <v>4459.882071</v>
      </c>
      <c r="M72">
        <v>4673.8696490000002</v>
      </c>
      <c r="N72">
        <v>4858.4038280000004</v>
      </c>
      <c r="O72">
        <v>5067.1959710000001</v>
      </c>
      <c r="P72">
        <v>5333.3187790000002</v>
      </c>
      <c r="Q72">
        <v>5669.3218820000002</v>
      </c>
      <c r="R72">
        <v>5854.2909529999997</v>
      </c>
      <c r="S72">
        <v>6030.5662609999999</v>
      </c>
      <c r="T72">
        <v>6244.3907749999998</v>
      </c>
      <c r="U72">
        <v>6497.9419520000001</v>
      </c>
      <c r="V72">
        <v>6782.3027979999997</v>
      </c>
      <c r="W72">
        <v>7087.0550679999997</v>
      </c>
      <c r="X72">
        <v>7402.3724339999999</v>
      </c>
      <c r="Y72">
        <v>7719.2006270000002</v>
      </c>
      <c r="Z72">
        <v>8028.9523710000003</v>
      </c>
      <c r="AA72">
        <v>8323.1371629999994</v>
      </c>
      <c r="AB72">
        <v>8597.5226889999994</v>
      </c>
      <c r="AC72">
        <v>8852.9098599999998</v>
      </c>
      <c r="AD72">
        <v>9089.9783310000003</v>
      </c>
      <c r="AE72">
        <v>9309.5872899999995</v>
      </c>
      <c r="AF72">
        <v>9512.9752229999995</v>
      </c>
      <c r="AG72">
        <v>9701.6189429999995</v>
      </c>
      <c r="AH72">
        <v>9877.1187129999998</v>
      </c>
      <c r="AI72">
        <v>10041.177369999999</v>
      </c>
      <c r="AJ72">
        <v>10195.54502</v>
      </c>
      <c r="AK72">
        <v>10341.987010000001</v>
      </c>
    </row>
    <row r="73" spans="1:37">
      <c r="A73" t="s">
        <v>72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1348.8053709999999</v>
      </c>
      <c r="I73">
        <v>1346.0462339999999</v>
      </c>
      <c r="J73">
        <v>1342.0620960000001</v>
      </c>
      <c r="K73">
        <v>1337.636475</v>
      </c>
      <c r="L73">
        <v>1333.618119</v>
      </c>
      <c r="M73">
        <v>1330.711867</v>
      </c>
      <c r="N73">
        <v>1329.2199800000001</v>
      </c>
      <c r="O73">
        <v>1329.086992</v>
      </c>
      <c r="P73">
        <v>1329.9890889999999</v>
      </c>
      <c r="Q73">
        <v>1331.4325289999999</v>
      </c>
      <c r="R73">
        <v>1333.290491</v>
      </c>
      <c r="S73">
        <v>1335.509573</v>
      </c>
      <c r="T73">
        <v>1338.064093</v>
      </c>
      <c r="U73">
        <v>1340.9209189999999</v>
      </c>
      <c r="V73">
        <v>1344.0306189999999</v>
      </c>
      <c r="W73">
        <v>1347.333343</v>
      </c>
      <c r="X73">
        <v>1350.7649710000001</v>
      </c>
      <c r="Y73">
        <v>1354.259935</v>
      </c>
      <c r="Z73">
        <v>1357.7514659999999</v>
      </c>
      <c r="AA73">
        <v>1361.1707280000001</v>
      </c>
      <c r="AB73">
        <v>1364.4916880000001</v>
      </c>
      <c r="AC73">
        <v>1367.7349919999999</v>
      </c>
      <c r="AD73">
        <v>1370.9143349999999</v>
      </c>
      <c r="AE73">
        <v>1374.049066</v>
      </c>
      <c r="AF73">
        <v>1377.1639660000001</v>
      </c>
      <c r="AG73">
        <v>1380.2869169999999</v>
      </c>
      <c r="AH73">
        <v>1383.447412</v>
      </c>
      <c r="AI73">
        <v>1386.6760870000001</v>
      </c>
      <c r="AJ73">
        <v>1390.0045399999999</v>
      </c>
      <c r="AK73">
        <v>1393.465318</v>
      </c>
    </row>
    <row r="74" spans="1:37">
      <c r="A74" t="s">
        <v>73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666.66867449999995</v>
      </c>
      <c r="H74">
        <v>696.62061010000002</v>
      </c>
      <c r="I74">
        <v>704.9656076</v>
      </c>
      <c r="J74">
        <v>698.41929319999997</v>
      </c>
      <c r="K74">
        <v>689.50460439999995</v>
      </c>
      <c r="L74">
        <v>686.26353570000003</v>
      </c>
      <c r="M74">
        <v>693.72046160000002</v>
      </c>
      <c r="N74">
        <v>715.4052461</v>
      </c>
      <c r="O74">
        <v>752.18386399999997</v>
      </c>
      <c r="P74">
        <v>803.12241170000004</v>
      </c>
      <c r="Q74">
        <v>864.64822249999997</v>
      </c>
      <c r="R74">
        <v>872.87225669999998</v>
      </c>
      <c r="S74">
        <v>885.49139179999997</v>
      </c>
      <c r="T74">
        <v>904.30964410000001</v>
      </c>
      <c r="U74">
        <v>928.44077030000005</v>
      </c>
      <c r="V74">
        <v>956.78214439999999</v>
      </c>
      <c r="W74">
        <v>988.2099978</v>
      </c>
      <c r="X74">
        <v>1021.51998</v>
      </c>
      <c r="Y74">
        <v>1055.3792940000001</v>
      </c>
      <c r="Z74">
        <v>1088.299581</v>
      </c>
      <c r="AA74">
        <v>1118.6333689999999</v>
      </c>
      <c r="AB74">
        <v>1145.4285930000001</v>
      </c>
      <c r="AC74">
        <v>1168.6184940000001</v>
      </c>
      <c r="AD74">
        <v>1188.093284</v>
      </c>
      <c r="AE74">
        <v>1203.832574</v>
      </c>
      <c r="AF74">
        <v>1215.9352449999999</v>
      </c>
      <c r="AG74">
        <v>1224.5951889999999</v>
      </c>
      <c r="AH74">
        <v>1230.0844830000001</v>
      </c>
      <c r="AI74">
        <v>1232.7518459999999</v>
      </c>
      <c r="AJ74">
        <v>1233.001548</v>
      </c>
      <c r="AK74">
        <v>1231.275382</v>
      </c>
    </row>
    <row r="75" spans="1:37">
      <c r="A75" t="s">
        <v>74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514.19688550000001</v>
      </c>
      <c r="I75">
        <v>519.42176659999996</v>
      </c>
      <c r="J75">
        <v>514.08252140000002</v>
      </c>
      <c r="K75">
        <v>505.77429640000003</v>
      </c>
      <c r="L75">
        <v>501.28227809999998</v>
      </c>
      <c r="M75">
        <v>506.11644480000001</v>
      </c>
      <c r="N75">
        <v>523.65141349999999</v>
      </c>
      <c r="O75">
        <v>555.17880449999996</v>
      </c>
      <c r="P75">
        <v>600.42769290000001</v>
      </c>
      <c r="Q75">
        <v>657.04743810000002</v>
      </c>
      <c r="R75">
        <v>669.56298700000002</v>
      </c>
      <c r="S75">
        <v>681.46409730000005</v>
      </c>
      <c r="T75">
        <v>697.68710520000002</v>
      </c>
      <c r="U75">
        <v>719.12071230000004</v>
      </c>
      <c r="V75">
        <v>745.26360690000001</v>
      </c>
      <c r="W75">
        <v>775.11504460000003</v>
      </c>
      <c r="X75">
        <v>807.48122220000005</v>
      </c>
      <c r="Y75">
        <v>841.06446330000006</v>
      </c>
      <c r="Z75">
        <v>874.46736880000003</v>
      </c>
      <c r="AA75">
        <v>906.17880149999996</v>
      </c>
      <c r="AB75">
        <v>935.32525550000003</v>
      </c>
      <c r="AC75">
        <v>961.79167210000003</v>
      </c>
      <c r="AD75">
        <v>985.37342360000002</v>
      </c>
      <c r="AE75">
        <v>1005.96552</v>
      </c>
      <c r="AF75">
        <v>1023.583167</v>
      </c>
      <c r="AG75">
        <v>1038.3395849999999</v>
      </c>
      <c r="AH75">
        <v>1050.430345</v>
      </c>
      <c r="AI75">
        <v>1060.1291040000001</v>
      </c>
      <c r="AJ75">
        <v>1067.770327</v>
      </c>
      <c r="AK75">
        <v>1073.733739</v>
      </c>
    </row>
    <row r="76" spans="1:37">
      <c r="A76" t="s">
        <v>75</v>
      </c>
      <c r="B76">
        <v>255.19935469999999</v>
      </c>
      <c r="C76">
        <v>262.36512140000002</v>
      </c>
      <c r="D76">
        <v>269.08645250000001</v>
      </c>
      <c r="E76">
        <v>278.52039619999999</v>
      </c>
      <c r="F76">
        <v>291.0447059</v>
      </c>
      <c r="G76">
        <v>304.24757790000001</v>
      </c>
      <c r="H76">
        <v>308.28628279999998</v>
      </c>
      <c r="I76">
        <v>299.5391659</v>
      </c>
      <c r="J76">
        <v>283.04649510000002</v>
      </c>
      <c r="K76">
        <v>266.49302469999998</v>
      </c>
      <c r="L76">
        <v>253.81267410000001</v>
      </c>
      <c r="M76">
        <v>246.71325350000001</v>
      </c>
      <c r="N76">
        <v>245.93027660000001</v>
      </c>
      <c r="O76">
        <v>251.03165680000001</v>
      </c>
      <c r="P76">
        <v>260.93976090000001</v>
      </c>
      <c r="Q76">
        <v>273.77629949999999</v>
      </c>
      <c r="R76">
        <v>272.45560929999999</v>
      </c>
      <c r="S76">
        <v>274.09639069999997</v>
      </c>
      <c r="T76">
        <v>278.47153229999998</v>
      </c>
      <c r="U76">
        <v>284.90900440000001</v>
      </c>
      <c r="V76">
        <v>292.85496110000003</v>
      </c>
      <c r="W76">
        <v>301.83222699999999</v>
      </c>
      <c r="X76">
        <v>311.37809959999998</v>
      </c>
      <c r="Y76">
        <v>321.00982549999998</v>
      </c>
      <c r="Z76">
        <v>330.20831579999998</v>
      </c>
      <c r="AA76">
        <v>338.41496219999999</v>
      </c>
      <c r="AB76">
        <v>345.38961460000002</v>
      </c>
      <c r="AC76">
        <v>351.18157830000001</v>
      </c>
      <c r="AD76">
        <v>355.71402030000002</v>
      </c>
      <c r="AE76">
        <v>358.95559580000003</v>
      </c>
      <c r="AF76">
        <v>360.93449090000001</v>
      </c>
      <c r="AG76">
        <v>361.72306780000002</v>
      </c>
      <c r="AH76">
        <v>361.42503850000003</v>
      </c>
      <c r="AI76">
        <v>360.17015609999999</v>
      </c>
      <c r="AJ76">
        <v>358.1063633</v>
      </c>
      <c r="AK76">
        <v>355.39256390000003</v>
      </c>
    </row>
    <row r="77" spans="1:37">
      <c r="A77" t="s">
        <v>76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18.630176819999999</v>
      </c>
      <c r="I77">
        <v>18.145400129999999</v>
      </c>
      <c r="J77">
        <v>17.574200600000001</v>
      </c>
      <c r="K77">
        <v>16.95546513</v>
      </c>
      <c r="L77">
        <v>16.30591553</v>
      </c>
      <c r="M77">
        <v>15.81996665</v>
      </c>
      <c r="N77">
        <v>15.661959939999999</v>
      </c>
      <c r="O77">
        <v>15.8900419</v>
      </c>
      <c r="P77">
        <v>16.485702419999999</v>
      </c>
      <c r="Q77">
        <v>17.361161979999999</v>
      </c>
      <c r="R77">
        <v>18.024530009999999</v>
      </c>
      <c r="S77">
        <v>18.73632083</v>
      </c>
      <c r="T77">
        <v>19.589467710000001</v>
      </c>
      <c r="U77">
        <v>20.593619369999999</v>
      </c>
      <c r="V77">
        <v>21.73387434</v>
      </c>
      <c r="W77">
        <v>22.987733540000001</v>
      </c>
      <c r="X77">
        <v>24.328163889999999</v>
      </c>
      <c r="Y77">
        <v>25.723381920000001</v>
      </c>
      <c r="Z77">
        <v>27.13578648</v>
      </c>
      <c r="AA77">
        <v>28.520940289999999</v>
      </c>
      <c r="AB77">
        <v>29.84369178</v>
      </c>
      <c r="AC77">
        <v>31.086601949999999</v>
      </c>
      <c r="AD77">
        <v>32.235028110000002</v>
      </c>
      <c r="AE77">
        <v>33.279544129999998</v>
      </c>
      <c r="AF77">
        <v>34.216358980000003</v>
      </c>
      <c r="AG77">
        <v>35.046131299999999</v>
      </c>
      <c r="AH77">
        <v>35.773090320000001</v>
      </c>
      <c r="AI77">
        <v>36.404869230000003</v>
      </c>
      <c r="AJ77">
        <v>36.951898909999997</v>
      </c>
      <c r="AK77">
        <v>37.42682568</v>
      </c>
    </row>
    <row r="78" spans="1:37">
      <c r="A78" t="s">
        <v>77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21.779505910000001</v>
      </c>
      <c r="G78">
        <v>23.312462539999999</v>
      </c>
      <c r="H78">
        <v>24.3882923</v>
      </c>
      <c r="I78">
        <v>25.779934879999999</v>
      </c>
      <c r="J78">
        <v>27.679800190000002</v>
      </c>
      <c r="K78">
        <v>29.342298549999999</v>
      </c>
      <c r="L78">
        <v>30.635641</v>
      </c>
      <c r="M78">
        <v>32.004438069999999</v>
      </c>
      <c r="N78">
        <v>33.828075040000002</v>
      </c>
      <c r="O78">
        <v>36.311058879999997</v>
      </c>
      <c r="P78">
        <v>39.530526160000001</v>
      </c>
      <c r="Q78">
        <v>43.373684189999999</v>
      </c>
      <c r="R78">
        <v>45.178661499999997</v>
      </c>
      <c r="S78">
        <v>46.846870850000002</v>
      </c>
      <c r="T78">
        <v>48.657013970000001</v>
      </c>
      <c r="U78">
        <v>50.651339810000003</v>
      </c>
      <c r="V78">
        <v>52.818064309999997</v>
      </c>
      <c r="W78">
        <v>55.126054320000001</v>
      </c>
      <c r="X78">
        <v>57.531554020000002</v>
      </c>
      <c r="Y78">
        <v>59.979803760000003</v>
      </c>
      <c r="Z78">
        <v>62.405291689999999</v>
      </c>
      <c r="AA78">
        <v>64.732006679999998</v>
      </c>
      <c r="AB78">
        <v>66.917198279999994</v>
      </c>
      <c r="AC78">
        <v>68.962315250000003</v>
      </c>
      <c r="AD78">
        <v>70.86595896</v>
      </c>
      <c r="AE78">
        <v>72.631451319999996</v>
      </c>
      <c r="AF78">
        <v>74.267848529999995</v>
      </c>
      <c r="AG78">
        <v>75.788157220000002</v>
      </c>
      <c r="AH78">
        <v>77.208205019999994</v>
      </c>
      <c r="AI78">
        <v>78.546583139999996</v>
      </c>
      <c r="AJ78">
        <v>79.824058899999997</v>
      </c>
      <c r="AK78">
        <v>81.063211589999995</v>
      </c>
    </row>
    <row r="79" spans="1:37">
      <c r="A79" t="s">
        <v>78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1577.467087</v>
      </c>
      <c r="I79">
        <v>1650.1903620000001</v>
      </c>
      <c r="J79">
        <v>1649.9358609999999</v>
      </c>
      <c r="K79">
        <v>1621.175868</v>
      </c>
      <c r="L79">
        <v>1594.571668</v>
      </c>
      <c r="M79">
        <v>1586.2820589999999</v>
      </c>
      <c r="N79">
        <v>1615.872083</v>
      </c>
      <c r="O79">
        <v>1685.8174590000001</v>
      </c>
      <c r="P79">
        <v>1794.743661</v>
      </c>
      <c r="Q79">
        <v>1921.184111</v>
      </c>
      <c r="R79">
        <v>2028.5922149999999</v>
      </c>
      <c r="S79">
        <v>2121.5483180000001</v>
      </c>
      <c r="T79">
        <v>2210.2360829999998</v>
      </c>
      <c r="U79">
        <v>2298.292465</v>
      </c>
      <c r="V79">
        <v>2386.9860899999999</v>
      </c>
      <c r="W79">
        <v>2475.8007189999998</v>
      </c>
      <c r="X79">
        <v>2562.6656389999998</v>
      </c>
      <c r="Y79">
        <v>2644.2372319999999</v>
      </c>
      <c r="Z79">
        <v>2716.2244089999999</v>
      </c>
      <c r="AA79">
        <v>2773.765359</v>
      </c>
      <c r="AB79">
        <v>2814.683043</v>
      </c>
      <c r="AC79">
        <v>2840.3023229999999</v>
      </c>
      <c r="AD79">
        <v>2852.1372339999998</v>
      </c>
      <c r="AE79">
        <v>2852.0471090000001</v>
      </c>
      <c r="AF79">
        <v>2842.1108899999999</v>
      </c>
      <c r="AG79">
        <v>2824.4363360000002</v>
      </c>
      <c r="AH79">
        <v>2801.0441919999998</v>
      </c>
      <c r="AI79">
        <v>2773.8323650000002</v>
      </c>
      <c r="AJ79">
        <v>2744.5323389999999</v>
      </c>
      <c r="AK79">
        <v>2714.6949249999998</v>
      </c>
    </row>
    <row r="80" spans="1:37">
      <c r="A80" t="s">
        <v>79</v>
      </c>
      <c r="B80">
        <v>11.434626509999999</v>
      </c>
      <c r="C80">
        <v>11.36783361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12.36787805</v>
      </c>
      <c r="I80">
        <v>12.204991229999999</v>
      </c>
      <c r="J80">
        <v>11.75245177</v>
      </c>
      <c r="K80">
        <v>11.21513354</v>
      </c>
      <c r="L80">
        <v>10.758415919999999</v>
      </c>
      <c r="M80">
        <v>10.496742960000001</v>
      </c>
      <c r="N80">
        <v>10.49959677</v>
      </c>
      <c r="O80">
        <v>10.771551499999999</v>
      </c>
      <c r="P80">
        <v>11.28786951</v>
      </c>
      <c r="Q80">
        <v>11.96524166</v>
      </c>
      <c r="R80">
        <v>12.521037079999999</v>
      </c>
      <c r="S80">
        <v>13.029810210000001</v>
      </c>
      <c r="T80">
        <v>13.600399469999999</v>
      </c>
      <c r="U80">
        <v>14.2642685</v>
      </c>
      <c r="V80">
        <v>15.022115230000001</v>
      </c>
      <c r="W80">
        <v>15.86087835</v>
      </c>
      <c r="X80">
        <v>16.760140889999999</v>
      </c>
      <c r="Y80">
        <v>17.694285099999998</v>
      </c>
      <c r="Z80">
        <v>18.632891170000001</v>
      </c>
      <c r="AA80">
        <v>19.540776000000001</v>
      </c>
      <c r="AB80">
        <v>20.39633036</v>
      </c>
      <c r="AC80">
        <v>21.196365</v>
      </c>
      <c r="AD80">
        <v>21.936639530000001</v>
      </c>
      <c r="AE80">
        <v>22.615628780000002</v>
      </c>
      <c r="AF80">
        <v>23.234760040000001</v>
      </c>
      <c r="AG80">
        <v>23.797765829999999</v>
      </c>
      <c r="AH80">
        <v>24.31023532</v>
      </c>
      <c r="AI80">
        <v>24.779483160000002</v>
      </c>
      <c r="AJ80">
        <v>25.214166649999999</v>
      </c>
      <c r="AK80">
        <v>25.623974350000001</v>
      </c>
    </row>
    <row r="81" spans="1:37">
      <c r="A81" t="s">
        <v>80</v>
      </c>
      <c r="B81">
        <v>94.407346700000005</v>
      </c>
      <c r="C81">
        <v>94.006727470000001</v>
      </c>
      <c r="D81">
        <v>94.181866119999995</v>
      </c>
      <c r="E81">
        <v>95.828513849999993</v>
      </c>
      <c r="F81">
        <v>98.828438410000004</v>
      </c>
      <c r="G81">
        <v>102.1689192</v>
      </c>
      <c r="H81">
        <v>113.0194048</v>
      </c>
      <c r="I81">
        <v>116.6001285</v>
      </c>
      <c r="J81">
        <v>114.5695296</v>
      </c>
      <c r="K81">
        <v>110.38943759999999</v>
      </c>
      <c r="L81">
        <v>106.40294969999999</v>
      </c>
      <c r="M81">
        <v>103.904887</v>
      </c>
      <c r="N81">
        <v>104.29704889999999</v>
      </c>
      <c r="O81">
        <v>107.62712449999999</v>
      </c>
      <c r="P81">
        <v>113.6959859</v>
      </c>
      <c r="Q81">
        <v>120.9486962</v>
      </c>
      <c r="R81">
        <v>126.4759269</v>
      </c>
      <c r="S81">
        <v>131.2666399</v>
      </c>
      <c r="T81">
        <v>135.98297690000001</v>
      </c>
      <c r="U81">
        <v>140.78864899999999</v>
      </c>
      <c r="V81">
        <v>145.696065</v>
      </c>
      <c r="W81">
        <v>150.6158451</v>
      </c>
      <c r="X81">
        <v>155.3735575</v>
      </c>
      <c r="Y81">
        <v>159.7264677</v>
      </c>
      <c r="Z81">
        <v>163.38271649999999</v>
      </c>
      <c r="AA81">
        <v>166.02453310000001</v>
      </c>
      <c r="AB81">
        <v>167.550118</v>
      </c>
      <c r="AC81">
        <v>168.08374409999999</v>
      </c>
      <c r="AD81">
        <v>167.7144193</v>
      </c>
      <c r="AE81">
        <v>166.5612568</v>
      </c>
      <c r="AF81">
        <v>164.7657428</v>
      </c>
      <c r="AG81">
        <v>162.47472529999999</v>
      </c>
      <c r="AH81">
        <v>159.82914629999999</v>
      </c>
      <c r="AI81">
        <v>156.9596665</v>
      </c>
      <c r="AJ81">
        <v>153.9835846</v>
      </c>
      <c r="AK81">
        <v>151.00371480000001</v>
      </c>
    </row>
    <row r="82" spans="1:37">
      <c r="A82" t="s">
        <v>81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0.2580639274</v>
      </c>
      <c r="I82">
        <v>0.27897678209999999</v>
      </c>
      <c r="J82">
        <v>0.29269820200000002</v>
      </c>
      <c r="K82">
        <v>0.3004058469</v>
      </c>
      <c r="L82">
        <v>0.3039305591</v>
      </c>
      <c r="M82">
        <v>0.30812024049999998</v>
      </c>
      <c r="N82">
        <v>0.31949612189999999</v>
      </c>
      <c r="O82">
        <v>0.34081725979999999</v>
      </c>
      <c r="P82">
        <v>0.37372775180000001</v>
      </c>
      <c r="Q82">
        <v>0.41509757000000003</v>
      </c>
      <c r="R82">
        <v>0.44349610179999999</v>
      </c>
      <c r="S82">
        <v>0.46638899160000002</v>
      </c>
      <c r="T82">
        <v>0.48770516800000002</v>
      </c>
      <c r="U82">
        <v>0.50892066290000004</v>
      </c>
      <c r="V82">
        <v>0.53038759930000001</v>
      </c>
      <c r="W82">
        <v>0.55186971789999995</v>
      </c>
      <c r="X82">
        <v>0.57274980990000002</v>
      </c>
      <c r="Y82">
        <v>0.59214139239999997</v>
      </c>
      <c r="Z82">
        <v>0.60897247269999999</v>
      </c>
      <c r="AA82">
        <v>0.62207079480000005</v>
      </c>
      <c r="AB82">
        <v>0.63077795719999996</v>
      </c>
      <c r="AC82">
        <v>0.63521179350000001</v>
      </c>
      <c r="AD82">
        <v>0.63570173370000005</v>
      </c>
      <c r="AE82">
        <v>0.63275002589999996</v>
      </c>
      <c r="AF82">
        <v>0.62696211800000001</v>
      </c>
      <c r="AG82">
        <v>0.61896738159999998</v>
      </c>
      <c r="AH82">
        <v>0.60936856589999999</v>
      </c>
      <c r="AI82">
        <v>0.59872172720000005</v>
      </c>
      <c r="AJ82">
        <v>0.58752154580000004</v>
      </c>
      <c r="AK82">
        <v>0.57619656149999998</v>
      </c>
    </row>
    <row r="83" spans="1:37">
      <c r="A83" t="s">
        <v>82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266.37207000000001</v>
      </c>
      <c r="I83">
        <v>296.47838810000002</v>
      </c>
      <c r="J83">
        <v>331.9770805</v>
      </c>
      <c r="K83">
        <v>360.57559149999997</v>
      </c>
      <c r="L83">
        <v>377.89854050000002</v>
      </c>
      <c r="M83">
        <v>390.5332803</v>
      </c>
      <c r="N83">
        <v>405.68011689999997</v>
      </c>
      <c r="O83">
        <v>427.51425030000001</v>
      </c>
      <c r="P83">
        <v>458.099581</v>
      </c>
      <c r="Q83">
        <v>495.75550700000002</v>
      </c>
      <c r="R83">
        <v>525.89413460000003</v>
      </c>
      <c r="S83">
        <v>551.93553959999997</v>
      </c>
      <c r="T83">
        <v>577.66953179999996</v>
      </c>
      <c r="U83">
        <v>603.9478153</v>
      </c>
      <c r="V83">
        <v>630.77649359999998</v>
      </c>
      <c r="W83">
        <v>657.80912850000004</v>
      </c>
      <c r="X83">
        <v>684.4936735</v>
      </c>
      <c r="Y83">
        <v>710.13766629999998</v>
      </c>
      <c r="Z83">
        <v>733.94534780000004</v>
      </c>
      <c r="AA83">
        <v>755.05099380000001</v>
      </c>
      <c r="AB83">
        <v>773.0599297</v>
      </c>
      <c r="AC83">
        <v>788.18143139999995</v>
      </c>
      <c r="AD83">
        <v>800.66383589999998</v>
      </c>
      <c r="AE83">
        <v>810.83257140000001</v>
      </c>
      <c r="AF83">
        <v>819.06683120000002</v>
      </c>
      <c r="AG83">
        <v>825.75867330000005</v>
      </c>
      <c r="AH83">
        <v>831.29055730000005</v>
      </c>
      <c r="AI83">
        <v>836.02942870000004</v>
      </c>
      <c r="AJ83">
        <v>840.31860359999996</v>
      </c>
      <c r="AK83">
        <v>844.47574229999998</v>
      </c>
    </row>
    <row r="84" spans="1:37">
      <c r="A84" t="s">
        <v>83</v>
      </c>
      <c r="B84">
        <v>839.61827530000005</v>
      </c>
      <c r="C84">
        <v>872.12696500000004</v>
      </c>
      <c r="D84">
        <v>897.60282989999996</v>
      </c>
      <c r="E84">
        <v>927.68692060000001</v>
      </c>
      <c r="F84">
        <v>966.39782939999998</v>
      </c>
      <c r="G84">
        <v>1008.483202</v>
      </c>
      <c r="H84">
        <v>1058.9805449999999</v>
      </c>
      <c r="I84">
        <v>1116.2711569999999</v>
      </c>
      <c r="J84">
        <v>1165.0791079999999</v>
      </c>
      <c r="K84">
        <v>1208.195747</v>
      </c>
      <c r="L84">
        <v>1243.1598509999999</v>
      </c>
      <c r="M84">
        <v>1276.810669</v>
      </c>
      <c r="N84">
        <v>1316.612402</v>
      </c>
      <c r="O84">
        <v>1369.7894100000001</v>
      </c>
      <c r="P84">
        <v>1440.053269</v>
      </c>
      <c r="Q84">
        <v>1529.0883409999999</v>
      </c>
      <c r="R84">
        <v>1558.778376</v>
      </c>
      <c r="S84">
        <v>1605.3756969999999</v>
      </c>
      <c r="T84">
        <v>1668.3855659999999</v>
      </c>
      <c r="U84">
        <v>1744.7430890000001</v>
      </c>
      <c r="V84">
        <v>1831.6020490000001</v>
      </c>
      <c r="W84">
        <v>1926.5079490000001</v>
      </c>
      <c r="X84">
        <v>2027.265705</v>
      </c>
      <c r="Y84">
        <v>2131.7966259999998</v>
      </c>
      <c r="Z84">
        <v>2238.0048569999999</v>
      </c>
      <c r="AA84">
        <v>2343.666256</v>
      </c>
      <c r="AB84">
        <v>2447.90787</v>
      </c>
      <c r="AC84">
        <v>2551.1743940000001</v>
      </c>
      <c r="AD84">
        <v>2653.3685949999999</v>
      </c>
      <c r="AE84">
        <v>2754.3503609999998</v>
      </c>
      <c r="AF84">
        <v>2854.0352480000001</v>
      </c>
      <c r="AG84">
        <v>2952.3902640000001</v>
      </c>
      <c r="AH84">
        <v>3049.4426199999998</v>
      </c>
      <c r="AI84">
        <v>3145.3094759999999</v>
      </c>
      <c r="AJ84">
        <v>3240.1952489999999</v>
      </c>
      <c r="AK84">
        <v>3334.3899940000001</v>
      </c>
    </row>
    <row r="85" spans="1:37">
      <c r="A85" t="s">
        <v>84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0.63817553670000005</v>
      </c>
      <c r="G85">
        <v>0.67975501100000002</v>
      </c>
      <c r="H85">
        <v>0.74670449090000002</v>
      </c>
      <c r="I85">
        <v>0.82941602430000005</v>
      </c>
      <c r="J85">
        <v>0.91586776000000003</v>
      </c>
      <c r="K85">
        <v>0.99660496320000003</v>
      </c>
      <c r="L85">
        <v>1.065127111</v>
      </c>
      <c r="M85">
        <v>1.1310165219999999</v>
      </c>
      <c r="N85">
        <v>1.2061031840000001</v>
      </c>
      <c r="O85">
        <v>1.301238699</v>
      </c>
      <c r="P85">
        <v>1.42422274</v>
      </c>
      <c r="Q85">
        <v>1.579546058</v>
      </c>
      <c r="R85">
        <v>1.644477529</v>
      </c>
      <c r="S85">
        <v>1.7122850650000001</v>
      </c>
      <c r="T85">
        <v>1.7943234910000001</v>
      </c>
      <c r="U85">
        <v>1.892425158</v>
      </c>
      <c r="V85">
        <v>2.0051414049999998</v>
      </c>
      <c r="W85">
        <v>2.1299624979999998</v>
      </c>
      <c r="X85">
        <v>2.2641453880000002</v>
      </c>
      <c r="Y85">
        <v>2.40496307</v>
      </c>
      <c r="Z85">
        <v>2.5496888229999999</v>
      </c>
      <c r="AA85">
        <v>2.6954889369999999</v>
      </c>
      <c r="AB85">
        <v>2.8411253379999999</v>
      </c>
      <c r="AC85">
        <v>2.9870566379999999</v>
      </c>
      <c r="AD85">
        <v>3.1333263979999999</v>
      </c>
      <c r="AE85">
        <v>3.28004294</v>
      </c>
      <c r="AF85">
        <v>3.4274251040000001</v>
      </c>
      <c r="AG85">
        <v>3.5757732249999998</v>
      </c>
      <c r="AH85">
        <v>3.7254729750000002</v>
      </c>
      <c r="AI85">
        <v>3.8770201150000001</v>
      </c>
      <c r="AJ85">
        <v>4.0310113960000002</v>
      </c>
      <c r="AK85">
        <v>4.1881429749999999</v>
      </c>
    </row>
    <row r="86" spans="1:37">
      <c r="A86" t="s">
        <v>85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214.6890654</v>
      </c>
      <c r="I86">
        <v>226.97145739999999</v>
      </c>
      <c r="J86">
        <v>236.88621939999999</v>
      </c>
      <c r="K86">
        <v>244.20398209999999</v>
      </c>
      <c r="L86">
        <v>248.3256465</v>
      </c>
      <c r="M86">
        <v>251.52424360000001</v>
      </c>
      <c r="N86">
        <v>256.20535890000002</v>
      </c>
      <c r="O86">
        <v>264.03586840000003</v>
      </c>
      <c r="P86">
        <v>275.70377539999998</v>
      </c>
      <c r="Q86">
        <v>291.08141749999999</v>
      </c>
      <c r="R86">
        <v>294.43702839999997</v>
      </c>
      <c r="S86">
        <v>302.15517699999998</v>
      </c>
      <c r="T86">
        <v>313.68214490000003</v>
      </c>
      <c r="U86">
        <v>328.1046164</v>
      </c>
      <c r="V86">
        <v>344.71638300000001</v>
      </c>
      <c r="W86">
        <v>362.95771330000002</v>
      </c>
      <c r="X86">
        <v>382.3404731</v>
      </c>
      <c r="Y86">
        <v>402.40167339999999</v>
      </c>
      <c r="Z86">
        <v>422.67195340000001</v>
      </c>
      <c r="AA86">
        <v>442.65424960000001</v>
      </c>
      <c r="AB86">
        <v>462.12483329999998</v>
      </c>
      <c r="AC86">
        <v>481.13241579999999</v>
      </c>
      <c r="AD86">
        <v>499.6329174</v>
      </c>
      <c r="AE86">
        <v>517.59688649999998</v>
      </c>
      <c r="AF86">
        <v>535.02007939999999</v>
      </c>
      <c r="AG86">
        <v>551.91666950000001</v>
      </c>
      <c r="AH86">
        <v>568.31797180000001</v>
      </c>
      <c r="AI86">
        <v>584.27565909999998</v>
      </c>
      <c r="AJ86">
        <v>599.85883679999995</v>
      </c>
      <c r="AK86">
        <v>615.15263779999998</v>
      </c>
    </row>
    <row r="87" spans="1:37">
      <c r="A87" t="s">
        <v>86</v>
      </c>
      <c r="B87">
        <v>4665.9336899999998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5611.7925720000003</v>
      </c>
      <c r="I87">
        <v>6101.0485049999997</v>
      </c>
      <c r="J87">
        <v>6867.6702720000003</v>
      </c>
      <c r="K87">
        <v>7634.1340190000001</v>
      </c>
      <c r="L87">
        <v>8191.9073150000004</v>
      </c>
      <c r="M87">
        <v>8584.8782670000001</v>
      </c>
      <c r="N87">
        <v>8923.7608369999998</v>
      </c>
      <c r="O87">
        <v>9307.2076940000006</v>
      </c>
      <c r="P87">
        <v>9795.9616060000008</v>
      </c>
      <c r="Q87">
        <v>10413.069530000001</v>
      </c>
      <c r="R87">
        <v>10752.794620000001</v>
      </c>
      <c r="S87">
        <v>11076.55841</v>
      </c>
      <c r="T87">
        <v>11469.29011</v>
      </c>
      <c r="U87">
        <v>11934.987929999999</v>
      </c>
      <c r="V87">
        <v>12457.273939999999</v>
      </c>
      <c r="W87">
        <v>13017.01305</v>
      </c>
      <c r="X87">
        <v>13596.15733</v>
      </c>
      <c r="Y87">
        <v>14178.07689</v>
      </c>
      <c r="Z87">
        <v>14746.99955</v>
      </c>
      <c r="AA87">
        <v>15287.330840000001</v>
      </c>
      <c r="AB87">
        <v>15791.29703</v>
      </c>
      <c r="AC87">
        <v>16260.36867</v>
      </c>
      <c r="AD87">
        <v>16695.793750000001</v>
      </c>
      <c r="AE87">
        <v>17099.150160000001</v>
      </c>
      <c r="AF87">
        <v>17472.71255</v>
      </c>
      <c r="AG87">
        <v>17819.193329999998</v>
      </c>
      <c r="AH87">
        <v>18141.531729999999</v>
      </c>
      <c r="AI87">
        <v>18442.855360000001</v>
      </c>
      <c r="AJ87">
        <v>18726.378769999999</v>
      </c>
      <c r="AK87">
        <v>18995.344420000001</v>
      </c>
    </row>
    <row r="88" spans="1:37">
      <c r="A88" t="s">
        <v>87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4181.9633309999999</v>
      </c>
      <c r="I88">
        <v>4593.6111730000002</v>
      </c>
      <c r="J88">
        <v>5198.0320220000003</v>
      </c>
      <c r="K88">
        <v>5780.0839500000002</v>
      </c>
      <c r="L88">
        <v>6213.6879829999998</v>
      </c>
      <c r="M88">
        <v>6550.4667300000001</v>
      </c>
      <c r="N88">
        <v>6856.2363740000001</v>
      </c>
      <c r="O88">
        <v>7185.1522590000004</v>
      </c>
      <c r="P88">
        <v>7569.607806</v>
      </c>
      <c r="Q88">
        <v>8022.5576769999998</v>
      </c>
      <c r="R88">
        <v>8249.9066320000002</v>
      </c>
      <c r="S88">
        <v>8485.2439649999997</v>
      </c>
      <c r="T88">
        <v>8763.5639439999995</v>
      </c>
      <c r="U88">
        <v>9080.5340610000003</v>
      </c>
      <c r="V88">
        <v>9425.7802069999998</v>
      </c>
      <c r="W88">
        <v>9788.9979789999998</v>
      </c>
      <c r="X88">
        <v>10160.90616</v>
      </c>
      <c r="Y88">
        <v>10533.150030000001</v>
      </c>
      <c r="Z88">
        <v>10897.91221</v>
      </c>
      <c r="AA88">
        <v>11247.511259999999</v>
      </c>
      <c r="AB88">
        <v>11579.593210000001</v>
      </c>
      <c r="AC88">
        <v>11897.04528</v>
      </c>
      <c r="AD88">
        <v>12201.33985</v>
      </c>
      <c r="AE88">
        <v>12493.861919999999</v>
      </c>
      <c r="AF88">
        <v>12776.151519999999</v>
      </c>
      <c r="AG88">
        <v>13049.78205</v>
      </c>
      <c r="AH88">
        <v>13316.31565</v>
      </c>
      <c r="AI88">
        <v>13577.326489999999</v>
      </c>
      <c r="AJ88">
        <v>13834.35656</v>
      </c>
      <c r="AK88">
        <v>14088.906279999999</v>
      </c>
    </row>
    <row r="89" spans="1:37">
      <c r="A89" t="s">
        <v>88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618.27631989999998</v>
      </c>
      <c r="I89">
        <v>674.0869745</v>
      </c>
      <c r="J89">
        <v>764.93689040000004</v>
      </c>
      <c r="K89">
        <v>863.58261189999996</v>
      </c>
      <c r="L89">
        <v>949.62837809999996</v>
      </c>
      <c r="M89">
        <v>1024.246326</v>
      </c>
      <c r="N89">
        <v>1092.367148</v>
      </c>
      <c r="O89">
        <v>1161.4325470000001</v>
      </c>
      <c r="P89">
        <v>1237.66896</v>
      </c>
      <c r="Q89">
        <v>1325.904528</v>
      </c>
      <c r="R89">
        <v>1352.7109370000001</v>
      </c>
      <c r="S89">
        <v>1389.577423</v>
      </c>
      <c r="T89">
        <v>1436.662591</v>
      </c>
      <c r="U89">
        <v>1491.644241</v>
      </c>
      <c r="V89">
        <v>1552.3205439999999</v>
      </c>
      <c r="W89">
        <v>1616.8122960000001</v>
      </c>
      <c r="X89">
        <v>1683.4900560000001</v>
      </c>
      <c r="Y89">
        <v>1750.883607</v>
      </c>
      <c r="Z89">
        <v>1817.590976</v>
      </c>
      <c r="AA89">
        <v>1882.2010419999999</v>
      </c>
      <c r="AB89">
        <v>1944.486582</v>
      </c>
      <c r="AC89">
        <v>2005.251436</v>
      </c>
      <c r="AD89">
        <v>2064.799771</v>
      </c>
      <c r="AE89">
        <v>2123.390163</v>
      </c>
      <c r="AF89">
        <v>2181.2970449999998</v>
      </c>
      <c r="AG89">
        <v>2238.7967549999998</v>
      </c>
      <c r="AH89">
        <v>2296.1679869999998</v>
      </c>
      <c r="AI89">
        <v>2353.701278</v>
      </c>
      <c r="AJ89">
        <v>2411.6913479999998</v>
      </c>
      <c r="AK89">
        <v>2470.4373430000001</v>
      </c>
    </row>
    <row r="90" spans="1:37">
      <c r="A90" t="s">
        <v>89</v>
      </c>
      <c r="B90">
        <v>25.534731010000002</v>
      </c>
      <c r="C90">
        <v>26.756535459999998</v>
      </c>
      <c r="D90">
        <v>27.781496929999999</v>
      </c>
      <c r="E90">
        <v>28.958951020000001</v>
      </c>
      <c r="F90">
        <v>30.407449620000001</v>
      </c>
      <c r="G90">
        <v>31.977356239999999</v>
      </c>
      <c r="H90">
        <v>34.493311679999998</v>
      </c>
      <c r="I90">
        <v>39.329185649999999</v>
      </c>
      <c r="J90">
        <v>46.847573969999999</v>
      </c>
      <c r="K90">
        <v>55.188538629999996</v>
      </c>
      <c r="L90">
        <v>62.850389409999998</v>
      </c>
      <c r="M90">
        <v>69.982700960000003</v>
      </c>
      <c r="N90">
        <v>77.117328959999995</v>
      </c>
      <c r="O90">
        <v>84.961886320000005</v>
      </c>
      <c r="P90">
        <v>94.187083459999997</v>
      </c>
      <c r="Q90">
        <v>105.3206254</v>
      </c>
      <c r="R90">
        <v>109.5970193</v>
      </c>
      <c r="S90">
        <v>113.5737628</v>
      </c>
      <c r="T90">
        <v>118.10476389999999</v>
      </c>
      <c r="U90">
        <v>123.36231410000001</v>
      </c>
      <c r="V90">
        <v>129.2706819</v>
      </c>
      <c r="W90">
        <v>135.6739627</v>
      </c>
      <c r="X90">
        <v>142.40350900000001</v>
      </c>
      <c r="Y90">
        <v>149.3003416</v>
      </c>
      <c r="Z90">
        <v>156.21658120000001</v>
      </c>
      <c r="AA90">
        <v>163.0094459</v>
      </c>
      <c r="AB90">
        <v>169.64140810000001</v>
      </c>
      <c r="AC90">
        <v>176.176039</v>
      </c>
      <c r="AD90">
        <v>182.64830810000001</v>
      </c>
      <c r="AE90">
        <v>189.09415759999999</v>
      </c>
      <c r="AF90">
        <v>195.55251699999999</v>
      </c>
      <c r="AG90">
        <v>202.06344279999999</v>
      </c>
      <c r="AH90">
        <v>208.6680121</v>
      </c>
      <c r="AI90">
        <v>215.40870240000001</v>
      </c>
      <c r="AJ90">
        <v>222.3285582</v>
      </c>
      <c r="AK90">
        <v>229.4711685</v>
      </c>
    </row>
    <row r="91" spans="1:37">
      <c r="A91" t="s">
        <v>90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413.2229658</v>
      </c>
      <c r="I91">
        <v>450.41970520000001</v>
      </c>
      <c r="J91">
        <v>509.65854280000002</v>
      </c>
      <c r="K91">
        <v>571.45828900000004</v>
      </c>
      <c r="L91">
        <v>621.80499280000004</v>
      </c>
      <c r="M91">
        <v>663.02672280000002</v>
      </c>
      <c r="N91">
        <v>700.47773440000003</v>
      </c>
      <c r="O91">
        <v>739.81964379999999</v>
      </c>
      <c r="P91">
        <v>785.24551510000003</v>
      </c>
      <c r="Q91">
        <v>838.97312280000006</v>
      </c>
      <c r="R91">
        <v>849.79617519999999</v>
      </c>
      <c r="S91">
        <v>869.0677905</v>
      </c>
      <c r="T91">
        <v>896.35857439999995</v>
      </c>
      <c r="U91">
        <v>929.5554664</v>
      </c>
      <c r="V91">
        <v>966.85699369999998</v>
      </c>
      <c r="W91">
        <v>1006.7934</v>
      </c>
      <c r="X91">
        <v>1048.1128839999999</v>
      </c>
      <c r="Y91">
        <v>1089.693771</v>
      </c>
      <c r="Z91">
        <v>1130.473197</v>
      </c>
      <c r="AA91">
        <v>1169.393073</v>
      </c>
      <c r="AB91">
        <v>1206.2347139999999</v>
      </c>
      <c r="AC91">
        <v>1241.4849360000001</v>
      </c>
      <c r="AD91">
        <v>1275.2718620000001</v>
      </c>
      <c r="AE91">
        <v>1307.7372769999999</v>
      </c>
      <c r="AF91">
        <v>1339.0664220000001</v>
      </c>
      <c r="AG91">
        <v>1369.466193</v>
      </c>
      <c r="AH91">
        <v>1399.155622</v>
      </c>
      <c r="AI91">
        <v>1428.3655120000001</v>
      </c>
      <c r="AJ91">
        <v>1457.3308870000001</v>
      </c>
      <c r="AK91">
        <v>1486.2893939999999</v>
      </c>
    </row>
    <row r="92" spans="1:37">
      <c r="A92" t="s">
        <v>91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44.878896240000003</v>
      </c>
      <c r="G92">
        <v>44.13932114</v>
      </c>
      <c r="H92">
        <v>44.276180930000002</v>
      </c>
      <c r="I92">
        <v>47.300162360000002</v>
      </c>
      <c r="J92">
        <v>53.431530960000003</v>
      </c>
      <c r="K92">
        <v>59.71784529</v>
      </c>
      <c r="L92">
        <v>63.82559363</v>
      </c>
      <c r="M92">
        <v>66.106067490000001</v>
      </c>
      <c r="N92">
        <v>67.572148589999998</v>
      </c>
      <c r="O92">
        <v>69.173881499999993</v>
      </c>
      <c r="P92">
        <v>71.520379550000001</v>
      </c>
      <c r="Q92">
        <v>74.866461999999999</v>
      </c>
      <c r="R92">
        <v>76.931213830000004</v>
      </c>
      <c r="S92">
        <v>78.935108619999994</v>
      </c>
      <c r="T92">
        <v>81.284736069999994</v>
      </c>
      <c r="U92">
        <v>83.984148619999999</v>
      </c>
      <c r="V92">
        <v>86.926825280000003</v>
      </c>
      <c r="W92">
        <v>89.991239030000003</v>
      </c>
      <c r="X92">
        <v>93.0664886</v>
      </c>
      <c r="Y92">
        <v>96.056431840000002</v>
      </c>
      <c r="Z92">
        <v>98.876165670000006</v>
      </c>
      <c r="AA92">
        <v>101.44664179999999</v>
      </c>
      <c r="AB92">
        <v>103.7308441</v>
      </c>
      <c r="AC92">
        <v>105.7401534</v>
      </c>
      <c r="AD92">
        <v>107.48980950000001</v>
      </c>
      <c r="AE92">
        <v>109.0026572</v>
      </c>
      <c r="AF92">
        <v>110.3074812</v>
      </c>
      <c r="AG92">
        <v>111.4348883</v>
      </c>
      <c r="AH92">
        <v>112.4151823</v>
      </c>
      <c r="AI92">
        <v>113.2779726</v>
      </c>
      <c r="AJ92">
        <v>114.0513605</v>
      </c>
      <c r="AK92">
        <v>114.7616941</v>
      </c>
    </row>
    <row r="93" spans="1:37">
      <c r="A93" t="s">
        <v>92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2316.3320699999999</v>
      </c>
      <c r="I93">
        <v>2315.8619399999998</v>
      </c>
      <c r="J93">
        <v>2314.8649439999999</v>
      </c>
      <c r="K93">
        <v>2313.660277</v>
      </c>
      <c r="L93">
        <v>2312.5908159999999</v>
      </c>
      <c r="M93">
        <v>2311.9410790000002</v>
      </c>
      <c r="N93">
        <v>2311.8355750000001</v>
      </c>
      <c r="O93">
        <v>2312.2567479999998</v>
      </c>
      <c r="P93">
        <v>2313.0804170000001</v>
      </c>
      <c r="Q93">
        <v>2314.114748</v>
      </c>
      <c r="R93">
        <v>2315.3120279999998</v>
      </c>
      <c r="S93">
        <v>2316.6530640000001</v>
      </c>
      <c r="T93">
        <v>2318.1292539999999</v>
      </c>
      <c r="U93">
        <v>2319.7287889999998</v>
      </c>
      <c r="V93">
        <v>2321.4332159999999</v>
      </c>
      <c r="W93">
        <v>2323.2198069999999</v>
      </c>
      <c r="X93">
        <v>2325.0640100000001</v>
      </c>
      <c r="Y93">
        <v>2326.9405980000001</v>
      </c>
      <c r="Z93">
        <v>2328.8237800000002</v>
      </c>
      <c r="AA93">
        <v>2330.6868840000002</v>
      </c>
      <c r="AB93">
        <v>2332.5200589999999</v>
      </c>
      <c r="AC93">
        <v>2334.3318140000001</v>
      </c>
      <c r="AD93">
        <v>2336.1278830000001</v>
      </c>
      <c r="AE93">
        <v>2337.9162040000001</v>
      </c>
      <c r="AF93">
        <v>2339.7068380000001</v>
      </c>
      <c r="AG93">
        <v>2341.5110530000002</v>
      </c>
      <c r="AH93">
        <v>2343.3407390000002</v>
      </c>
      <c r="AI93">
        <v>2345.2082300000002</v>
      </c>
      <c r="AJ93">
        <v>2347.1262350000002</v>
      </c>
      <c r="AK93">
        <v>2349.1078309999998</v>
      </c>
    </row>
    <row r="94" spans="1:37">
      <c r="A94" t="s">
        <v>93</v>
      </c>
      <c r="B94">
        <v>412.76329629999998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459.0903126</v>
      </c>
      <c r="I94">
        <v>482.72688620000002</v>
      </c>
      <c r="J94">
        <v>507.54002109999999</v>
      </c>
      <c r="K94">
        <v>527.66358219999995</v>
      </c>
      <c r="L94">
        <v>537.34097729999996</v>
      </c>
      <c r="M94">
        <v>532.28101790000005</v>
      </c>
      <c r="N94">
        <v>510.40286909999998</v>
      </c>
      <c r="O94">
        <v>469.40598970000002</v>
      </c>
      <c r="P94">
        <v>407.79127069999998</v>
      </c>
      <c r="Q94">
        <v>328.85080499999998</v>
      </c>
      <c r="R94">
        <v>291.60359140000003</v>
      </c>
      <c r="S94">
        <v>280.42451560000001</v>
      </c>
      <c r="T94">
        <v>277.92881590000002</v>
      </c>
      <c r="U94">
        <v>275.70673249999999</v>
      </c>
      <c r="V94">
        <v>270.51171799999997</v>
      </c>
      <c r="W94">
        <v>261.58274619999997</v>
      </c>
      <c r="X94">
        <v>249.39107770000001</v>
      </c>
      <c r="Y94">
        <v>235.10040609999999</v>
      </c>
      <c r="Z94">
        <v>220.36219199999999</v>
      </c>
      <c r="AA94">
        <v>207.22888499999999</v>
      </c>
      <c r="AB94">
        <v>197.13732590000001</v>
      </c>
      <c r="AC94">
        <v>190.20431869999999</v>
      </c>
      <c r="AD94">
        <v>186.2404722</v>
      </c>
      <c r="AE94">
        <v>184.9959144</v>
      </c>
      <c r="AF94">
        <v>186.19532860000001</v>
      </c>
      <c r="AG94">
        <v>189.55148209999999</v>
      </c>
      <c r="AH94">
        <v>194.7401102</v>
      </c>
      <c r="AI94">
        <v>201.3568827</v>
      </c>
      <c r="AJ94">
        <v>208.9300964</v>
      </c>
      <c r="AK94">
        <v>216.92348519999999</v>
      </c>
    </row>
    <row r="95" spans="1:37">
      <c r="A95" t="s">
        <v>94</v>
      </c>
      <c r="B95">
        <v>767.0073496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786.82558589999996</v>
      </c>
      <c r="I95">
        <v>781.67800480000005</v>
      </c>
      <c r="J95">
        <v>767.16181789999996</v>
      </c>
      <c r="K95">
        <v>758.47320260000004</v>
      </c>
      <c r="L95">
        <v>758.99565719999998</v>
      </c>
      <c r="M95">
        <v>766.00183400000003</v>
      </c>
      <c r="N95">
        <v>779.04472829999997</v>
      </c>
      <c r="O95">
        <v>796.60058800000002</v>
      </c>
      <c r="P95">
        <v>818.76472939999996</v>
      </c>
      <c r="Q95">
        <v>841.92667470000004</v>
      </c>
      <c r="R95">
        <v>848.44444620000002</v>
      </c>
      <c r="S95">
        <v>844.59687180000003</v>
      </c>
      <c r="T95">
        <v>836.77888399999995</v>
      </c>
      <c r="U95">
        <v>828.08769099999995</v>
      </c>
      <c r="V95">
        <v>819.45345259999999</v>
      </c>
      <c r="W95">
        <v>810.87256669999999</v>
      </c>
      <c r="X95">
        <v>802.06644700000004</v>
      </c>
      <c r="Y95">
        <v>792.77296279999996</v>
      </c>
      <c r="Z95">
        <v>782.86265990000004</v>
      </c>
      <c r="AA95">
        <v>772.38286740000001</v>
      </c>
      <c r="AB95">
        <v>761.63092200000006</v>
      </c>
      <c r="AC95">
        <v>751.1628359</v>
      </c>
      <c r="AD95">
        <v>741.55934760000002</v>
      </c>
      <c r="AE95">
        <v>733.26978429999997</v>
      </c>
      <c r="AF95">
        <v>726.62568999999996</v>
      </c>
      <c r="AG95">
        <v>721.87758110000004</v>
      </c>
      <c r="AH95">
        <v>719.23065910000003</v>
      </c>
      <c r="AI95">
        <v>718.87997370000005</v>
      </c>
      <c r="AJ95">
        <v>721.04128330000003</v>
      </c>
      <c r="AK95">
        <v>725.97689730000002</v>
      </c>
    </row>
    <row r="96" spans="1:37">
      <c r="A96" t="s">
        <v>95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7891.2879270000003</v>
      </c>
      <c r="H96">
        <v>8278.5446690000008</v>
      </c>
      <c r="I96">
        <v>9000.1565320000009</v>
      </c>
      <c r="J96">
        <v>10024.754989999999</v>
      </c>
      <c r="K96">
        <v>11014.42438</v>
      </c>
      <c r="L96">
        <v>11747.61052</v>
      </c>
      <c r="M96">
        <v>12309.373939999999</v>
      </c>
      <c r="N96">
        <v>12827.06321</v>
      </c>
      <c r="O96">
        <v>13408.46703</v>
      </c>
      <c r="P96">
        <v>14117.044470000001</v>
      </c>
      <c r="Q96">
        <v>14976.547629999999</v>
      </c>
      <c r="R96">
        <v>15410.76514</v>
      </c>
      <c r="S96">
        <v>15866.49994</v>
      </c>
      <c r="T96">
        <v>16417.069800000001</v>
      </c>
      <c r="U96">
        <v>17056.275269999998</v>
      </c>
      <c r="V96">
        <v>17762.83596</v>
      </c>
      <c r="W96">
        <v>18514.739570000002</v>
      </c>
      <c r="X96">
        <v>19291.77822</v>
      </c>
      <c r="Y96">
        <v>20075.427540000001</v>
      </c>
      <c r="Z96">
        <v>20848.039639999999</v>
      </c>
      <c r="AA96">
        <v>21591.999070000002</v>
      </c>
      <c r="AB96">
        <v>22300.25332</v>
      </c>
      <c r="AC96">
        <v>22976.893349999998</v>
      </c>
      <c r="AD96">
        <v>23623.887859999999</v>
      </c>
      <c r="AE96">
        <v>24243.238359999999</v>
      </c>
      <c r="AF96">
        <v>24837.493480000001</v>
      </c>
      <c r="AG96">
        <v>25409.500250000001</v>
      </c>
      <c r="AH96">
        <v>25962.276539999999</v>
      </c>
      <c r="AI96">
        <v>26499.054919999999</v>
      </c>
      <c r="AJ96">
        <v>27023.186079999999</v>
      </c>
      <c r="AK96">
        <v>27538.100119999999</v>
      </c>
    </row>
    <row r="97" spans="1:37">
      <c r="A97" t="s">
        <v>96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1618.039405</v>
      </c>
      <c r="H97">
        <v>1702.9332979999999</v>
      </c>
      <c r="I97">
        <v>1876.211243</v>
      </c>
      <c r="J97">
        <v>2129.940881</v>
      </c>
      <c r="K97">
        <v>2374.8781370000002</v>
      </c>
      <c r="L97">
        <v>2566.936256</v>
      </c>
      <c r="M97">
        <v>2728.6530579999999</v>
      </c>
      <c r="N97">
        <v>2881.322357</v>
      </c>
      <c r="O97">
        <v>3043.641599</v>
      </c>
      <c r="P97">
        <v>3227.7124859999999</v>
      </c>
      <c r="Q97">
        <v>3440.003557</v>
      </c>
      <c r="R97">
        <v>3528.3717379999998</v>
      </c>
      <c r="S97">
        <v>3631.522203</v>
      </c>
      <c r="T97">
        <v>3753.7335990000001</v>
      </c>
      <c r="U97">
        <v>3891.9244870000002</v>
      </c>
      <c r="V97">
        <v>4042.1944360000002</v>
      </c>
      <c r="W97">
        <v>4200.8608830000003</v>
      </c>
      <c r="X97">
        <v>4364.587415</v>
      </c>
      <c r="Y97">
        <v>4530.3045069999998</v>
      </c>
      <c r="Z97">
        <v>4695.0553</v>
      </c>
      <c r="AA97">
        <v>4855.8468039999998</v>
      </c>
      <c r="AB97">
        <v>5012.1885860000002</v>
      </c>
      <c r="AC97">
        <v>5165.768924</v>
      </c>
      <c r="AD97">
        <v>5317.2364969999999</v>
      </c>
      <c r="AE97">
        <v>5467.2159240000001</v>
      </c>
      <c r="AF97">
        <v>5616.3901040000001</v>
      </c>
      <c r="AG97">
        <v>5765.4603239999997</v>
      </c>
      <c r="AH97">
        <v>5915.1411289999996</v>
      </c>
      <c r="AI97">
        <v>6066.172963</v>
      </c>
      <c r="AJ97">
        <v>6219.3067870000004</v>
      </c>
      <c r="AK97">
        <v>6375.3056999999999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Tab-baseline</vt:lpstr>
      <vt:lpstr>Tab-shock</vt:lpstr>
      <vt:lpstr>Tab-reporting_baseline</vt:lpstr>
      <vt:lpstr>Tab-reporting_shock</vt:lpstr>
      <vt:lpstr>Tab-reporting_deviation</vt:lpstr>
      <vt:lpstr>Graph_Baseline_2050</vt:lpstr>
      <vt:lpstr>reporting_shock</vt:lpstr>
      <vt:lpstr>reporting_base</vt:lpstr>
      <vt:lpstr>Macro</vt:lpstr>
      <vt:lpstr>Shock_SUB</vt:lpstr>
      <vt:lpstr>Baseline_SUB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2020-11-19T17:12:17Z</dcterms:modified>
</cp:coreProperties>
</file>