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380" yWindow="5000" windowWidth="24360" windowHeight="11560" firstSheet="6" activeTab="9"/>
  </bookViews>
  <sheets>
    <sheet name="Tab-macro" sheetId="7" r:id="rId1"/>
    <sheet name="Tab-baseline" sheetId="12" r:id="rId2"/>
    <sheet name="Tab-shock" sheetId="13" r:id="rId3"/>
    <sheet name="Tab-reporting_baseline" sheetId="16" r:id="rId4"/>
    <sheet name="Tab-reporting_shock" sheetId="17" r:id="rId5"/>
    <sheet name="Tab-reporting_deviation" sheetId="18" r:id="rId6"/>
    <sheet name="Graph_Baseline_2050" sheetId="25" r:id="rId7"/>
    <sheet name="reporting_shock" sheetId="15" r:id="rId8"/>
    <sheet name="reporting_base" sheetId="14" r:id="rId9"/>
    <sheet name="Macro" sheetId="8" r:id="rId10"/>
    <sheet name="Shock_SUB" sheetId="11" r:id="rId11"/>
    <sheet name="Baseline_SUB" sheetId="10" r:id="rId12"/>
  </sheets>
  <externalReferences>
    <externalReference r:id="rId13"/>
  </externalReferences>
  <definedNames>
    <definedName name="formatResults">[1]ResultsEXR10!$A$50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9" i="13" l="1"/>
  <c r="D60" i="13" s="1"/>
  <c r="E29" i="13"/>
  <c r="E60" i="13" s="1"/>
  <c r="F29" i="13"/>
  <c r="F60" i="13" s="1"/>
  <c r="G29" i="13"/>
  <c r="G60" i="13" s="1"/>
  <c r="H29" i="13"/>
  <c r="H60" i="13" s="1"/>
  <c r="D30" i="13"/>
  <c r="D61" i="13" s="1"/>
  <c r="E30" i="13"/>
  <c r="E61" i="13" s="1"/>
  <c r="F30" i="13"/>
  <c r="F61" i="13" s="1"/>
  <c r="G30" i="13"/>
  <c r="G61" i="13" s="1"/>
  <c r="H30" i="13"/>
  <c r="H61" i="13" s="1"/>
  <c r="C30" i="13"/>
  <c r="C61" i="13" s="1"/>
  <c r="D28" i="13"/>
  <c r="E28" i="13"/>
  <c r="F28" i="13"/>
  <c r="G28" i="13"/>
  <c r="H28" i="13"/>
  <c r="C29" i="13"/>
  <c r="C60" i="13" s="1"/>
  <c r="D29" i="12"/>
  <c r="D60" i="12" s="1"/>
  <c r="E29" i="12"/>
  <c r="E60" i="12" s="1"/>
  <c r="F29" i="12"/>
  <c r="F60" i="12" s="1"/>
  <c r="G29" i="12"/>
  <c r="G60" i="12" s="1"/>
  <c r="H29" i="12"/>
  <c r="H60" i="12" s="1"/>
  <c r="C29" i="12"/>
  <c r="C60" i="12" s="1"/>
  <c r="D16" i="13"/>
  <c r="E16" i="13"/>
  <c r="F16" i="13"/>
  <c r="G16" i="13"/>
  <c r="H16" i="13"/>
  <c r="D17" i="13"/>
  <c r="E17" i="13"/>
  <c r="F17" i="13"/>
  <c r="G17" i="13"/>
  <c r="H17" i="13"/>
  <c r="D18" i="13"/>
  <c r="E18" i="13"/>
  <c r="F18" i="13"/>
  <c r="G18" i="13"/>
  <c r="H18" i="13"/>
  <c r="D19" i="13"/>
  <c r="E19" i="13"/>
  <c r="F19" i="13"/>
  <c r="G19" i="13"/>
  <c r="H19" i="13"/>
  <c r="D20" i="13"/>
  <c r="E20" i="13"/>
  <c r="F20" i="13"/>
  <c r="G20" i="13"/>
  <c r="H20" i="13"/>
  <c r="D21" i="13"/>
  <c r="E21" i="13"/>
  <c r="F21" i="13"/>
  <c r="G21" i="13"/>
  <c r="H21" i="13"/>
  <c r="D22" i="13"/>
  <c r="E22" i="13"/>
  <c r="F22" i="13"/>
  <c r="G22" i="13"/>
  <c r="H22" i="13"/>
  <c r="D23" i="13"/>
  <c r="E23" i="13"/>
  <c r="F23" i="13"/>
  <c r="G23" i="13"/>
  <c r="H23" i="13"/>
  <c r="D25" i="13"/>
  <c r="E25" i="13"/>
  <c r="F25" i="13"/>
  <c r="G25" i="13"/>
  <c r="H25" i="13"/>
  <c r="D26" i="13"/>
  <c r="E26" i="13"/>
  <c r="F26" i="13"/>
  <c r="G26" i="13"/>
  <c r="G24" i="13" s="1"/>
  <c r="H26" i="13"/>
  <c r="D27" i="13"/>
  <c r="E27" i="13"/>
  <c r="F27" i="13"/>
  <c r="G27" i="13"/>
  <c r="H27" i="13"/>
  <c r="C26" i="13"/>
  <c r="C27" i="13"/>
  <c r="C28" i="13"/>
  <c r="C25" i="13"/>
  <c r="C20" i="13"/>
  <c r="C21" i="13"/>
  <c r="C22" i="13"/>
  <c r="C19" i="13"/>
  <c r="C16" i="13"/>
  <c r="C18" i="13"/>
  <c r="H24" i="13" l="1"/>
  <c r="F24" i="13"/>
  <c r="E24" i="13"/>
  <c r="D24" i="13"/>
  <c r="AM9" i="25"/>
  <c r="T3" i="25"/>
  <c r="U3" i="25"/>
  <c r="V3" i="25"/>
  <c r="W3" i="25"/>
  <c r="X3" i="25"/>
  <c r="Y3" i="25"/>
  <c r="Z3" i="25"/>
  <c r="AA3" i="25"/>
  <c r="AB3" i="25"/>
  <c r="AC3" i="25"/>
  <c r="AD3" i="25"/>
  <c r="AE3" i="25"/>
  <c r="AF3" i="25"/>
  <c r="AG3" i="25"/>
  <c r="AH3" i="25"/>
  <c r="AI3" i="25"/>
  <c r="AJ3" i="25"/>
  <c r="AK3" i="25"/>
  <c r="AL3" i="25"/>
  <c r="AM3" i="25"/>
  <c r="T4" i="25"/>
  <c r="U4" i="25"/>
  <c r="V4" i="25"/>
  <c r="W4" i="25"/>
  <c r="X4" i="25"/>
  <c r="Y4" i="25"/>
  <c r="Z4" i="25"/>
  <c r="AA4" i="25"/>
  <c r="AB4" i="25"/>
  <c r="AC4" i="25"/>
  <c r="AD4" i="25"/>
  <c r="AE4" i="25"/>
  <c r="AF4" i="25"/>
  <c r="AG4" i="25"/>
  <c r="AH4" i="25"/>
  <c r="AI4" i="25"/>
  <c r="AJ4" i="25"/>
  <c r="AK4" i="25"/>
  <c r="AL4" i="25"/>
  <c r="AM4" i="25"/>
  <c r="T5" i="25"/>
  <c r="U5" i="25"/>
  <c r="V5" i="25"/>
  <c r="W5" i="25"/>
  <c r="X5" i="25"/>
  <c r="Y5" i="25"/>
  <c r="Z5" i="25"/>
  <c r="AA5" i="25"/>
  <c r="AB5" i="25"/>
  <c r="AC5" i="25"/>
  <c r="AD5" i="25"/>
  <c r="AE5" i="25"/>
  <c r="AF5" i="25"/>
  <c r="AG5" i="25"/>
  <c r="AH5" i="25"/>
  <c r="AI5" i="25"/>
  <c r="AJ5" i="25"/>
  <c r="AK5" i="25"/>
  <c r="AL5" i="25"/>
  <c r="AM5" i="25"/>
  <c r="T6" i="25"/>
  <c r="U6" i="25"/>
  <c r="V6" i="25"/>
  <c r="W6" i="25"/>
  <c r="X6" i="25"/>
  <c r="Y6" i="25"/>
  <c r="Z6" i="25"/>
  <c r="AA6" i="25"/>
  <c r="AB6" i="25"/>
  <c r="AC6" i="25"/>
  <c r="AD6" i="25"/>
  <c r="AE6" i="25"/>
  <c r="AF6" i="25"/>
  <c r="AG6" i="25"/>
  <c r="AH6" i="25"/>
  <c r="AI6" i="25"/>
  <c r="AJ6" i="25"/>
  <c r="AK6" i="25"/>
  <c r="AL6" i="25"/>
  <c r="AM6" i="25"/>
  <c r="T7" i="25"/>
  <c r="U7" i="25"/>
  <c r="U8" i="25" s="1"/>
  <c r="V7" i="25"/>
  <c r="W7" i="25"/>
  <c r="X7" i="25"/>
  <c r="Y7" i="25"/>
  <c r="Z7" i="25"/>
  <c r="AA7" i="25"/>
  <c r="AB7" i="25"/>
  <c r="AC7" i="25"/>
  <c r="AD7" i="25"/>
  <c r="AE7" i="25"/>
  <c r="AF7" i="25"/>
  <c r="AG7" i="25"/>
  <c r="AH7" i="25"/>
  <c r="AI7" i="25"/>
  <c r="AJ7" i="25"/>
  <c r="AK7" i="25"/>
  <c r="AL7" i="25"/>
  <c r="AM7" i="25"/>
  <c r="T9" i="25"/>
  <c r="U9" i="25"/>
  <c r="V9" i="25"/>
  <c r="W9" i="25"/>
  <c r="X9" i="25"/>
  <c r="Y9" i="25"/>
  <c r="Z9" i="25"/>
  <c r="AA9" i="25"/>
  <c r="AB9" i="25"/>
  <c r="AC9" i="25"/>
  <c r="AD9" i="25"/>
  <c r="AE9" i="25"/>
  <c r="AF9" i="25"/>
  <c r="AG9" i="25"/>
  <c r="AH9" i="25"/>
  <c r="AI9" i="25"/>
  <c r="AJ9" i="25"/>
  <c r="AK9" i="25"/>
  <c r="AL9" i="25"/>
  <c r="T10" i="25"/>
  <c r="U10" i="25"/>
  <c r="V10" i="25"/>
  <c r="W10" i="25"/>
  <c r="X10" i="25"/>
  <c r="Y10" i="25"/>
  <c r="Z10" i="25"/>
  <c r="AA10" i="25"/>
  <c r="AB10" i="25"/>
  <c r="AC10" i="25"/>
  <c r="AD10" i="25"/>
  <c r="AE10" i="25"/>
  <c r="AF10" i="25"/>
  <c r="AG10" i="25"/>
  <c r="AH10" i="25"/>
  <c r="AI10" i="25"/>
  <c r="AJ10" i="25"/>
  <c r="AK10" i="25"/>
  <c r="AL10" i="25"/>
  <c r="AM10" i="25"/>
  <c r="T12" i="25"/>
  <c r="U12" i="25"/>
  <c r="V12" i="25"/>
  <c r="W12" i="25"/>
  <c r="X12" i="25"/>
  <c r="Y12" i="25"/>
  <c r="Z12" i="25"/>
  <c r="AA12" i="25"/>
  <c r="AB12" i="25"/>
  <c r="AC12" i="25"/>
  <c r="AD12" i="25"/>
  <c r="AE12" i="25"/>
  <c r="AF12" i="25"/>
  <c r="AG12" i="25"/>
  <c r="AH12" i="25"/>
  <c r="AI12" i="25"/>
  <c r="AJ12" i="25"/>
  <c r="AK12" i="25"/>
  <c r="AL12" i="25"/>
  <c r="AM12" i="25"/>
  <c r="T13" i="25"/>
  <c r="U13" i="25"/>
  <c r="V13" i="25"/>
  <c r="W13" i="25"/>
  <c r="X13" i="25"/>
  <c r="Y13" i="25"/>
  <c r="Z13" i="25"/>
  <c r="AA13" i="25"/>
  <c r="AB13" i="25"/>
  <c r="AC13" i="25"/>
  <c r="AD13" i="25"/>
  <c r="AE13" i="25"/>
  <c r="AF13" i="25"/>
  <c r="AG13" i="25"/>
  <c r="AH13" i="25"/>
  <c r="AI13" i="25"/>
  <c r="AJ13" i="25"/>
  <c r="AK13" i="25"/>
  <c r="AL13" i="25"/>
  <c r="AM13" i="25"/>
  <c r="T14" i="25"/>
  <c r="U14" i="25"/>
  <c r="V14" i="25"/>
  <c r="W14" i="25"/>
  <c r="X14" i="25"/>
  <c r="Y14" i="25"/>
  <c r="Z14" i="25"/>
  <c r="AA14" i="25"/>
  <c r="AB14" i="25"/>
  <c r="AC14" i="25"/>
  <c r="AD14" i="25"/>
  <c r="AE14" i="25"/>
  <c r="AF14" i="25"/>
  <c r="AG14" i="25"/>
  <c r="AH14" i="25"/>
  <c r="AI14" i="25"/>
  <c r="AJ14" i="25"/>
  <c r="AK14" i="25"/>
  <c r="AL14" i="25"/>
  <c r="AM14" i="25"/>
  <c r="T15" i="25"/>
  <c r="U15" i="25"/>
  <c r="V15" i="25"/>
  <c r="W15" i="25"/>
  <c r="X15" i="25"/>
  <c r="Y15" i="25"/>
  <c r="Z15" i="25"/>
  <c r="AA15" i="25"/>
  <c r="AB15" i="25"/>
  <c r="AC15" i="25"/>
  <c r="AD15" i="25"/>
  <c r="AE15" i="25"/>
  <c r="AF15" i="25"/>
  <c r="AG15" i="25"/>
  <c r="AH15" i="25"/>
  <c r="AI15" i="25"/>
  <c r="AJ15" i="25"/>
  <c r="AK15" i="25"/>
  <c r="AL15" i="25"/>
  <c r="AM15" i="25"/>
  <c r="T17" i="25"/>
  <c r="U17" i="25"/>
  <c r="V17" i="25"/>
  <c r="W17" i="25"/>
  <c r="X17" i="25"/>
  <c r="Y17" i="25"/>
  <c r="Z17" i="25"/>
  <c r="AA17" i="25"/>
  <c r="AB17" i="25"/>
  <c r="AC17" i="25"/>
  <c r="AD17" i="25"/>
  <c r="AE17" i="25"/>
  <c r="AF17" i="25"/>
  <c r="AG17" i="25"/>
  <c r="AH17" i="25"/>
  <c r="AI17" i="25"/>
  <c r="AJ17" i="25"/>
  <c r="AK17" i="25"/>
  <c r="AL17" i="25"/>
  <c r="AM17" i="25"/>
  <c r="T18" i="25"/>
  <c r="U18" i="25"/>
  <c r="V18" i="25"/>
  <c r="W18" i="25"/>
  <c r="X18" i="25"/>
  <c r="Y18" i="25"/>
  <c r="Z18" i="25"/>
  <c r="AA18" i="25"/>
  <c r="AB18" i="25"/>
  <c r="AC18" i="25"/>
  <c r="AD18" i="25"/>
  <c r="AE18" i="25"/>
  <c r="AF18" i="25"/>
  <c r="AG18" i="25"/>
  <c r="AH18" i="25"/>
  <c r="AI18" i="25"/>
  <c r="AJ18" i="25"/>
  <c r="AK18" i="25"/>
  <c r="AL18" i="25"/>
  <c r="AM18" i="25"/>
  <c r="T19" i="25"/>
  <c r="U19" i="25"/>
  <c r="V19" i="25"/>
  <c r="W19" i="25"/>
  <c r="X19" i="25"/>
  <c r="Y19" i="25"/>
  <c r="Z19" i="25"/>
  <c r="AA19" i="25"/>
  <c r="AB19" i="25"/>
  <c r="AC19" i="25"/>
  <c r="AD19" i="25"/>
  <c r="AE19" i="25"/>
  <c r="AF19" i="25"/>
  <c r="AG19" i="25"/>
  <c r="AH19" i="25"/>
  <c r="AI19" i="25"/>
  <c r="AJ19" i="25"/>
  <c r="AK19" i="25"/>
  <c r="AL19" i="25"/>
  <c r="AM19" i="25"/>
  <c r="T20" i="25"/>
  <c r="U20" i="25"/>
  <c r="V20" i="25"/>
  <c r="W20" i="25"/>
  <c r="X20" i="25"/>
  <c r="Y20" i="25"/>
  <c r="Z20" i="25"/>
  <c r="AA20" i="25"/>
  <c r="AB20" i="25"/>
  <c r="AC20" i="25"/>
  <c r="AD20" i="25"/>
  <c r="AE20" i="25"/>
  <c r="AF20" i="25"/>
  <c r="AG20" i="25"/>
  <c r="AH20" i="25"/>
  <c r="AI20" i="25"/>
  <c r="AJ20" i="25"/>
  <c r="AK20" i="25"/>
  <c r="AL20" i="25"/>
  <c r="AM20" i="25"/>
  <c r="T21" i="25"/>
  <c r="U21" i="25"/>
  <c r="V21" i="25"/>
  <c r="W21" i="25"/>
  <c r="X21" i="25"/>
  <c r="Y21" i="25"/>
  <c r="Z21" i="25"/>
  <c r="AA21" i="25"/>
  <c r="AB21" i="25"/>
  <c r="AC21" i="25"/>
  <c r="AD21" i="25"/>
  <c r="AE21" i="25"/>
  <c r="AF21" i="25"/>
  <c r="AG21" i="25"/>
  <c r="AH21" i="25"/>
  <c r="AI21" i="25"/>
  <c r="AJ21" i="25"/>
  <c r="AK21" i="25"/>
  <c r="AL21" i="25"/>
  <c r="AM21" i="25"/>
  <c r="S21" i="25"/>
  <c r="R21" i="25"/>
  <c r="Q21" i="25"/>
  <c r="P21" i="25"/>
  <c r="O21" i="25"/>
  <c r="N21" i="25"/>
  <c r="M21" i="25"/>
  <c r="L21" i="25"/>
  <c r="K21" i="25"/>
  <c r="J21" i="25"/>
  <c r="I21" i="25"/>
  <c r="H21" i="25"/>
  <c r="G21" i="25"/>
  <c r="F21" i="25"/>
  <c r="E21" i="25"/>
  <c r="D21" i="25"/>
  <c r="S20" i="25"/>
  <c r="R20" i="25"/>
  <c r="Q20" i="25"/>
  <c r="P20" i="25"/>
  <c r="O20" i="25"/>
  <c r="N20" i="25"/>
  <c r="M20" i="25"/>
  <c r="L20" i="25"/>
  <c r="K20" i="25"/>
  <c r="J20" i="25"/>
  <c r="I20" i="25"/>
  <c r="H20" i="25"/>
  <c r="G20" i="25"/>
  <c r="F20" i="25"/>
  <c r="E20" i="25"/>
  <c r="D20" i="25"/>
  <c r="S19" i="25"/>
  <c r="R19" i="25"/>
  <c r="Q19" i="25"/>
  <c r="P19" i="25"/>
  <c r="O19" i="25"/>
  <c r="N19" i="25"/>
  <c r="M19" i="25"/>
  <c r="L19" i="25"/>
  <c r="K19" i="25"/>
  <c r="J19" i="25"/>
  <c r="I19" i="25"/>
  <c r="H19" i="25"/>
  <c r="G19" i="25"/>
  <c r="F19" i="25"/>
  <c r="E19" i="25"/>
  <c r="D19" i="25"/>
  <c r="S18" i="25"/>
  <c r="R18" i="25"/>
  <c r="Q18" i="25"/>
  <c r="P18" i="25"/>
  <c r="O18" i="25"/>
  <c r="N18" i="25"/>
  <c r="M18" i="25"/>
  <c r="L18" i="25"/>
  <c r="K18" i="25"/>
  <c r="J18" i="25"/>
  <c r="I18" i="25"/>
  <c r="H18" i="25"/>
  <c r="G18" i="25"/>
  <c r="F18" i="25"/>
  <c r="E18" i="25"/>
  <c r="D18" i="25"/>
  <c r="S17" i="25"/>
  <c r="R17" i="25"/>
  <c r="Q17" i="25"/>
  <c r="P17" i="25"/>
  <c r="O17" i="25"/>
  <c r="N17" i="25"/>
  <c r="M17" i="25"/>
  <c r="L17" i="25"/>
  <c r="K17" i="25"/>
  <c r="J17" i="25"/>
  <c r="I17" i="25"/>
  <c r="H17" i="25"/>
  <c r="G17" i="25"/>
  <c r="F17" i="25"/>
  <c r="E17" i="25"/>
  <c r="D17" i="25"/>
  <c r="S15" i="25"/>
  <c r="R15" i="25"/>
  <c r="Q15" i="25"/>
  <c r="P15" i="25"/>
  <c r="O15" i="25"/>
  <c r="N15" i="25"/>
  <c r="M15" i="25"/>
  <c r="L15" i="25"/>
  <c r="K15" i="25"/>
  <c r="J15" i="25"/>
  <c r="I15" i="25"/>
  <c r="H15" i="25"/>
  <c r="G15" i="25"/>
  <c r="F15" i="25"/>
  <c r="E15" i="25"/>
  <c r="D15" i="25"/>
  <c r="S14" i="25"/>
  <c r="R14" i="25"/>
  <c r="Q14" i="25"/>
  <c r="P14" i="25"/>
  <c r="O14" i="25"/>
  <c r="N14" i="25"/>
  <c r="M14" i="25"/>
  <c r="L14" i="25"/>
  <c r="K14" i="25"/>
  <c r="J14" i="25"/>
  <c r="I14" i="25"/>
  <c r="H14" i="25"/>
  <c r="G14" i="25"/>
  <c r="F14" i="25"/>
  <c r="E14" i="25"/>
  <c r="D14" i="25"/>
  <c r="S13" i="25"/>
  <c r="R13" i="25"/>
  <c r="Q13" i="25"/>
  <c r="P13" i="25"/>
  <c r="O13" i="25"/>
  <c r="N13" i="25"/>
  <c r="M13" i="25"/>
  <c r="L13" i="25"/>
  <c r="K13" i="25"/>
  <c r="J13" i="25"/>
  <c r="I13" i="25"/>
  <c r="H13" i="25"/>
  <c r="G13" i="25"/>
  <c r="F13" i="25"/>
  <c r="E13" i="25"/>
  <c r="D13" i="25"/>
  <c r="S12" i="25"/>
  <c r="R12" i="25"/>
  <c r="Q12" i="25"/>
  <c r="P12" i="25"/>
  <c r="O12" i="25"/>
  <c r="N12" i="25"/>
  <c r="M12" i="25"/>
  <c r="L12" i="25"/>
  <c r="K12" i="25"/>
  <c r="J12" i="25"/>
  <c r="I12" i="25"/>
  <c r="H12" i="25"/>
  <c r="H11" i="25" s="1"/>
  <c r="G12" i="25"/>
  <c r="G11" i="25" s="1"/>
  <c r="F12" i="25"/>
  <c r="F11" i="25" s="1"/>
  <c r="E12" i="25"/>
  <c r="E11" i="25" s="1"/>
  <c r="D12" i="25"/>
  <c r="D11" i="25" s="1"/>
  <c r="S11" i="25"/>
  <c r="R11" i="25"/>
  <c r="Q11" i="25"/>
  <c r="P11" i="25"/>
  <c r="O11" i="25"/>
  <c r="N11" i="25"/>
  <c r="M11" i="25"/>
  <c r="L11" i="25"/>
  <c r="K11" i="25"/>
  <c r="J11" i="25"/>
  <c r="I11" i="25"/>
  <c r="S10" i="25"/>
  <c r="R10" i="25"/>
  <c r="Q10" i="25"/>
  <c r="P10" i="25"/>
  <c r="O10" i="25"/>
  <c r="N10" i="25"/>
  <c r="M10" i="25"/>
  <c r="L10" i="25"/>
  <c r="K10" i="25"/>
  <c r="J10" i="25"/>
  <c r="I10" i="25"/>
  <c r="H10" i="25"/>
  <c r="G10" i="25"/>
  <c r="F10" i="25"/>
  <c r="E10" i="25"/>
  <c r="D10" i="25"/>
  <c r="S9" i="25"/>
  <c r="R9" i="25"/>
  <c r="Q9" i="25"/>
  <c r="P9" i="25"/>
  <c r="O9" i="25"/>
  <c r="N9" i="25"/>
  <c r="M9" i="25"/>
  <c r="L9" i="25"/>
  <c r="K9" i="25"/>
  <c r="J9" i="25"/>
  <c r="I9" i="25"/>
  <c r="H9" i="25"/>
  <c r="G9" i="25"/>
  <c r="F9" i="25"/>
  <c r="E9" i="25"/>
  <c r="D9" i="25"/>
  <c r="D8" i="25" s="1"/>
  <c r="S7" i="25"/>
  <c r="R7" i="25"/>
  <c r="Q7" i="25"/>
  <c r="P7" i="25"/>
  <c r="O7" i="25"/>
  <c r="N7" i="25"/>
  <c r="M7" i="25"/>
  <c r="L7" i="25"/>
  <c r="K7" i="25"/>
  <c r="J7" i="25"/>
  <c r="I7" i="25"/>
  <c r="H7" i="25"/>
  <c r="G7" i="25"/>
  <c r="F7" i="25"/>
  <c r="E7" i="25"/>
  <c r="D7" i="25"/>
  <c r="S6" i="25"/>
  <c r="R6" i="25"/>
  <c r="Q6" i="25"/>
  <c r="P6" i="25"/>
  <c r="O6" i="25"/>
  <c r="N6" i="25"/>
  <c r="M6" i="25"/>
  <c r="L6" i="25"/>
  <c r="K6" i="25"/>
  <c r="J6" i="25"/>
  <c r="I6" i="25"/>
  <c r="H6" i="25"/>
  <c r="G6" i="25"/>
  <c r="F6" i="25"/>
  <c r="E6" i="25"/>
  <c r="D6" i="25"/>
  <c r="S5" i="25"/>
  <c r="R5" i="25"/>
  <c r="Q5" i="25"/>
  <c r="P5" i="25"/>
  <c r="O5" i="25"/>
  <c r="N5" i="25"/>
  <c r="M5" i="25"/>
  <c r="L5" i="25"/>
  <c r="K5" i="25"/>
  <c r="J5" i="25"/>
  <c r="I5" i="25"/>
  <c r="H5" i="25"/>
  <c r="G5" i="25"/>
  <c r="F5" i="25"/>
  <c r="E5" i="25"/>
  <c r="D5" i="25"/>
  <c r="S4" i="25"/>
  <c r="R4" i="25"/>
  <c r="Q4" i="25"/>
  <c r="P4" i="25"/>
  <c r="O4" i="25"/>
  <c r="N4" i="25"/>
  <c r="M4" i="25"/>
  <c r="L4" i="25"/>
  <c r="K4" i="25"/>
  <c r="J4" i="25"/>
  <c r="I4" i="25"/>
  <c r="H4" i="25"/>
  <c r="G4" i="25"/>
  <c r="F4" i="25"/>
  <c r="E4" i="25"/>
  <c r="D4" i="25"/>
  <c r="S3" i="25"/>
  <c r="R3" i="25"/>
  <c r="Q3" i="25"/>
  <c r="P3" i="25"/>
  <c r="O3" i="25"/>
  <c r="N3" i="25"/>
  <c r="M3" i="25"/>
  <c r="L3" i="25"/>
  <c r="K3" i="25"/>
  <c r="J3" i="25"/>
  <c r="I3" i="25"/>
  <c r="H3" i="25"/>
  <c r="G3" i="25"/>
  <c r="F3" i="25"/>
  <c r="E3" i="25"/>
  <c r="D3" i="25"/>
  <c r="AI8" i="25" l="1"/>
  <c r="AA8" i="25"/>
  <c r="AO21" i="25"/>
  <c r="AM8" i="25"/>
  <c r="E8" i="25"/>
  <c r="G8" i="25"/>
  <c r="I8" i="25"/>
  <c r="K8" i="25"/>
  <c r="M8" i="25"/>
  <c r="O8" i="25"/>
  <c r="Q8" i="25"/>
  <c r="S8" i="25"/>
  <c r="AL8" i="25"/>
  <c r="AJ8" i="25"/>
  <c r="AH8" i="25"/>
  <c r="AF8" i="25"/>
  <c r="AD8" i="25"/>
  <c r="AB8" i="25"/>
  <c r="Z8" i="25"/>
  <c r="X8" i="25"/>
  <c r="V8" i="25"/>
  <c r="AB11" i="25"/>
  <c r="T11" i="25"/>
  <c r="F8" i="25"/>
  <c r="J8" i="25"/>
  <c r="N8" i="25"/>
  <c r="R8" i="25"/>
  <c r="AP21" i="25"/>
  <c r="AM11" i="25"/>
  <c r="AI11" i="25"/>
  <c r="AE11" i="25"/>
  <c r="AA11" i="25"/>
  <c r="W11" i="25"/>
  <c r="AE8" i="25"/>
  <c r="T8" i="25"/>
  <c r="AK8" i="25"/>
  <c r="AG8" i="25"/>
  <c r="AC8" i="25"/>
  <c r="Y8" i="25"/>
  <c r="AJ11" i="25"/>
  <c r="X11" i="25"/>
  <c r="AL11" i="25"/>
  <c r="AH11" i="25"/>
  <c r="AD11" i="25"/>
  <c r="Z11" i="25"/>
  <c r="V11" i="25"/>
  <c r="AF11" i="25"/>
  <c r="H8" i="25"/>
  <c r="L8" i="25"/>
  <c r="P8" i="25"/>
  <c r="AK11" i="25"/>
  <c r="AG11" i="25"/>
  <c r="AC11" i="25"/>
  <c r="Y11" i="25"/>
  <c r="U11" i="25"/>
  <c r="W8" i="25"/>
  <c r="C25" i="12" l="1"/>
  <c r="D25" i="12"/>
  <c r="E25" i="12"/>
  <c r="F25" i="12"/>
  <c r="G25" i="12"/>
  <c r="H25" i="12"/>
  <c r="C26" i="12"/>
  <c r="D26" i="12"/>
  <c r="E26" i="12"/>
  <c r="F26" i="12"/>
  <c r="G26" i="12"/>
  <c r="H26" i="12"/>
  <c r="C27" i="12"/>
  <c r="D27" i="12"/>
  <c r="E27" i="12"/>
  <c r="F27" i="12"/>
  <c r="G27" i="12"/>
  <c r="H27" i="12"/>
  <c r="C28" i="12"/>
  <c r="D28" i="12"/>
  <c r="E28" i="12"/>
  <c r="F28" i="12"/>
  <c r="G28" i="12"/>
  <c r="H28" i="12"/>
  <c r="C23" i="12"/>
  <c r="D23" i="12"/>
  <c r="E23" i="12"/>
  <c r="F23" i="12"/>
  <c r="G23" i="12"/>
  <c r="H23" i="12"/>
  <c r="C18" i="12"/>
  <c r="D18" i="12"/>
  <c r="E18" i="12"/>
  <c r="F18" i="12"/>
  <c r="G18" i="12"/>
  <c r="H18" i="12"/>
  <c r="C19" i="12"/>
  <c r="D19" i="12"/>
  <c r="E19" i="12"/>
  <c r="F19" i="12"/>
  <c r="G19" i="12"/>
  <c r="H19" i="12"/>
  <c r="C20" i="12"/>
  <c r="D20" i="12"/>
  <c r="E20" i="12"/>
  <c r="F20" i="12"/>
  <c r="G20" i="12"/>
  <c r="H20" i="12"/>
  <c r="C21" i="12"/>
  <c r="D21" i="12"/>
  <c r="E21" i="12"/>
  <c r="F21" i="12"/>
  <c r="G21" i="12"/>
  <c r="H21" i="12"/>
  <c r="C22" i="12"/>
  <c r="D22" i="12"/>
  <c r="E22" i="12"/>
  <c r="F22" i="12"/>
  <c r="G22" i="12"/>
  <c r="H22" i="12"/>
  <c r="C14" i="12"/>
  <c r="D14" i="12"/>
  <c r="E14" i="12"/>
  <c r="F14" i="12"/>
  <c r="G14" i="12"/>
  <c r="H14" i="12"/>
  <c r="C15" i="12"/>
  <c r="D15" i="12"/>
  <c r="E15" i="12"/>
  <c r="F15" i="12"/>
  <c r="G15" i="12"/>
  <c r="H15" i="12"/>
  <c r="C16" i="12"/>
  <c r="D16" i="12"/>
  <c r="E16" i="12"/>
  <c r="F16" i="12"/>
  <c r="G16" i="12"/>
  <c r="H16" i="12"/>
  <c r="C17" i="12"/>
  <c r="D17" i="12"/>
  <c r="E17" i="12"/>
  <c r="F17" i="12"/>
  <c r="G17" i="12"/>
  <c r="H17" i="12"/>
  <c r="C13" i="12"/>
  <c r="C5" i="12"/>
  <c r="D5" i="12"/>
  <c r="E5" i="12"/>
  <c r="F5" i="12"/>
  <c r="G5" i="12"/>
  <c r="H5" i="12"/>
  <c r="C6" i="12"/>
  <c r="D6" i="12"/>
  <c r="E6" i="12"/>
  <c r="F6" i="12"/>
  <c r="G6" i="12"/>
  <c r="H6" i="12"/>
  <c r="C7" i="12"/>
  <c r="D7" i="12"/>
  <c r="E7" i="12"/>
  <c r="F7" i="12"/>
  <c r="G7" i="12"/>
  <c r="H7" i="12"/>
  <c r="C8" i="12"/>
  <c r="D8" i="12"/>
  <c r="E8" i="12"/>
  <c r="F8" i="12"/>
  <c r="G8" i="12"/>
  <c r="H8" i="12"/>
  <c r="C9" i="12"/>
  <c r="D9" i="12"/>
  <c r="E9" i="12"/>
  <c r="F9" i="12"/>
  <c r="G9" i="12"/>
  <c r="H9" i="12"/>
  <c r="C10" i="12"/>
  <c r="D10" i="12"/>
  <c r="E10" i="12"/>
  <c r="F10" i="12"/>
  <c r="G10" i="12"/>
  <c r="H10" i="12"/>
  <c r="C11" i="12"/>
  <c r="D11" i="12"/>
  <c r="E11" i="12"/>
  <c r="F11" i="12"/>
  <c r="G11" i="12"/>
  <c r="H11" i="12"/>
  <c r="C4" i="12"/>
  <c r="H13" i="12"/>
  <c r="G13" i="12"/>
  <c r="F13" i="12"/>
  <c r="E13" i="12"/>
  <c r="D13" i="12"/>
  <c r="H4" i="12"/>
  <c r="G4" i="12"/>
  <c r="F4" i="12"/>
  <c r="E4" i="12"/>
  <c r="D4" i="12"/>
  <c r="F24" i="12" l="1"/>
  <c r="E24" i="12"/>
  <c r="G24" i="12"/>
  <c r="C24" i="12"/>
  <c r="E12" i="12"/>
  <c r="H12" i="12"/>
  <c r="D12" i="12"/>
  <c r="G12" i="12"/>
  <c r="H24" i="12"/>
  <c r="D24" i="12"/>
  <c r="F12" i="12"/>
  <c r="C12" i="12"/>
  <c r="H59" i="13" l="1"/>
  <c r="G59" i="13"/>
  <c r="F59" i="13"/>
  <c r="E59" i="13"/>
  <c r="D59" i="13"/>
  <c r="H58" i="13"/>
  <c r="G58" i="13"/>
  <c r="F58" i="13"/>
  <c r="E58" i="13"/>
  <c r="D58" i="13"/>
  <c r="C58" i="13"/>
  <c r="F57" i="13"/>
  <c r="E57" i="13"/>
  <c r="D57" i="13"/>
  <c r="C57" i="13"/>
  <c r="H56" i="13"/>
  <c r="G56" i="13"/>
  <c r="F56" i="13"/>
  <c r="D56" i="13"/>
  <c r="C56" i="13"/>
  <c r="H54" i="13"/>
  <c r="G54" i="13"/>
  <c r="F54" i="13"/>
  <c r="C23" i="13"/>
  <c r="H53" i="13"/>
  <c r="G53" i="13"/>
  <c r="F53" i="13"/>
  <c r="E53" i="13"/>
  <c r="D53" i="13"/>
  <c r="C53" i="13"/>
  <c r="H52" i="13"/>
  <c r="G52" i="13"/>
  <c r="F52" i="13"/>
  <c r="E52" i="13"/>
  <c r="D52" i="13"/>
  <c r="C52" i="13"/>
  <c r="H51" i="13"/>
  <c r="G51" i="13"/>
  <c r="F51" i="13"/>
  <c r="E51" i="13"/>
  <c r="D51" i="13"/>
  <c r="C51" i="13"/>
  <c r="H50" i="13"/>
  <c r="G50" i="13"/>
  <c r="F50" i="13"/>
  <c r="E50" i="13"/>
  <c r="C50" i="13"/>
  <c r="H49" i="13"/>
  <c r="G49" i="13"/>
  <c r="F49" i="13"/>
  <c r="E49" i="13"/>
  <c r="D49" i="13"/>
  <c r="C49" i="13"/>
  <c r="H48" i="13"/>
  <c r="G48" i="13"/>
  <c r="F48" i="13"/>
  <c r="E48" i="13"/>
  <c r="D48" i="13"/>
  <c r="C17" i="13"/>
  <c r="C48" i="13" s="1"/>
  <c r="H47" i="13"/>
  <c r="G47" i="13"/>
  <c r="F47" i="13"/>
  <c r="E47" i="13"/>
  <c r="D47" i="13"/>
  <c r="C47" i="13"/>
  <c r="H15" i="13"/>
  <c r="H46" i="13" s="1"/>
  <c r="G15" i="13"/>
  <c r="G46" i="13" s="1"/>
  <c r="F15" i="13"/>
  <c r="F46" i="13" s="1"/>
  <c r="E15" i="13"/>
  <c r="E46" i="13" s="1"/>
  <c r="D15" i="13"/>
  <c r="D46" i="13" s="1"/>
  <c r="C15" i="13"/>
  <c r="C46" i="13" s="1"/>
  <c r="H14" i="13"/>
  <c r="H45" i="13" s="1"/>
  <c r="G14" i="13"/>
  <c r="G45" i="13" s="1"/>
  <c r="F14" i="13"/>
  <c r="F45" i="13" s="1"/>
  <c r="E14" i="13"/>
  <c r="E45" i="13" s="1"/>
  <c r="D14" i="13"/>
  <c r="D45" i="13" s="1"/>
  <c r="C14" i="13"/>
  <c r="C45" i="13" s="1"/>
  <c r="H13" i="13"/>
  <c r="H44" i="13" s="1"/>
  <c r="G13" i="13"/>
  <c r="G44" i="13" s="1"/>
  <c r="F13" i="13"/>
  <c r="F44" i="13" s="1"/>
  <c r="E13" i="13"/>
  <c r="E44" i="13" s="1"/>
  <c r="D13" i="13"/>
  <c r="C13" i="13"/>
  <c r="H11" i="13"/>
  <c r="H42" i="13" s="1"/>
  <c r="G11" i="13"/>
  <c r="G42" i="13" s="1"/>
  <c r="F11" i="13"/>
  <c r="F42" i="13" s="1"/>
  <c r="E11" i="13"/>
  <c r="E42" i="13" s="1"/>
  <c r="D11" i="13"/>
  <c r="D42" i="13" s="1"/>
  <c r="C11" i="13"/>
  <c r="C42" i="13" s="1"/>
  <c r="H10" i="13"/>
  <c r="H41" i="13" s="1"/>
  <c r="G10" i="13"/>
  <c r="G41" i="13" s="1"/>
  <c r="F10" i="13"/>
  <c r="F41" i="13" s="1"/>
  <c r="E10" i="13"/>
  <c r="E41" i="13" s="1"/>
  <c r="D10" i="13"/>
  <c r="D41" i="13" s="1"/>
  <c r="C10" i="13"/>
  <c r="C41" i="13" s="1"/>
  <c r="H9" i="13"/>
  <c r="H40" i="13" s="1"/>
  <c r="G9" i="13"/>
  <c r="G40" i="13" s="1"/>
  <c r="F9" i="13"/>
  <c r="F40" i="13" s="1"/>
  <c r="E9" i="13"/>
  <c r="E40" i="13" s="1"/>
  <c r="D9" i="13"/>
  <c r="D40" i="13" s="1"/>
  <c r="C9" i="13"/>
  <c r="C40" i="13" s="1"/>
  <c r="H8" i="13"/>
  <c r="G8" i="13"/>
  <c r="G39" i="13" s="1"/>
  <c r="F8" i="13"/>
  <c r="F39" i="13" s="1"/>
  <c r="E8" i="13"/>
  <c r="E39" i="13" s="1"/>
  <c r="D8" i="13"/>
  <c r="D39" i="13" s="1"/>
  <c r="C8" i="13"/>
  <c r="C39" i="13" s="1"/>
  <c r="H7" i="13"/>
  <c r="H38" i="13" s="1"/>
  <c r="G7" i="13"/>
  <c r="G38" i="13" s="1"/>
  <c r="F7" i="13"/>
  <c r="F38" i="13" s="1"/>
  <c r="E7" i="13"/>
  <c r="E38" i="13" s="1"/>
  <c r="D7" i="13"/>
  <c r="D38" i="13" s="1"/>
  <c r="C7" i="13"/>
  <c r="C38" i="13" s="1"/>
  <c r="H6" i="13"/>
  <c r="H37" i="13" s="1"/>
  <c r="G6" i="13"/>
  <c r="G37" i="13" s="1"/>
  <c r="F6" i="13"/>
  <c r="F37" i="13" s="1"/>
  <c r="E6" i="13"/>
  <c r="E37" i="13" s="1"/>
  <c r="D6" i="13"/>
  <c r="D37" i="13" s="1"/>
  <c r="C6" i="13"/>
  <c r="C37" i="13" s="1"/>
  <c r="H5" i="13"/>
  <c r="H36" i="13" s="1"/>
  <c r="G5" i="13"/>
  <c r="G36" i="13" s="1"/>
  <c r="F5" i="13"/>
  <c r="F36" i="13" s="1"/>
  <c r="E5" i="13"/>
  <c r="E36" i="13" s="1"/>
  <c r="D5" i="13"/>
  <c r="D36" i="13" s="1"/>
  <c r="C5" i="13"/>
  <c r="C36" i="13" s="1"/>
  <c r="H4" i="13"/>
  <c r="H35" i="13" s="1"/>
  <c r="G4" i="13"/>
  <c r="G35" i="13" s="1"/>
  <c r="F4" i="13"/>
  <c r="F35" i="13" s="1"/>
  <c r="E4" i="13"/>
  <c r="E35" i="13" s="1"/>
  <c r="D4" i="13"/>
  <c r="D35" i="13" s="1"/>
  <c r="C4" i="13"/>
  <c r="C35" i="13" s="1"/>
  <c r="C59" i="13"/>
  <c r="H57" i="13"/>
  <c r="G57" i="13"/>
  <c r="E54" i="13"/>
  <c r="D54" i="13"/>
  <c r="C54" i="13"/>
  <c r="D50" i="13"/>
  <c r="D44" i="13"/>
  <c r="C44" i="13"/>
  <c r="H39" i="13"/>
  <c r="C49" i="12"/>
  <c r="D49" i="12"/>
  <c r="E49" i="12"/>
  <c r="F49" i="12"/>
  <c r="G49" i="12"/>
  <c r="H49" i="12"/>
  <c r="C50" i="12"/>
  <c r="D50" i="12"/>
  <c r="E50" i="12"/>
  <c r="F50" i="12"/>
  <c r="G50" i="12"/>
  <c r="H50" i="12"/>
  <c r="C51" i="12"/>
  <c r="D51" i="12"/>
  <c r="E51" i="12"/>
  <c r="F51" i="12"/>
  <c r="G51" i="12"/>
  <c r="H51" i="12"/>
  <c r="C52" i="12"/>
  <c r="D52" i="12"/>
  <c r="E52" i="12"/>
  <c r="F52" i="12"/>
  <c r="G52" i="12"/>
  <c r="H52" i="12"/>
  <c r="C53" i="12"/>
  <c r="D53" i="12"/>
  <c r="E53" i="12"/>
  <c r="F53" i="12"/>
  <c r="G53" i="12"/>
  <c r="H53" i="12"/>
  <c r="C54" i="12"/>
  <c r="D54" i="12"/>
  <c r="E54" i="12"/>
  <c r="F54" i="12"/>
  <c r="G54" i="12"/>
  <c r="H54" i="12"/>
  <c r="C56" i="12"/>
  <c r="D56" i="12"/>
  <c r="E56" i="12"/>
  <c r="G56" i="12"/>
  <c r="H56" i="12"/>
  <c r="C57" i="12"/>
  <c r="D57" i="12"/>
  <c r="E57" i="12"/>
  <c r="F57" i="12"/>
  <c r="G57" i="12"/>
  <c r="H57" i="12"/>
  <c r="C58" i="12"/>
  <c r="D58" i="12"/>
  <c r="E58" i="12"/>
  <c r="F58" i="12"/>
  <c r="G58" i="12"/>
  <c r="H58" i="12"/>
  <c r="C59" i="12"/>
  <c r="D59" i="12"/>
  <c r="E59" i="12"/>
  <c r="F59" i="12"/>
  <c r="G59" i="12"/>
  <c r="H59" i="12"/>
  <c r="E55" i="13" l="1"/>
  <c r="E56" i="13"/>
  <c r="E12" i="13"/>
  <c r="E43" i="13" s="1"/>
  <c r="F55" i="13"/>
  <c r="F55" i="12"/>
  <c r="F56" i="12"/>
  <c r="F12" i="13"/>
  <c r="F43" i="13" s="1"/>
  <c r="C12" i="13"/>
  <c r="C43" i="13" s="1"/>
  <c r="G12" i="13"/>
  <c r="G43" i="13" s="1"/>
  <c r="C24" i="13"/>
  <c r="C55" i="13" s="1"/>
  <c r="G55" i="13"/>
  <c r="D12" i="13"/>
  <c r="D43" i="13" s="1"/>
  <c r="H12" i="13"/>
  <c r="H43" i="13" s="1"/>
  <c r="D55" i="13"/>
  <c r="H55" i="13"/>
  <c r="H55" i="12"/>
  <c r="D55" i="12"/>
  <c r="E55" i="12"/>
  <c r="G55" i="12"/>
  <c r="C55" i="12"/>
  <c r="C48" i="12"/>
  <c r="E44" i="12"/>
  <c r="C45" i="12"/>
  <c r="D45" i="12"/>
  <c r="F45" i="12"/>
  <c r="G45" i="12"/>
  <c r="H45" i="12"/>
  <c r="C46" i="12"/>
  <c r="D46" i="12"/>
  <c r="E46" i="12"/>
  <c r="F46" i="12"/>
  <c r="G46" i="12"/>
  <c r="H46" i="12"/>
  <c r="C47" i="12"/>
  <c r="D47" i="12"/>
  <c r="E47" i="12"/>
  <c r="F47" i="12"/>
  <c r="G47" i="12"/>
  <c r="H47" i="12"/>
  <c r="D48" i="12"/>
  <c r="E48" i="12"/>
  <c r="F48" i="12"/>
  <c r="G48" i="12"/>
  <c r="H48" i="12"/>
  <c r="C36" i="12"/>
  <c r="D36" i="12"/>
  <c r="E36" i="12"/>
  <c r="F36" i="12"/>
  <c r="G36" i="12"/>
  <c r="H36" i="12"/>
  <c r="C37" i="12"/>
  <c r="D37" i="12"/>
  <c r="E37" i="12"/>
  <c r="F37" i="12"/>
  <c r="G37" i="12"/>
  <c r="H37" i="12"/>
  <c r="C38" i="12"/>
  <c r="D38" i="12"/>
  <c r="E38" i="12"/>
  <c r="F38" i="12"/>
  <c r="G38" i="12"/>
  <c r="H38" i="12"/>
  <c r="C39" i="12"/>
  <c r="D39" i="12"/>
  <c r="E39" i="12"/>
  <c r="F39" i="12"/>
  <c r="G39" i="12"/>
  <c r="H39" i="12"/>
  <c r="C40" i="12"/>
  <c r="D40" i="12"/>
  <c r="E40" i="12"/>
  <c r="F40" i="12"/>
  <c r="G40" i="12"/>
  <c r="H40" i="12"/>
  <c r="C41" i="12"/>
  <c r="D41" i="12"/>
  <c r="E41" i="12"/>
  <c r="F41" i="12"/>
  <c r="G41" i="12"/>
  <c r="H41" i="12"/>
  <c r="C42" i="12"/>
  <c r="D42" i="12"/>
  <c r="E42" i="12"/>
  <c r="F42" i="12"/>
  <c r="G42" i="12"/>
  <c r="H42" i="12"/>
  <c r="E43" i="12" l="1"/>
  <c r="E45" i="12"/>
  <c r="H43" i="12"/>
  <c r="H44" i="12"/>
  <c r="G43" i="12"/>
  <c r="G44" i="12"/>
  <c r="F43" i="12"/>
  <c r="F44" i="12"/>
  <c r="D43" i="12"/>
  <c r="D44" i="12"/>
  <c r="C43" i="12"/>
  <c r="C44" i="12"/>
  <c r="Z11" i="17"/>
  <c r="Y11" i="17"/>
  <c r="X11" i="17"/>
  <c r="W11" i="17"/>
  <c r="V11" i="17"/>
  <c r="U11" i="17"/>
  <c r="Z10" i="17"/>
  <c r="Z32" i="17" s="1"/>
  <c r="Y10" i="17"/>
  <c r="Y32" i="17" s="1"/>
  <c r="X10" i="17"/>
  <c r="X32" i="17" s="1"/>
  <c r="W10" i="17"/>
  <c r="W32" i="17" s="1"/>
  <c r="V10" i="17"/>
  <c r="V32" i="17" s="1"/>
  <c r="U10" i="17"/>
  <c r="U32" i="17" s="1"/>
  <c r="Z9" i="17"/>
  <c r="Y9" i="17"/>
  <c r="X9" i="17"/>
  <c r="W9" i="17"/>
  <c r="V9" i="17"/>
  <c r="U9" i="17"/>
  <c r="Z8" i="17"/>
  <c r="Z30" i="17" s="1"/>
  <c r="Y8" i="17"/>
  <c r="Y30" i="17" s="1"/>
  <c r="X8" i="17"/>
  <c r="X30" i="17" s="1"/>
  <c r="W8" i="17"/>
  <c r="W30" i="17" s="1"/>
  <c r="V8" i="17"/>
  <c r="V30" i="17" s="1"/>
  <c r="U8" i="17"/>
  <c r="U30" i="17" s="1"/>
  <c r="Z7" i="17"/>
  <c r="Y7" i="17"/>
  <c r="X7" i="17"/>
  <c r="W7" i="17"/>
  <c r="V7" i="17"/>
  <c r="U7" i="17"/>
  <c r="Z6" i="17"/>
  <c r="Z28" i="17" s="1"/>
  <c r="Y6" i="17"/>
  <c r="Y14" i="17" s="1"/>
  <c r="Y36" i="17" s="1"/>
  <c r="X6" i="17"/>
  <c r="X28" i="17" s="1"/>
  <c r="W6" i="17"/>
  <c r="W28" i="17" s="1"/>
  <c r="V6" i="17"/>
  <c r="V28" i="17" s="1"/>
  <c r="U6" i="17"/>
  <c r="U14" i="17" s="1"/>
  <c r="U36" i="17" s="1"/>
  <c r="Z5" i="17"/>
  <c r="Y5" i="17"/>
  <c r="X5" i="17"/>
  <c r="W5" i="17"/>
  <c r="V5" i="17"/>
  <c r="U5" i="17"/>
  <c r="Z4" i="17"/>
  <c r="Z26" i="17" s="1"/>
  <c r="Y4" i="17"/>
  <c r="Y26" i="17" s="1"/>
  <c r="X4" i="17"/>
  <c r="X26" i="17" s="1"/>
  <c r="W4" i="17"/>
  <c r="W12" i="17" s="1"/>
  <c r="V4" i="17"/>
  <c r="V26" i="17" s="1"/>
  <c r="U4" i="17"/>
  <c r="U12" i="17" s="1"/>
  <c r="Z15" i="17"/>
  <c r="U5" i="16"/>
  <c r="V5" i="16"/>
  <c r="W5" i="16"/>
  <c r="X5" i="16"/>
  <c r="Y5" i="16"/>
  <c r="Z5" i="16"/>
  <c r="U6" i="16"/>
  <c r="V6" i="16"/>
  <c r="V28" i="16" s="1"/>
  <c r="W6" i="16"/>
  <c r="X6" i="16"/>
  <c r="Y6" i="16"/>
  <c r="Z6" i="16"/>
  <c r="Z28" i="16" s="1"/>
  <c r="U7" i="16"/>
  <c r="V7" i="16"/>
  <c r="W7" i="16"/>
  <c r="X7" i="16"/>
  <c r="Y7" i="16"/>
  <c r="Z7" i="16"/>
  <c r="U8" i="16"/>
  <c r="U30" i="16" s="1"/>
  <c r="V8" i="16"/>
  <c r="V30" i="16" s="1"/>
  <c r="W8" i="16"/>
  <c r="W30" i="16" s="1"/>
  <c r="X8" i="16"/>
  <c r="X30" i="16" s="1"/>
  <c r="Y8" i="16"/>
  <c r="Y30" i="16" s="1"/>
  <c r="Z8" i="16"/>
  <c r="Z30" i="16" s="1"/>
  <c r="U9" i="16"/>
  <c r="V9" i="16"/>
  <c r="W9" i="16"/>
  <c r="X9" i="16"/>
  <c r="Y9" i="16"/>
  <c r="Z9" i="16"/>
  <c r="U10" i="16"/>
  <c r="U32" i="16" s="1"/>
  <c r="V10" i="16"/>
  <c r="V32" i="16" s="1"/>
  <c r="W10" i="16"/>
  <c r="W32" i="16" s="1"/>
  <c r="X10" i="16"/>
  <c r="X32" i="16" s="1"/>
  <c r="Y10" i="16"/>
  <c r="Y32" i="16" s="1"/>
  <c r="Z10" i="16"/>
  <c r="Z32" i="16" s="1"/>
  <c r="U11" i="16"/>
  <c r="V11" i="16"/>
  <c r="W11" i="16"/>
  <c r="X11" i="16"/>
  <c r="Y11" i="16"/>
  <c r="Z11" i="16"/>
  <c r="V4" i="16"/>
  <c r="V26" i="16" s="1"/>
  <c r="W4" i="16"/>
  <c r="W26" i="16" s="1"/>
  <c r="X4" i="16"/>
  <c r="X26" i="16" s="1"/>
  <c r="Y4" i="16"/>
  <c r="Z4" i="16"/>
  <c r="U4" i="16"/>
  <c r="U26" i="16" s="1"/>
  <c r="X27" i="17" l="1"/>
  <c r="X29" i="17"/>
  <c r="X31" i="17"/>
  <c r="X33" i="17"/>
  <c r="W31" i="17"/>
  <c r="W33" i="17"/>
  <c r="U27" i="17"/>
  <c r="Y13" i="17"/>
  <c r="U29" i="17"/>
  <c r="Y29" i="17"/>
  <c r="U31" i="17"/>
  <c r="Y31" i="17"/>
  <c r="U33" i="17"/>
  <c r="Y33" i="17"/>
  <c r="W13" i="17"/>
  <c r="Z37" i="17"/>
  <c r="V27" i="17"/>
  <c r="Z27" i="17"/>
  <c r="V29" i="17"/>
  <c r="Z29" i="17"/>
  <c r="V31" i="17"/>
  <c r="Z31" i="17"/>
  <c r="V33" i="17"/>
  <c r="Z33" i="17"/>
  <c r="Z13" i="17"/>
  <c r="Z14" i="17"/>
  <c r="Z36" i="17" s="1"/>
  <c r="V27" i="16"/>
  <c r="Y33" i="16"/>
  <c r="U29" i="16"/>
  <c r="Y27" i="16"/>
  <c r="X29" i="16"/>
  <c r="Z33" i="16"/>
  <c r="V33" i="16"/>
  <c r="Z31" i="16"/>
  <c r="V31" i="16"/>
  <c r="Z27" i="16"/>
  <c r="U33" i="16"/>
  <c r="Y31" i="16"/>
  <c r="U31" i="16"/>
  <c r="Y29" i="16"/>
  <c r="U27" i="16"/>
  <c r="X14" i="17"/>
  <c r="X36" i="17" s="1"/>
  <c r="X33" i="16"/>
  <c r="X31" i="16"/>
  <c r="X27" i="16"/>
  <c r="X12" i="17"/>
  <c r="X34" i="17" s="1"/>
  <c r="Z12" i="16"/>
  <c r="Z34" i="16" s="1"/>
  <c r="W33" i="16"/>
  <c r="W31" i="16"/>
  <c r="V13" i="17"/>
  <c r="V15" i="17"/>
  <c r="X13" i="17"/>
  <c r="V12" i="17"/>
  <c r="V34" i="17" s="1"/>
  <c r="Z12" i="17"/>
  <c r="Z34" i="17" s="1"/>
  <c r="X15" i="17"/>
  <c r="V14" i="17"/>
  <c r="V36" i="17" s="1"/>
  <c r="W15" i="17"/>
  <c r="Y12" i="17"/>
  <c r="Y34" i="17" s="1"/>
  <c r="Y12" i="16"/>
  <c r="Y34" i="16" s="1"/>
  <c r="Z15" i="16"/>
  <c r="Z15" i="18" s="1"/>
  <c r="Z37" i="18" s="1"/>
  <c r="W15" i="16"/>
  <c r="V15" i="16"/>
  <c r="Y14" i="16"/>
  <c r="Y36" i="16" s="1"/>
  <c r="X14" i="16"/>
  <c r="X36" i="16" s="1"/>
  <c r="W14" i="16"/>
  <c r="W36" i="16" s="1"/>
  <c r="U14" i="16"/>
  <c r="U36" i="16" s="1"/>
  <c r="W13" i="16"/>
  <c r="U13" i="16"/>
  <c r="Y15" i="16"/>
  <c r="Z14" i="16"/>
  <c r="Z36" i="16" s="1"/>
  <c r="V14" i="16"/>
  <c r="V36" i="16" s="1"/>
  <c r="X12" i="16"/>
  <c r="X34" i="16" s="1"/>
  <c r="W29" i="16"/>
  <c r="Y28" i="16"/>
  <c r="U28" i="16"/>
  <c r="W27" i="16"/>
  <c r="X15" i="16"/>
  <c r="Z13" i="16"/>
  <c r="V13" i="16"/>
  <c r="V17" i="16" s="1"/>
  <c r="W12" i="16"/>
  <c r="W34" i="16" s="1"/>
  <c r="Y26" i="16"/>
  <c r="Z29" i="16"/>
  <c r="V29" i="16"/>
  <c r="X28" i="16"/>
  <c r="Z26" i="16"/>
  <c r="U15" i="16"/>
  <c r="Y13" i="16"/>
  <c r="Y17" i="16" s="1"/>
  <c r="V12" i="16"/>
  <c r="V34" i="16" s="1"/>
  <c r="W28" i="16"/>
  <c r="U12" i="16"/>
  <c r="U34" i="16" s="1"/>
  <c r="X13" i="16"/>
  <c r="U34" i="17"/>
  <c r="W34" i="17"/>
  <c r="W14" i="17"/>
  <c r="U4" i="18"/>
  <c r="U26" i="18" s="1"/>
  <c r="W4" i="18"/>
  <c r="W26" i="18" s="1"/>
  <c r="X11" i="18"/>
  <c r="X33" i="18" s="1"/>
  <c r="Z10" i="18"/>
  <c r="Z32" i="18" s="1"/>
  <c r="V10" i="18"/>
  <c r="V32" i="18" s="1"/>
  <c r="X9" i="18"/>
  <c r="X31" i="18" s="1"/>
  <c r="Z8" i="18"/>
  <c r="Z30" i="18" s="1"/>
  <c r="V8" i="18"/>
  <c r="V30" i="18" s="1"/>
  <c r="X7" i="18"/>
  <c r="X29" i="18" s="1"/>
  <c r="Z6" i="18"/>
  <c r="Z28" i="18" s="1"/>
  <c r="V6" i="18"/>
  <c r="V28" i="18" s="1"/>
  <c r="X5" i="18"/>
  <c r="X27" i="18" s="1"/>
  <c r="U26" i="17"/>
  <c r="W26" i="17"/>
  <c r="Z4" i="18"/>
  <c r="Z26" i="18" s="1"/>
  <c r="V4" i="18"/>
  <c r="V26" i="18" s="1"/>
  <c r="W11" i="18"/>
  <c r="W33" i="18" s="1"/>
  <c r="Y10" i="18"/>
  <c r="Y32" i="18" s="1"/>
  <c r="U10" i="18"/>
  <c r="U32" i="18" s="1"/>
  <c r="W9" i="18"/>
  <c r="W31" i="18" s="1"/>
  <c r="Y8" i="18"/>
  <c r="Y30" i="18" s="1"/>
  <c r="U8" i="18"/>
  <c r="U30" i="18" s="1"/>
  <c r="W7" i="18"/>
  <c r="W29" i="18" s="1"/>
  <c r="Y6" i="18"/>
  <c r="Y28" i="18" s="1"/>
  <c r="U6" i="18"/>
  <c r="U28" i="18" s="1"/>
  <c r="W5" i="18"/>
  <c r="W27" i="18" s="1"/>
  <c r="W29" i="17"/>
  <c r="Y28" i="17"/>
  <c r="U28" i="17"/>
  <c r="W27" i="17"/>
  <c r="Y4" i="18"/>
  <c r="Y26" i="18" s="1"/>
  <c r="Z11" i="18"/>
  <c r="Z33" i="18" s="1"/>
  <c r="V11" i="18"/>
  <c r="V33" i="18" s="1"/>
  <c r="X10" i="18"/>
  <c r="X32" i="18" s="1"/>
  <c r="Z9" i="18"/>
  <c r="Z31" i="18" s="1"/>
  <c r="V9" i="18"/>
  <c r="V31" i="18" s="1"/>
  <c r="X8" i="18"/>
  <c r="X30" i="18" s="1"/>
  <c r="Z7" i="18"/>
  <c r="Z29" i="18" s="1"/>
  <c r="V7" i="18"/>
  <c r="V29" i="18" s="1"/>
  <c r="X6" i="18"/>
  <c r="X28" i="18" s="1"/>
  <c r="Z5" i="18"/>
  <c r="Z27" i="18" s="1"/>
  <c r="V5" i="18"/>
  <c r="V27" i="18" s="1"/>
  <c r="Y15" i="17"/>
  <c r="U13" i="17"/>
  <c r="U15" i="17"/>
  <c r="X4" i="18"/>
  <c r="X26" i="18" s="1"/>
  <c r="Y11" i="18"/>
  <c r="Y33" i="18" s="1"/>
  <c r="U11" i="18"/>
  <c r="U33" i="18" s="1"/>
  <c r="W10" i="18"/>
  <c r="W32" i="18" s="1"/>
  <c r="Y9" i="18"/>
  <c r="Y31" i="18" s="1"/>
  <c r="U9" i="18"/>
  <c r="U31" i="18" s="1"/>
  <c r="W8" i="18"/>
  <c r="W30" i="18" s="1"/>
  <c r="Y7" i="18"/>
  <c r="Y29" i="18" s="1"/>
  <c r="U7" i="18"/>
  <c r="U29" i="18" s="1"/>
  <c r="W6" i="18"/>
  <c r="W28" i="18" s="1"/>
  <c r="Y5" i="18"/>
  <c r="Y27" i="18" s="1"/>
  <c r="U5" i="18"/>
  <c r="U27" i="18" s="1"/>
  <c r="Y27" i="17"/>
  <c r="V37" i="17" l="1"/>
  <c r="U17" i="17"/>
  <c r="V35" i="17"/>
  <c r="V17" i="17"/>
  <c r="Y35" i="17"/>
  <c r="Y17" i="17"/>
  <c r="X37" i="17"/>
  <c r="W37" i="17"/>
  <c r="X35" i="17"/>
  <c r="X17" i="17"/>
  <c r="Z35" i="17"/>
  <c r="Z17" i="17"/>
  <c r="W35" i="17"/>
  <c r="W17" i="17"/>
  <c r="U17" i="16"/>
  <c r="X17" i="16"/>
  <c r="W17" i="16"/>
  <c r="Z13" i="18"/>
  <c r="Z35" i="18" s="1"/>
  <c r="Z17" i="16"/>
  <c r="Z14" i="18"/>
  <c r="Z36" i="18" s="1"/>
  <c r="U14" i="18"/>
  <c r="U36" i="18" s="1"/>
  <c r="X12" i="18"/>
  <c r="X34" i="18" s="1"/>
  <c r="U35" i="16"/>
  <c r="Z37" i="16"/>
  <c r="X35" i="16"/>
  <c r="Y35" i="16"/>
  <c r="V35" i="16"/>
  <c r="W35" i="16"/>
  <c r="X37" i="16"/>
  <c r="Y37" i="16"/>
  <c r="W37" i="16"/>
  <c r="X14" i="18"/>
  <c r="X36" i="18" s="1"/>
  <c r="X13" i="18"/>
  <c r="X35" i="18" s="1"/>
  <c r="U37" i="16"/>
  <c r="Z35" i="16"/>
  <c r="V37" i="16"/>
  <c r="X15" i="18"/>
  <c r="X37" i="18" s="1"/>
  <c r="V15" i="18"/>
  <c r="V37" i="18" s="1"/>
  <c r="Z12" i="18"/>
  <c r="Z34" i="18" s="1"/>
  <c r="Y13" i="18"/>
  <c r="Y35" i="18" s="1"/>
  <c r="V13" i="18"/>
  <c r="V35" i="18" s="1"/>
  <c r="W13" i="18"/>
  <c r="W35" i="18" s="1"/>
  <c r="W15" i="18"/>
  <c r="W37" i="18" s="1"/>
  <c r="V14" i="18"/>
  <c r="V36" i="18" s="1"/>
  <c r="Y14" i="18"/>
  <c r="Y36" i="18" s="1"/>
  <c r="V12" i="18"/>
  <c r="V34" i="18" s="1"/>
  <c r="Y12" i="18"/>
  <c r="Y34" i="18" s="1"/>
  <c r="U12" i="18"/>
  <c r="U34" i="18" s="1"/>
  <c r="W12" i="18"/>
  <c r="W34" i="18" s="1"/>
  <c r="U37" i="17"/>
  <c r="U15" i="18"/>
  <c r="U37" i="18" s="1"/>
  <c r="U35" i="17"/>
  <c r="U13" i="18"/>
  <c r="U35" i="18" s="1"/>
  <c r="Y37" i="17"/>
  <c r="Y15" i="18"/>
  <c r="Y37" i="18" s="1"/>
  <c r="W36" i="17"/>
  <c r="W14" i="18"/>
  <c r="W36" i="18" s="1"/>
  <c r="H39" i="17"/>
  <c r="G39" i="17"/>
  <c r="F39" i="17"/>
  <c r="E39" i="17"/>
  <c r="D39" i="17"/>
  <c r="C39" i="17"/>
  <c r="D39" i="16"/>
  <c r="E39" i="16"/>
  <c r="F39" i="16"/>
  <c r="G39" i="16"/>
  <c r="H39" i="16"/>
  <c r="C39" i="16"/>
  <c r="C27" i="17" l="1"/>
  <c r="D27" i="17"/>
  <c r="E27" i="17"/>
  <c r="F27" i="17"/>
  <c r="G27" i="17"/>
  <c r="H27" i="17"/>
  <c r="C44" i="17" l="1"/>
  <c r="C78" i="16"/>
  <c r="C61" i="16"/>
  <c r="C44" i="16"/>
  <c r="C27" i="16"/>
  <c r="C27" i="18" s="1"/>
  <c r="H104" i="17"/>
  <c r="G104" i="17"/>
  <c r="F104" i="17"/>
  <c r="E104" i="17"/>
  <c r="D104" i="17"/>
  <c r="C104" i="17"/>
  <c r="H103" i="17"/>
  <c r="G103" i="17"/>
  <c r="F103" i="17"/>
  <c r="E103" i="17"/>
  <c r="D103" i="17"/>
  <c r="C103" i="17"/>
  <c r="H101" i="17"/>
  <c r="G101" i="17"/>
  <c r="F101" i="17"/>
  <c r="E101" i="17"/>
  <c r="D101" i="17"/>
  <c r="C101" i="17"/>
  <c r="H100" i="17"/>
  <c r="G100" i="17"/>
  <c r="F100" i="17"/>
  <c r="E100" i="17"/>
  <c r="D100" i="17"/>
  <c r="C100" i="17"/>
  <c r="H99" i="17"/>
  <c r="G99" i="17"/>
  <c r="F99" i="17"/>
  <c r="E99" i="17"/>
  <c r="D99" i="17"/>
  <c r="C99" i="17"/>
  <c r="H98" i="17"/>
  <c r="G98" i="17"/>
  <c r="F98" i="17"/>
  <c r="E98" i="17"/>
  <c r="D98" i="17"/>
  <c r="C98" i="17"/>
  <c r="H97" i="17"/>
  <c r="G97" i="17"/>
  <c r="F97" i="17"/>
  <c r="E97" i="17"/>
  <c r="D97" i="17"/>
  <c r="C97" i="17"/>
  <c r="H94" i="17"/>
  <c r="H96" i="17" s="1"/>
  <c r="G94" i="17"/>
  <c r="F94" i="17"/>
  <c r="F96" i="17" s="1"/>
  <c r="E94" i="17"/>
  <c r="E96" i="17" s="1"/>
  <c r="D94" i="17"/>
  <c r="D96" i="17" s="1"/>
  <c r="C94" i="17"/>
  <c r="H86" i="17"/>
  <c r="G86" i="17"/>
  <c r="F86" i="17"/>
  <c r="E86" i="17"/>
  <c r="D86" i="17"/>
  <c r="C86" i="17"/>
  <c r="H85" i="17"/>
  <c r="G85" i="17"/>
  <c r="F85" i="17"/>
  <c r="E85" i="17"/>
  <c r="D85" i="17"/>
  <c r="C85" i="17"/>
  <c r="H84" i="17"/>
  <c r="G84" i="17"/>
  <c r="F84" i="17"/>
  <c r="E84" i="17"/>
  <c r="D84" i="17"/>
  <c r="C84" i="17"/>
  <c r="H83" i="17"/>
  <c r="G83" i="17"/>
  <c r="F83" i="17"/>
  <c r="E83" i="17"/>
  <c r="D83" i="17"/>
  <c r="C83" i="17"/>
  <c r="H82" i="17"/>
  <c r="G82" i="17"/>
  <c r="F82" i="17"/>
  <c r="E82" i="17"/>
  <c r="D82" i="17"/>
  <c r="C82" i="17"/>
  <c r="H81" i="17"/>
  <c r="G81" i="17"/>
  <c r="F81" i="17"/>
  <c r="E81" i="17"/>
  <c r="D81" i="17"/>
  <c r="C81" i="17"/>
  <c r="H80" i="17"/>
  <c r="G80" i="17"/>
  <c r="F80" i="17"/>
  <c r="E80" i="17"/>
  <c r="D80" i="17"/>
  <c r="C80" i="17"/>
  <c r="H78" i="17"/>
  <c r="G78" i="17"/>
  <c r="F78" i="17"/>
  <c r="E78" i="17"/>
  <c r="D78" i="17"/>
  <c r="C78" i="17"/>
  <c r="H77" i="17"/>
  <c r="G77" i="17"/>
  <c r="F77" i="17"/>
  <c r="E77" i="17"/>
  <c r="D77" i="17"/>
  <c r="C77" i="17"/>
  <c r="H70" i="17"/>
  <c r="G70" i="17"/>
  <c r="F70" i="17"/>
  <c r="E70" i="17"/>
  <c r="D70" i="17"/>
  <c r="C70" i="17"/>
  <c r="H69" i="17"/>
  <c r="G69" i="17"/>
  <c r="F69" i="17"/>
  <c r="E69" i="17"/>
  <c r="D69" i="17"/>
  <c r="C69" i="17"/>
  <c r="H68" i="17"/>
  <c r="G68" i="17"/>
  <c r="F68" i="17"/>
  <c r="E68" i="17"/>
  <c r="D68" i="17"/>
  <c r="C68" i="17"/>
  <c r="H67" i="17"/>
  <c r="G67" i="17"/>
  <c r="F67" i="17"/>
  <c r="E67" i="17"/>
  <c r="D67" i="17"/>
  <c r="C67" i="17"/>
  <c r="H66" i="17"/>
  <c r="G66" i="17"/>
  <c r="F66" i="17"/>
  <c r="E66" i="17"/>
  <c r="D66" i="17"/>
  <c r="C66" i="17"/>
  <c r="H65" i="17"/>
  <c r="G65" i="17"/>
  <c r="F65" i="17"/>
  <c r="E65" i="17"/>
  <c r="D65" i="17"/>
  <c r="C65" i="17"/>
  <c r="H64" i="17"/>
  <c r="G64" i="17"/>
  <c r="F64" i="17"/>
  <c r="E64" i="17"/>
  <c r="D64" i="17"/>
  <c r="C64" i="17"/>
  <c r="H63" i="17"/>
  <c r="G63" i="17"/>
  <c r="F63" i="17"/>
  <c r="E63" i="17"/>
  <c r="D63" i="17"/>
  <c r="C63" i="17"/>
  <c r="H61" i="17"/>
  <c r="G61" i="17"/>
  <c r="F61" i="17"/>
  <c r="E61" i="17"/>
  <c r="D61" i="17"/>
  <c r="C61" i="17"/>
  <c r="H60" i="17"/>
  <c r="G60" i="17"/>
  <c r="F60" i="17"/>
  <c r="E60" i="17"/>
  <c r="D60" i="17"/>
  <c r="C60" i="17"/>
  <c r="H53" i="17"/>
  <c r="G53" i="17"/>
  <c r="F53" i="17"/>
  <c r="E53" i="17"/>
  <c r="D53" i="17"/>
  <c r="C53" i="17"/>
  <c r="H52" i="17"/>
  <c r="G52" i="17"/>
  <c r="F52" i="17"/>
  <c r="E52" i="17"/>
  <c r="D52" i="17"/>
  <c r="C52" i="17"/>
  <c r="H51" i="17"/>
  <c r="G51" i="17"/>
  <c r="F51" i="17"/>
  <c r="E51" i="17"/>
  <c r="D51" i="17"/>
  <c r="C51" i="17"/>
  <c r="H50" i="17"/>
  <c r="G50" i="17"/>
  <c r="F50" i="17"/>
  <c r="E50" i="17"/>
  <c r="D50" i="17"/>
  <c r="C50" i="17"/>
  <c r="H49" i="17"/>
  <c r="G49" i="17"/>
  <c r="F49" i="17"/>
  <c r="E49" i="17"/>
  <c r="D49" i="17"/>
  <c r="C49" i="17"/>
  <c r="H48" i="17"/>
  <c r="G48" i="17"/>
  <c r="F48" i="17"/>
  <c r="E48" i="17"/>
  <c r="D48" i="17"/>
  <c r="C48" i="17"/>
  <c r="H47" i="17"/>
  <c r="G47" i="17"/>
  <c r="F47" i="17"/>
  <c r="E47" i="17"/>
  <c r="D47" i="17"/>
  <c r="C47" i="17"/>
  <c r="H46" i="17"/>
  <c r="G46" i="17"/>
  <c r="F46" i="17"/>
  <c r="E46" i="17"/>
  <c r="D46" i="17"/>
  <c r="C46" i="17"/>
  <c r="H44" i="17"/>
  <c r="G44" i="17"/>
  <c r="F44" i="17"/>
  <c r="E44" i="17"/>
  <c r="D44" i="17"/>
  <c r="H43" i="17"/>
  <c r="G43" i="17"/>
  <c r="F43" i="17"/>
  <c r="E43" i="17"/>
  <c r="D43" i="17"/>
  <c r="C43" i="17"/>
  <c r="C45" i="17" s="1"/>
  <c r="H36" i="17"/>
  <c r="G36" i="17"/>
  <c r="F36" i="17"/>
  <c r="E36" i="17"/>
  <c r="D36" i="17"/>
  <c r="C36" i="17"/>
  <c r="H33" i="17"/>
  <c r="G33" i="17"/>
  <c r="F33" i="17"/>
  <c r="E33" i="17"/>
  <c r="D33" i="17"/>
  <c r="C33" i="17"/>
  <c r="H29" i="17"/>
  <c r="G29" i="17"/>
  <c r="F29" i="17"/>
  <c r="E29" i="17"/>
  <c r="D29" i="17"/>
  <c r="C29" i="17"/>
  <c r="H26" i="17"/>
  <c r="H28" i="17" s="1"/>
  <c r="G26" i="17"/>
  <c r="G28" i="17" s="1"/>
  <c r="F26" i="17"/>
  <c r="E26" i="17"/>
  <c r="D26" i="17"/>
  <c r="D28" i="17" s="1"/>
  <c r="C26" i="17"/>
  <c r="H19" i="17"/>
  <c r="H126" i="17" s="1"/>
  <c r="G19" i="17"/>
  <c r="G126" i="17" s="1"/>
  <c r="F19" i="17"/>
  <c r="F126" i="17" s="1"/>
  <c r="E19" i="17"/>
  <c r="E126" i="17" s="1"/>
  <c r="D19" i="17"/>
  <c r="D126" i="17" s="1"/>
  <c r="C19" i="17"/>
  <c r="C126" i="17" s="1"/>
  <c r="H18" i="17"/>
  <c r="H125" i="17" s="1"/>
  <c r="G18" i="17"/>
  <c r="G125" i="17" s="1"/>
  <c r="F18" i="17"/>
  <c r="F125" i="17" s="1"/>
  <c r="E18" i="17"/>
  <c r="E125" i="17" s="1"/>
  <c r="D18" i="17"/>
  <c r="D125" i="17" s="1"/>
  <c r="C18" i="17"/>
  <c r="C125" i="17" s="1"/>
  <c r="H17" i="17"/>
  <c r="H124" i="17" s="1"/>
  <c r="G17" i="17"/>
  <c r="G124" i="17" s="1"/>
  <c r="F17" i="17"/>
  <c r="F124" i="17" s="1"/>
  <c r="E17" i="17"/>
  <c r="E124" i="17" s="1"/>
  <c r="D17" i="17"/>
  <c r="D124" i="17" s="1"/>
  <c r="C17" i="17"/>
  <c r="C124" i="17" s="1"/>
  <c r="H16" i="17"/>
  <c r="H123" i="17" s="1"/>
  <c r="G16" i="17"/>
  <c r="G123" i="17" s="1"/>
  <c r="F16" i="17"/>
  <c r="F123" i="17" s="1"/>
  <c r="E16" i="17"/>
  <c r="E123" i="17" s="1"/>
  <c r="D16" i="17"/>
  <c r="D123" i="17" s="1"/>
  <c r="C16" i="17"/>
  <c r="C123" i="17" s="1"/>
  <c r="H15" i="17"/>
  <c r="H122" i="17" s="1"/>
  <c r="G15" i="17"/>
  <c r="G122" i="17" s="1"/>
  <c r="F15" i="17"/>
  <c r="F122" i="17" s="1"/>
  <c r="E15" i="17"/>
  <c r="E122" i="17" s="1"/>
  <c r="D15" i="17"/>
  <c r="C15" i="17"/>
  <c r="C122" i="17" s="1"/>
  <c r="H14" i="17"/>
  <c r="H121" i="17" s="1"/>
  <c r="G14" i="17"/>
  <c r="G121" i="17" s="1"/>
  <c r="F14" i="17"/>
  <c r="F121" i="17" s="1"/>
  <c r="E14" i="17"/>
  <c r="E121" i="17" s="1"/>
  <c r="D14" i="17"/>
  <c r="D121" i="17" s="1"/>
  <c r="C14" i="17"/>
  <c r="H13" i="17"/>
  <c r="H120" i="17" s="1"/>
  <c r="G13" i="17"/>
  <c r="F13" i="17"/>
  <c r="E13" i="17"/>
  <c r="D13" i="17"/>
  <c r="D120" i="17" s="1"/>
  <c r="C13" i="17"/>
  <c r="H12" i="17"/>
  <c r="H119" i="17" s="1"/>
  <c r="G12" i="17"/>
  <c r="F12" i="17"/>
  <c r="F119" i="17" s="1"/>
  <c r="E12" i="17"/>
  <c r="D12" i="17"/>
  <c r="D119" i="17" s="1"/>
  <c r="C12" i="17"/>
  <c r="H10" i="17"/>
  <c r="H117" i="17" s="1"/>
  <c r="G10" i="17"/>
  <c r="G117" i="17" s="1"/>
  <c r="F10" i="17"/>
  <c r="F117" i="17" s="1"/>
  <c r="E10" i="17"/>
  <c r="E117" i="17" s="1"/>
  <c r="D10" i="17"/>
  <c r="D117" i="17" s="1"/>
  <c r="C10" i="17"/>
  <c r="H9" i="17"/>
  <c r="H116" i="17" s="1"/>
  <c r="G9" i="17"/>
  <c r="F9" i="17"/>
  <c r="F116" i="17" s="1"/>
  <c r="E9" i="17"/>
  <c r="E116" i="17" s="1"/>
  <c r="D9" i="17"/>
  <c r="D116" i="17" s="1"/>
  <c r="C9" i="17"/>
  <c r="H8" i="17"/>
  <c r="H115" i="17" s="1"/>
  <c r="G8" i="17"/>
  <c r="F8" i="17"/>
  <c r="F115" i="17" s="1"/>
  <c r="E8" i="17"/>
  <c r="D8" i="17"/>
  <c r="D115" i="17" s="1"/>
  <c r="C8" i="17"/>
  <c r="C115" i="17" s="1"/>
  <c r="H7" i="17"/>
  <c r="H114" i="17" s="1"/>
  <c r="G7" i="17"/>
  <c r="F7" i="17"/>
  <c r="F114" i="17" s="1"/>
  <c r="E7" i="17"/>
  <c r="D7" i="17"/>
  <c r="D114" i="17" s="1"/>
  <c r="C7" i="17"/>
  <c r="H6" i="17"/>
  <c r="H113" i="17" s="1"/>
  <c r="G6" i="17"/>
  <c r="G113" i="17" s="1"/>
  <c r="F6" i="17"/>
  <c r="F113" i="17" s="1"/>
  <c r="E6" i="17"/>
  <c r="D6" i="17"/>
  <c r="D113" i="17" s="1"/>
  <c r="C6" i="17"/>
  <c r="H5" i="17"/>
  <c r="H112" i="17" s="1"/>
  <c r="G5" i="17"/>
  <c r="F5" i="17"/>
  <c r="F112" i="17" s="1"/>
  <c r="E5" i="17"/>
  <c r="E112" i="17" s="1"/>
  <c r="D5" i="17"/>
  <c r="C5" i="17"/>
  <c r="H4" i="17"/>
  <c r="H111" i="17" s="1"/>
  <c r="G4" i="17"/>
  <c r="F4" i="17"/>
  <c r="F111" i="17" s="1"/>
  <c r="E4" i="17"/>
  <c r="D4" i="17"/>
  <c r="D111" i="17" s="1"/>
  <c r="C4" i="17"/>
  <c r="G96" i="17"/>
  <c r="C96" i="17"/>
  <c r="F28" i="17"/>
  <c r="D122" i="17"/>
  <c r="H104" i="16"/>
  <c r="G104" i="16"/>
  <c r="F104" i="16"/>
  <c r="E104" i="16"/>
  <c r="D104" i="16"/>
  <c r="C104" i="16"/>
  <c r="H103" i="16"/>
  <c r="G103" i="16"/>
  <c r="F103" i="16"/>
  <c r="E103" i="16"/>
  <c r="D103" i="16"/>
  <c r="C103" i="16"/>
  <c r="H101" i="16"/>
  <c r="G101" i="16"/>
  <c r="F101" i="16"/>
  <c r="E101" i="16"/>
  <c r="D101" i="16"/>
  <c r="C101" i="16"/>
  <c r="H100" i="16"/>
  <c r="G100" i="16"/>
  <c r="F100" i="16"/>
  <c r="E100" i="16"/>
  <c r="D100" i="16"/>
  <c r="C100" i="16"/>
  <c r="H99" i="16"/>
  <c r="G99" i="16"/>
  <c r="F99" i="16"/>
  <c r="E99" i="16"/>
  <c r="D99" i="16"/>
  <c r="C99" i="16"/>
  <c r="H98" i="16"/>
  <c r="G98" i="16"/>
  <c r="F98" i="16"/>
  <c r="E98" i="16"/>
  <c r="D98" i="16"/>
  <c r="C98" i="16"/>
  <c r="H97" i="16"/>
  <c r="G97" i="16"/>
  <c r="F97" i="16"/>
  <c r="E97" i="16"/>
  <c r="D97" i="16"/>
  <c r="C97" i="16"/>
  <c r="H94" i="16"/>
  <c r="G94" i="16"/>
  <c r="F94" i="16"/>
  <c r="E94" i="16"/>
  <c r="D94" i="16"/>
  <c r="C94" i="16"/>
  <c r="H86" i="16"/>
  <c r="G86" i="16"/>
  <c r="F86" i="16"/>
  <c r="E86" i="16"/>
  <c r="D86" i="16"/>
  <c r="C86" i="16"/>
  <c r="H85" i="16"/>
  <c r="G85" i="16"/>
  <c r="F85" i="16"/>
  <c r="E85" i="16"/>
  <c r="D85" i="16"/>
  <c r="C85" i="16"/>
  <c r="H84" i="16"/>
  <c r="G84" i="16"/>
  <c r="F84" i="16"/>
  <c r="E84" i="16"/>
  <c r="D84" i="16"/>
  <c r="C84" i="16"/>
  <c r="H83" i="16"/>
  <c r="G83" i="16"/>
  <c r="F83" i="16"/>
  <c r="E83" i="16"/>
  <c r="D83" i="16"/>
  <c r="C83" i="16"/>
  <c r="H82" i="16"/>
  <c r="G82" i="16"/>
  <c r="F82" i="16"/>
  <c r="E82" i="16"/>
  <c r="D82" i="16"/>
  <c r="C82" i="16"/>
  <c r="H81" i="16"/>
  <c r="G81" i="16"/>
  <c r="F81" i="16"/>
  <c r="E81" i="16"/>
  <c r="D81" i="16"/>
  <c r="C81" i="16"/>
  <c r="H80" i="16"/>
  <c r="G80" i="16"/>
  <c r="F80" i="16"/>
  <c r="E80" i="16"/>
  <c r="D80" i="16"/>
  <c r="C80" i="16"/>
  <c r="H78" i="16"/>
  <c r="G78" i="16"/>
  <c r="F78" i="16"/>
  <c r="E78" i="16"/>
  <c r="D78" i="16"/>
  <c r="H77" i="16"/>
  <c r="G77" i="16"/>
  <c r="F77" i="16"/>
  <c r="E77" i="16"/>
  <c r="D77" i="16"/>
  <c r="C77" i="16"/>
  <c r="H70" i="16"/>
  <c r="G70" i="16"/>
  <c r="F70" i="16"/>
  <c r="E70" i="16"/>
  <c r="D70" i="16"/>
  <c r="C70" i="16"/>
  <c r="H69" i="16"/>
  <c r="G69" i="16"/>
  <c r="F69" i="16"/>
  <c r="E69" i="16"/>
  <c r="D69" i="16"/>
  <c r="C69" i="16"/>
  <c r="H68" i="16"/>
  <c r="G68" i="16"/>
  <c r="F68" i="16"/>
  <c r="E68" i="16"/>
  <c r="D68" i="16"/>
  <c r="C68" i="16"/>
  <c r="H67" i="16"/>
  <c r="G67" i="16"/>
  <c r="F67" i="16"/>
  <c r="E67" i="16"/>
  <c r="D67" i="16"/>
  <c r="C67" i="16"/>
  <c r="H66" i="16"/>
  <c r="G66" i="16"/>
  <c r="F66" i="16"/>
  <c r="E66" i="16"/>
  <c r="D66" i="16"/>
  <c r="C66" i="16"/>
  <c r="H65" i="16"/>
  <c r="G65" i="16"/>
  <c r="F65" i="16"/>
  <c r="E65" i="16"/>
  <c r="D65" i="16"/>
  <c r="C65" i="16"/>
  <c r="H64" i="16"/>
  <c r="G64" i="16"/>
  <c r="F64" i="16"/>
  <c r="E64" i="16"/>
  <c r="D64" i="16"/>
  <c r="C64" i="16"/>
  <c r="H63" i="16"/>
  <c r="G63" i="16"/>
  <c r="F63" i="16"/>
  <c r="E63" i="16"/>
  <c r="D63" i="16"/>
  <c r="C63" i="16"/>
  <c r="H61" i="16"/>
  <c r="G61" i="16"/>
  <c r="F61" i="16"/>
  <c r="E61" i="16"/>
  <c r="D61" i="16"/>
  <c r="H60" i="16"/>
  <c r="G60" i="16"/>
  <c r="F60" i="16"/>
  <c r="E60" i="16"/>
  <c r="D60" i="16"/>
  <c r="C60" i="16"/>
  <c r="C47" i="16"/>
  <c r="D47" i="16"/>
  <c r="E47" i="16"/>
  <c r="F47" i="16"/>
  <c r="G47" i="16"/>
  <c r="H47" i="16"/>
  <c r="C48" i="16"/>
  <c r="D48" i="16"/>
  <c r="E48" i="16"/>
  <c r="F48" i="16"/>
  <c r="G48" i="16"/>
  <c r="H48" i="16"/>
  <c r="C49" i="16"/>
  <c r="D49" i="16"/>
  <c r="E49" i="16"/>
  <c r="F49" i="16"/>
  <c r="G49" i="16"/>
  <c r="H49" i="16"/>
  <c r="C50" i="16"/>
  <c r="D50" i="16"/>
  <c r="E50" i="16"/>
  <c r="F50" i="16"/>
  <c r="G50" i="16"/>
  <c r="H50" i="16"/>
  <c r="C51" i="16"/>
  <c r="D51" i="16"/>
  <c r="E51" i="16"/>
  <c r="F51" i="16"/>
  <c r="G51" i="16"/>
  <c r="H51" i="16"/>
  <c r="C52" i="16"/>
  <c r="D52" i="16"/>
  <c r="E52" i="16"/>
  <c r="F52" i="16"/>
  <c r="G52" i="16"/>
  <c r="H52" i="16"/>
  <c r="H53" i="16"/>
  <c r="G53" i="16"/>
  <c r="F53" i="16"/>
  <c r="E53" i="16"/>
  <c r="D53" i="16"/>
  <c r="C53" i="16"/>
  <c r="H46" i="16"/>
  <c r="G46" i="16"/>
  <c r="F46" i="16"/>
  <c r="E46" i="16"/>
  <c r="D46" i="16"/>
  <c r="C46" i="16"/>
  <c r="H44" i="16"/>
  <c r="G44" i="16"/>
  <c r="F44" i="16"/>
  <c r="E44" i="16"/>
  <c r="D44" i="16"/>
  <c r="H43" i="16"/>
  <c r="G43" i="16"/>
  <c r="F43" i="16"/>
  <c r="E43" i="16"/>
  <c r="D43" i="16"/>
  <c r="C43" i="16"/>
  <c r="H29" i="16"/>
  <c r="G29" i="16"/>
  <c r="F29" i="16"/>
  <c r="E29" i="16"/>
  <c r="D29" i="16"/>
  <c r="C29" i="16"/>
  <c r="G78" i="18" l="1"/>
  <c r="E80" i="18"/>
  <c r="E84" i="18"/>
  <c r="C85" i="18"/>
  <c r="G85" i="18"/>
  <c r="C94" i="18"/>
  <c r="E101" i="18"/>
  <c r="E104" i="18"/>
  <c r="F78" i="18"/>
  <c r="F85" i="18"/>
  <c r="D101" i="18"/>
  <c r="D80" i="18"/>
  <c r="D84" i="18"/>
  <c r="H101" i="18"/>
  <c r="D104" i="18"/>
  <c r="D50" i="18"/>
  <c r="D63" i="18"/>
  <c r="H65" i="18"/>
  <c r="H67" i="18"/>
  <c r="D69" i="18"/>
  <c r="F70" i="18"/>
  <c r="H77" i="18"/>
  <c r="C22" i="17"/>
  <c r="C129" i="17" s="1"/>
  <c r="G22" i="17"/>
  <c r="G129" i="17" s="1"/>
  <c r="D56" i="17"/>
  <c r="H56" i="17"/>
  <c r="F62" i="17"/>
  <c r="F71" i="17" s="1"/>
  <c r="F72" i="17" s="1"/>
  <c r="H80" i="18"/>
  <c r="H84" i="18"/>
  <c r="H104" i="18"/>
  <c r="F51" i="18"/>
  <c r="H50" i="18"/>
  <c r="F61" i="18"/>
  <c r="H63" i="18"/>
  <c r="D65" i="18"/>
  <c r="F66" i="18"/>
  <c r="D67" i="18"/>
  <c r="F68" i="18"/>
  <c r="H69" i="18"/>
  <c r="D77" i="18"/>
  <c r="C43" i="18"/>
  <c r="G43" i="18"/>
  <c r="F44" i="18"/>
  <c r="D46" i="18"/>
  <c r="H46" i="18"/>
  <c r="F53" i="18"/>
  <c r="D60" i="18"/>
  <c r="H60" i="18"/>
  <c r="D73" i="17"/>
  <c r="H73" i="17"/>
  <c r="F79" i="17"/>
  <c r="D90" i="17"/>
  <c r="H90" i="17"/>
  <c r="G79" i="17"/>
  <c r="F49" i="18"/>
  <c r="H48" i="18"/>
  <c r="D48" i="18"/>
  <c r="D82" i="18"/>
  <c r="E82" i="18"/>
  <c r="H82" i="18"/>
  <c r="C83" i="18"/>
  <c r="F83" i="18"/>
  <c r="G83" i="18"/>
  <c r="D99" i="18"/>
  <c r="E99" i="18"/>
  <c r="H99" i="18"/>
  <c r="C100" i="18"/>
  <c r="F100" i="18"/>
  <c r="G100" i="18"/>
  <c r="E61" i="18"/>
  <c r="C63" i="18"/>
  <c r="G63" i="18"/>
  <c r="C65" i="18"/>
  <c r="G65" i="18"/>
  <c r="E66" i="18"/>
  <c r="C67" i="18"/>
  <c r="G67" i="18"/>
  <c r="E68" i="18"/>
  <c r="C69" i="18"/>
  <c r="G69" i="18"/>
  <c r="E70" i="18"/>
  <c r="C77" i="18"/>
  <c r="G77" i="18"/>
  <c r="D107" i="17"/>
  <c r="H107" i="17"/>
  <c r="C44" i="18"/>
  <c r="D86" i="18"/>
  <c r="H86" i="18"/>
  <c r="D97" i="18"/>
  <c r="H97" i="18"/>
  <c r="F103" i="18"/>
  <c r="D52" i="18"/>
  <c r="H52" i="18"/>
  <c r="E86" i="18"/>
  <c r="E97" i="18"/>
  <c r="C103" i="18"/>
  <c r="G103" i="18"/>
  <c r="C101" i="18"/>
  <c r="G101" i="18"/>
  <c r="E103" i="18"/>
  <c r="C104" i="18"/>
  <c r="G104" i="18"/>
  <c r="E44" i="18"/>
  <c r="E53" i="18"/>
  <c r="C60" i="18"/>
  <c r="F43" i="18"/>
  <c r="C46" i="18"/>
  <c r="G46" i="18"/>
  <c r="G60" i="18"/>
  <c r="G45" i="17"/>
  <c r="E45" i="17"/>
  <c r="G44" i="18"/>
  <c r="E46" i="18"/>
  <c r="C53" i="18"/>
  <c r="G53" i="18"/>
  <c r="E60" i="18"/>
  <c r="G52" i="18"/>
  <c r="C52" i="18"/>
  <c r="E51" i="18"/>
  <c r="G50" i="18"/>
  <c r="C50" i="18"/>
  <c r="E49" i="18"/>
  <c r="G48" i="18"/>
  <c r="C48" i="18"/>
  <c r="E78" i="18"/>
  <c r="C80" i="18"/>
  <c r="G80" i="18"/>
  <c r="C82" i="18"/>
  <c r="G82" i="18"/>
  <c r="E83" i="18"/>
  <c r="C84" i="18"/>
  <c r="G84" i="18"/>
  <c r="E85" i="18"/>
  <c r="C86" i="18"/>
  <c r="G86" i="18"/>
  <c r="E94" i="18"/>
  <c r="C97" i="18"/>
  <c r="G97" i="18"/>
  <c r="C99" i="18"/>
  <c r="G99" i="18"/>
  <c r="E100" i="18"/>
  <c r="F22" i="17"/>
  <c r="F129" i="17" s="1"/>
  <c r="C56" i="17"/>
  <c r="G56" i="17"/>
  <c r="E62" i="17"/>
  <c r="E71" i="17" s="1"/>
  <c r="E72" i="17" s="1"/>
  <c r="C62" i="17"/>
  <c r="C71" i="17" s="1"/>
  <c r="C72" i="17" s="1"/>
  <c r="G62" i="17"/>
  <c r="G71" i="17" s="1"/>
  <c r="C73" i="17"/>
  <c r="G73" i="17"/>
  <c r="E79" i="17"/>
  <c r="C79" i="17"/>
  <c r="C90" i="17"/>
  <c r="G90" i="17"/>
  <c r="C107" i="17"/>
  <c r="G107" i="17"/>
  <c r="G51" i="18"/>
  <c r="E50" i="18"/>
  <c r="C49" i="18"/>
  <c r="F120" i="17"/>
  <c r="E56" i="17"/>
  <c r="E90" i="17"/>
  <c r="E107" i="17"/>
  <c r="E52" i="18"/>
  <c r="C51" i="18"/>
  <c r="G49" i="18"/>
  <c r="E48" i="18"/>
  <c r="G61" i="18"/>
  <c r="E63" i="18"/>
  <c r="E65" i="18"/>
  <c r="C66" i="18"/>
  <c r="G66" i="18"/>
  <c r="E67" i="18"/>
  <c r="C68" i="18"/>
  <c r="G68" i="18"/>
  <c r="E69" i="18"/>
  <c r="C70" i="18"/>
  <c r="G70" i="18"/>
  <c r="E77" i="18"/>
  <c r="C56" i="16"/>
  <c r="D78" i="18"/>
  <c r="H78" i="18"/>
  <c r="F80" i="18"/>
  <c r="F82" i="18"/>
  <c r="D83" i="18"/>
  <c r="H83" i="18"/>
  <c r="F84" i="18"/>
  <c r="D85" i="18"/>
  <c r="H85" i="18"/>
  <c r="F86" i="18"/>
  <c r="F97" i="18"/>
  <c r="F99" i="18"/>
  <c r="D100" i="18"/>
  <c r="H100" i="18"/>
  <c r="F101" i="18"/>
  <c r="D103" i="18"/>
  <c r="H103" i="18"/>
  <c r="F104" i="18"/>
  <c r="D22" i="17"/>
  <c r="D129" i="17" s="1"/>
  <c r="H22" i="17"/>
  <c r="H129" i="17" s="1"/>
  <c r="E73" i="17"/>
  <c r="F52" i="18"/>
  <c r="H51" i="18"/>
  <c r="D51" i="18"/>
  <c r="F50" i="18"/>
  <c r="H49" i="18"/>
  <c r="D49" i="18"/>
  <c r="F48" i="18"/>
  <c r="D61" i="18"/>
  <c r="H61" i="18"/>
  <c r="F63" i="18"/>
  <c r="F65" i="18"/>
  <c r="D66" i="18"/>
  <c r="H66" i="18"/>
  <c r="F67" i="18"/>
  <c r="D68" i="18"/>
  <c r="H68" i="18"/>
  <c r="F69" i="18"/>
  <c r="D70" i="18"/>
  <c r="H70" i="18"/>
  <c r="E22" i="17"/>
  <c r="E129" i="17" s="1"/>
  <c r="F56" i="17"/>
  <c r="D62" i="17"/>
  <c r="D71" i="17" s="1"/>
  <c r="D72" i="17" s="1"/>
  <c r="H62" i="17"/>
  <c r="H71" i="17" s="1"/>
  <c r="H72" i="17" s="1"/>
  <c r="F73" i="17"/>
  <c r="D79" i="17"/>
  <c r="H79" i="17"/>
  <c r="F90" i="17"/>
  <c r="F107" i="17"/>
  <c r="E43" i="18"/>
  <c r="D44" i="18"/>
  <c r="H44" i="18"/>
  <c r="F46" i="18"/>
  <c r="D53" i="18"/>
  <c r="H53" i="18"/>
  <c r="F60" i="18"/>
  <c r="C120" i="17"/>
  <c r="F45" i="17"/>
  <c r="C61" i="18"/>
  <c r="C78" i="18"/>
  <c r="H47" i="18"/>
  <c r="H56" i="16"/>
  <c r="G47" i="18"/>
  <c r="G56" i="16"/>
  <c r="F47" i="18"/>
  <c r="F56" i="16"/>
  <c r="E47" i="18"/>
  <c r="E56" i="16"/>
  <c r="D47" i="18"/>
  <c r="D56" i="16"/>
  <c r="C64" i="18"/>
  <c r="C73" i="16"/>
  <c r="D64" i="18"/>
  <c r="D73" i="16"/>
  <c r="E64" i="18"/>
  <c r="E73" i="16"/>
  <c r="F64" i="18"/>
  <c r="F73" i="16"/>
  <c r="G64" i="18"/>
  <c r="G73" i="16"/>
  <c r="H64" i="18"/>
  <c r="H73" i="16"/>
  <c r="C81" i="18"/>
  <c r="C90" i="16"/>
  <c r="D81" i="18"/>
  <c r="D90" i="16"/>
  <c r="E81" i="18"/>
  <c r="E90" i="16"/>
  <c r="F81" i="18"/>
  <c r="F90" i="16"/>
  <c r="G81" i="18"/>
  <c r="G90" i="16"/>
  <c r="H81" i="18"/>
  <c r="H90" i="16"/>
  <c r="C98" i="18"/>
  <c r="C107" i="16"/>
  <c r="D98" i="18"/>
  <c r="D107" i="16"/>
  <c r="E98" i="18"/>
  <c r="E107" i="16"/>
  <c r="F98" i="18"/>
  <c r="F107" i="16"/>
  <c r="G98" i="18"/>
  <c r="G107" i="16"/>
  <c r="H98" i="18"/>
  <c r="H107" i="16"/>
  <c r="F29" i="18"/>
  <c r="D96" i="16"/>
  <c r="D96" i="18" s="1"/>
  <c r="D94" i="18"/>
  <c r="H96" i="16"/>
  <c r="H96" i="18" s="1"/>
  <c r="H94" i="18"/>
  <c r="D29" i="18"/>
  <c r="H29" i="18"/>
  <c r="D45" i="16"/>
  <c r="D43" i="18"/>
  <c r="H45" i="16"/>
  <c r="H43" i="18"/>
  <c r="F79" i="16"/>
  <c r="F77" i="18"/>
  <c r="E29" i="18"/>
  <c r="C47" i="18"/>
  <c r="F96" i="16"/>
  <c r="F96" i="18" s="1"/>
  <c r="F94" i="18"/>
  <c r="G96" i="16"/>
  <c r="G96" i="18" s="1"/>
  <c r="G94" i="18"/>
  <c r="C29" i="18"/>
  <c r="G29" i="18"/>
  <c r="D112" i="17"/>
  <c r="G37" i="17"/>
  <c r="C111" i="17"/>
  <c r="G111" i="17"/>
  <c r="C113" i="17"/>
  <c r="E114" i="17"/>
  <c r="G115" i="17"/>
  <c r="C117" i="17"/>
  <c r="E119" i="17"/>
  <c r="G120" i="17"/>
  <c r="E28" i="17"/>
  <c r="D45" i="17"/>
  <c r="H45" i="17"/>
  <c r="F37" i="17"/>
  <c r="H37" i="17"/>
  <c r="H38" i="17" s="1"/>
  <c r="D37" i="17"/>
  <c r="E111" i="17"/>
  <c r="C112" i="17"/>
  <c r="G112" i="17"/>
  <c r="E113" i="17"/>
  <c r="C114" i="17"/>
  <c r="G114" i="17"/>
  <c r="E115" i="17"/>
  <c r="C116" i="17"/>
  <c r="G116" i="17"/>
  <c r="C119" i="17"/>
  <c r="G119" i="17"/>
  <c r="E120" i="17"/>
  <c r="C121" i="17"/>
  <c r="C28" i="17"/>
  <c r="E37" i="17"/>
  <c r="E45" i="16"/>
  <c r="C106" i="17"/>
  <c r="D106" i="17"/>
  <c r="H106" i="17"/>
  <c r="D55" i="17"/>
  <c r="H55" i="17"/>
  <c r="D89" i="17"/>
  <c r="H89" i="17"/>
  <c r="E55" i="17"/>
  <c r="E89" i="17"/>
  <c r="E106" i="17"/>
  <c r="F55" i="17"/>
  <c r="F89" i="17"/>
  <c r="F106" i="17"/>
  <c r="C55" i="17"/>
  <c r="G55" i="17"/>
  <c r="G72" i="17"/>
  <c r="C89" i="17"/>
  <c r="G89" i="17"/>
  <c r="G106" i="17"/>
  <c r="C11" i="17"/>
  <c r="G11" i="17"/>
  <c r="D11" i="17"/>
  <c r="H11" i="17"/>
  <c r="E11" i="17"/>
  <c r="F11" i="17"/>
  <c r="F45" i="16"/>
  <c r="C62" i="16"/>
  <c r="G62" i="16"/>
  <c r="G62" i="18" s="1"/>
  <c r="C79" i="16"/>
  <c r="G79" i="16"/>
  <c r="D62" i="16"/>
  <c r="H62" i="16"/>
  <c r="D79" i="16"/>
  <c r="H79" i="16"/>
  <c r="F106" i="16"/>
  <c r="C96" i="16"/>
  <c r="E96" i="16"/>
  <c r="E79" i="16"/>
  <c r="E62" i="16"/>
  <c r="F62" i="16"/>
  <c r="F62" i="18" s="1"/>
  <c r="G106" i="16"/>
  <c r="D106" i="16"/>
  <c r="H106" i="16"/>
  <c r="G89" i="16"/>
  <c r="D89" i="16"/>
  <c r="F89" i="16"/>
  <c r="H72" i="16"/>
  <c r="F72" i="16"/>
  <c r="G72" i="16"/>
  <c r="H55" i="16"/>
  <c r="D55" i="16"/>
  <c r="C45" i="16"/>
  <c r="G45" i="16"/>
  <c r="E55" i="16"/>
  <c r="F55" i="16"/>
  <c r="H36" i="16"/>
  <c r="G36" i="16"/>
  <c r="G36" i="18" s="1"/>
  <c r="F36" i="16"/>
  <c r="F36" i="18" s="1"/>
  <c r="E36" i="16"/>
  <c r="E36" i="18" s="1"/>
  <c r="D36" i="16"/>
  <c r="D36" i="18" s="1"/>
  <c r="C36" i="16"/>
  <c r="C36" i="18" s="1"/>
  <c r="H33" i="16"/>
  <c r="H33" i="18" s="1"/>
  <c r="G33" i="16"/>
  <c r="G33" i="18" s="1"/>
  <c r="F33" i="16"/>
  <c r="F33" i="18" s="1"/>
  <c r="E33" i="16"/>
  <c r="E33" i="18" s="1"/>
  <c r="D33" i="16"/>
  <c r="D33" i="18" s="1"/>
  <c r="C33" i="16"/>
  <c r="C33" i="18" s="1"/>
  <c r="H27" i="16"/>
  <c r="H27" i="18" s="1"/>
  <c r="G27" i="16"/>
  <c r="G27" i="18" s="1"/>
  <c r="F27" i="16"/>
  <c r="F27" i="18" s="1"/>
  <c r="E27" i="16"/>
  <c r="E27" i="18" s="1"/>
  <c r="D27" i="16"/>
  <c r="D27" i="18" s="1"/>
  <c r="H26" i="16"/>
  <c r="H26" i="18" s="1"/>
  <c r="G26" i="16"/>
  <c r="F26" i="16"/>
  <c r="E26" i="16"/>
  <c r="E26" i="18" s="1"/>
  <c r="D26" i="16"/>
  <c r="D26" i="18" s="1"/>
  <c r="C26" i="16"/>
  <c r="C26" i="18" s="1"/>
  <c r="H73" i="18" l="1"/>
  <c r="G79" i="18"/>
  <c r="D73" i="18"/>
  <c r="H36" i="18"/>
  <c r="I36" i="16"/>
  <c r="F79" i="18"/>
  <c r="G107" i="18"/>
  <c r="C56" i="18"/>
  <c r="E45" i="18"/>
  <c r="H107" i="18"/>
  <c r="D107" i="18"/>
  <c r="H90" i="18"/>
  <c r="D90" i="18"/>
  <c r="D56" i="18"/>
  <c r="F56" i="18"/>
  <c r="H56" i="18"/>
  <c r="C90" i="18"/>
  <c r="C73" i="18"/>
  <c r="E56" i="18"/>
  <c r="G56" i="18"/>
  <c r="H106" i="18"/>
  <c r="G90" i="18"/>
  <c r="G73" i="18"/>
  <c r="G28" i="16"/>
  <c r="G28" i="18" s="1"/>
  <c r="F45" i="18"/>
  <c r="D106" i="18"/>
  <c r="C107" i="18"/>
  <c r="E73" i="18"/>
  <c r="F107" i="18"/>
  <c r="F73" i="18"/>
  <c r="F106" i="18"/>
  <c r="G72" i="18"/>
  <c r="G106" i="18"/>
  <c r="D79" i="18"/>
  <c r="E107" i="18"/>
  <c r="E90" i="18"/>
  <c r="F90" i="18"/>
  <c r="F72" i="18"/>
  <c r="H62" i="18"/>
  <c r="F28" i="16"/>
  <c r="F28" i="18" s="1"/>
  <c r="H72" i="18"/>
  <c r="H45" i="18"/>
  <c r="D45" i="18"/>
  <c r="G55" i="16"/>
  <c r="G55" i="18" s="1"/>
  <c r="G45" i="18"/>
  <c r="E106" i="16"/>
  <c r="E106" i="18" s="1"/>
  <c r="E96" i="18"/>
  <c r="C89" i="16"/>
  <c r="C89" i="18" s="1"/>
  <c r="C79" i="18"/>
  <c r="F26" i="18"/>
  <c r="C55" i="16"/>
  <c r="C55" i="18" s="1"/>
  <c r="C45" i="18"/>
  <c r="C106" i="16"/>
  <c r="C106" i="18" s="1"/>
  <c r="C96" i="18"/>
  <c r="E72" i="16"/>
  <c r="E72" i="18" s="1"/>
  <c r="E62" i="18"/>
  <c r="D72" i="16"/>
  <c r="D72" i="18" s="1"/>
  <c r="D62" i="18"/>
  <c r="C72" i="16"/>
  <c r="C72" i="18" s="1"/>
  <c r="C62" i="18"/>
  <c r="E89" i="16"/>
  <c r="E89" i="18" s="1"/>
  <c r="E79" i="18"/>
  <c r="H89" i="16"/>
  <c r="H89" i="18" s="1"/>
  <c r="H79" i="18"/>
  <c r="G89" i="18"/>
  <c r="G26" i="18"/>
  <c r="F89" i="18"/>
  <c r="D89" i="18"/>
  <c r="H55" i="18"/>
  <c r="D55" i="18"/>
  <c r="F55" i="18"/>
  <c r="E55" i="18"/>
  <c r="G38" i="17"/>
  <c r="D38" i="17"/>
  <c r="F38" i="17"/>
  <c r="E38" i="17"/>
  <c r="C37" i="17"/>
  <c r="E118" i="17"/>
  <c r="E20" i="17"/>
  <c r="C118" i="17"/>
  <c r="C20" i="17"/>
  <c r="F118" i="17"/>
  <c r="F20" i="17"/>
  <c r="D118" i="17"/>
  <c r="D20" i="17"/>
  <c r="H118" i="17"/>
  <c r="H20" i="17"/>
  <c r="G118" i="17"/>
  <c r="G20" i="17"/>
  <c r="D28" i="16"/>
  <c r="D28" i="18" s="1"/>
  <c r="H28" i="16"/>
  <c r="H28" i="18" s="1"/>
  <c r="E28" i="16"/>
  <c r="E37" i="16" s="1"/>
  <c r="E38" i="16" s="1"/>
  <c r="C28" i="16"/>
  <c r="C37" i="16" s="1"/>
  <c r="C38" i="16" s="1"/>
  <c r="G37" i="16" l="1"/>
  <c r="G38" i="16" s="1"/>
  <c r="D37" i="16"/>
  <c r="D38" i="16" s="1"/>
  <c r="D38" i="18" s="1"/>
  <c r="H37" i="16"/>
  <c r="H38" i="16" s="1"/>
  <c r="H38" i="18" s="1"/>
  <c r="F37" i="16"/>
  <c r="F38" i="16" s="1"/>
  <c r="F38" i="18" s="1"/>
  <c r="G38" i="18"/>
  <c r="E38" i="18"/>
  <c r="H37" i="18"/>
  <c r="C28" i="18"/>
  <c r="E28" i="18"/>
  <c r="E37" i="18"/>
  <c r="C37" i="18"/>
  <c r="C38" i="17"/>
  <c r="C38" i="18" s="1"/>
  <c r="H127" i="17"/>
  <c r="H21" i="17"/>
  <c r="G127" i="17"/>
  <c r="G21" i="17"/>
  <c r="D127" i="17"/>
  <c r="D21" i="17"/>
  <c r="C127" i="17"/>
  <c r="C21" i="17"/>
  <c r="F127" i="17"/>
  <c r="F21" i="17"/>
  <c r="E127" i="17"/>
  <c r="E21" i="17"/>
  <c r="BJ9" i="17"/>
  <c r="BI9" i="17"/>
  <c r="BH9" i="17"/>
  <c r="BH31" i="17" s="1"/>
  <c r="BG9" i="17"/>
  <c r="BG31" i="17" s="1"/>
  <c r="BF9" i="17"/>
  <c r="BF31" i="17" s="1"/>
  <c r="BE9" i="17"/>
  <c r="BE31" i="17" s="1"/>
  <c r="BJ8" i="17"/>
  <c r="BJ30" i="17" s="1"/>
  <c r="BI8" i="17"/>
  <c r="BI30" i="17" s="1"/>
  <c r="BH8" i="17"/>
  <c r="BH30" i="17" s="1"/>
  <c r="BG8" i="17"/>
  <c r="BG30" i="17" s="1"/>
  <c r="BF8" i="17"/>
  <c r="BF30" i="17" s="1"/>
  <c r="BE8" i="17"/>
  <c r="BE30" i="17" s="1"/>
  <c r="BJ7" i="17"/>
  <c r="BJ29" i="17" s="1"/>
  <c r="BI7" i="17"/>
  <c r="BI29" i="17" s="1"/>
  <c r="BH7" i="17"/>
  <c r="BH29" i="17" s="1"/>
  <c r="BG7" i="17"/>
  <c r="BG29" i="17" s="1"/>
  <c r="BF7" i="17"/>
  <c r="BF29" i="17" s="1"/>
  <c r="BE7" i="17"/>
  <c r="BE29" i="17" s="1"/>
  <c r="BJ6" i="17"/>
  <c r="BJ28" i="17" s="1"/>
  <c r="BI6" i="17"/>
  <c r="BI28" i="17" s="1"/>
  <c r="BH6" i="17"/>
  <c r="BH28" i="17" s="1"/>
  <c r="BG6" i="17"/>
  <c r="BG28" i="17" s="1"/>
  <c r="BF6" i="17"/>
  <c r="BF28" i="17" s="1"/>
  <c r="BE6" i="17"/>
  <c r="BE28" i="17" s="1"/>
  <c r="BJ5" i="17"/>
  <c r="BJ27" i="17" s="1"/>
  <c r="BI5" i="17"/>
  <c r="BI27" i="17" s="1"/>
  <c r="BH5" i="17"/>
  <c r="BH27" i="17" s="1"/>
  <c r="BG5" i="17"/>
  <c r="BG27" i="17" s="1"/>
  <c r="BF5" i="17"/>
  <c r="BF27" i="17" s="1"/>
  <c r="BE5" i="17"/>
  <c r="BE27" i="17" s="1"/>
  <c r="BJ4" i="17"/>
  <c r="BJ26" i="17" s="1"/>
  <c r="BI4" i="17"/>
  <c r="BI26" i="17" s="1"/>
  <c r="BH4" i="17"/>
  <c r="BH26" i="17" s="1"/>
  <c r="BG4" i="17"/>
  <c r="BG26" i="17" s="1"/>
  <c r="BF4" i="17"/>
  <c r="BF26" i="17" s="1"/>
  <c r="BE4" i="17"/>
  <c r="BE26" i="17" s="1"/>
  <c r="BA9" i="17"/>
  <c r="BA31" i="17" s="1"/>
  <c r="AZ9" i="17"/>
  <c r="AZ31" i="17" s="1"/>
  <c r="AY9" i="17"/>
  <c r="AY31" i="17" s="1"/>
  <c r="AX9" i="17"/>
  <c r="AX31" i="17" s="1"/>
  <c r="AW9" i="17"/>
  <c r="AW31" i="17" s="1"/>
  <c r="AV9" i="17"/>
  <c r="AV31" i="17" s="1"/>
  <c r="BA8" i="17"/>
  <c r="BA30" i="17" s="1"/>
  <c r="AZ8" i="17"/>
  <c r="AZ30" i="17" s="1"/>
  <c r="AY8" i="17"/>
  <c r="AY30" i="17" s="1"/>
  <c r="AX8" i="17"/>
  <c r="AX30" i="17" s="1"/>
  <c r="AW8" i="17"/>
  <c r="AW30" i="17" s="1"/>
  <c r="AV8" i="17"/>
  <c r="AV30" i="17" s="1"/>
  <c r="BA7" i="17"/>
  <c r="BA29" i="17" s="1"/>
  <c r="AZ7" i="17"/>
  <c r="AZ29" i="17" s="1"/>
  <c r="AY7" i="17"/>
  <c r="AY29" i="17" s="1"/>
  <c r="AX7" i="17"/>
  <c r="AX29" i="17" s="1"/>
  <c r="AW7" i="17"/>
  <c r="AW29" i="17" s="1"/>
  <c r="AV7" i="17"/>
  <c r="AV29" i="17" s="1"/>
  <c r="BA6" i="17"/>
  <c r="BA28" i="17" s="1"/>
  <c r="AZ6" i="17"/>
  <c r="AZ28" i="17" s="1"/>
  <c r="AY6" i="17"/>
  <c r="AY28" i="17" s="1"/>
  <c r="AX6" i="17"/>
  <c r="AX28" i="17" s="1"/>
  <c r="AW6" i="17"/>
  <c r="AW28" i="17" s="1"/>
  <c r="AV6" i="17"/>
  <c r="AV28" i="17" s="1"/>
  <c r="BA5" i="17"/>
  <c r="BA27" i="17" s="1"/>
  <c r="AZ5" i="17"/>
  <c r="AZ27" i="17" s="1"/>
  <c r="AY5" i="17"/>
  <c r="AY27" i="17" s="1"/>
  <c r="AX5" i="17"/>
  <c r="AX27" i="17" s="1"/>
  <c r="AW5" i="17"/>
  <c r="AW27" i="17" s="1"/>
  <c r="AV5" i="17"/>
  <c r="AV27" i="17" s="1"/>
  <c r="BA4" i="17"/>
  <c r="BA26" i="17" s="1"/>
  <c r="AZ4" i="17"/>
  <c r="AZ26" i="17" s="1"/>
  <c r="AY4" i="17"/>
  <c r="AY26" i="17" s="1"/>
  <c r="AX4" i="17"/>
  <c r="AX26" i="17" s="1"/>
  <c r="AW4" i="17"/>
  <c r="AW26" i="17" s="1"/>
  <c r="AV4" i="17"/>
  <c r="AV26" i="17" s="1"/>
  <c r="AR9" i="17"/>
  <c r="AR31" i="17" s="1"/>
  <c r="AQ9" i="17"/>
  <c r="AQ31" i="17" s="1"/>
  <c r="AP9" i="17"/>
  <c r="AP31" i="17" s="1"/>
  <c r="AO9" i="17"/>
  <c r="AO31" i="17" s="1"/>
  <c r="AN9" i="17"/>
  <c r="AN31" i="17" s="1"/>
  <c r="AM9" i="17"/>
  <c r="AM31" i="17" s="1"/>
  <c r="AR8" i="17"/>
  <c r="AR30" i="17" s="1"/>
  <c r="AQ8" i="17"/>
  <c r="AQ30" i="17" s="1"/>
  <c r="AP8" i="17"/>
  <c r="AP30" i="17" s="1"/>
  <c r="AO8" i="17"/>
  <c r="AO30" i="17" s="1"/>
  <c r="AN8" i="17"/>
  <c r="AN30" i="17" s="1"/>
  <c r="AM8" i="17"/>
  <c r="AM30" i="17" s="1"/>
  <c r="AR7" i="17"/>
  <c r="AR29" i="17" s="1"/>
  <c r="AQ7" i="17"/>
  <c r="AQ29" i="17" s="1"/>
  <c r="AP7" i="17"/>
  <c r="AP29" i="17" s="1"/>
  <c r="AO7" i="17"/>
  <c r="AO29" i="17" s="1"/>
  <c r="AN7" i="17"/>
  <c r="AN29" i="17" s="1"/>
  <c r="AM7" i="17"/>
  <c r="AM29" i="17" s="1"/>
  <c r="AR6" i="17"/>
  <c r="AR28" i="17" s="1"/>
  <c r="AQ6" i="17"/>
  <c r="AQ28" i="17" s="1"/>
  <c r="AP6" i="17"/>
  <c r="AP28" i="17" s="1"/>
  <c r="AO6" i="17"/>
  <c r="AO28" i="17" s="1"/>
  <c r="AN6" i="17"/>
  <c r="AN28" i="17" s="1"/>
  <c r="AM6" i="17"/>
  <c r="AM28" i="17" s="1"/>
  <c r="AR5" i="17"/>
  <c r="AR27" i="17" s="1"/>
  <c r="AQ5" i="17"/>
  <c r="AQ27" i="17" s="1"/>
  <c r="AP5" i="17"/>
  <c r="AP27" i="17" s="1"/>
  <c r="AO5" i="17"/>
  <c r="AO27" i="17" s="1"/>
  <c r="AN5" i="17"/>
  <c r="AN27" i="17" s="1"/>
  <c r="AM5" i="17"/>
  <c r="AM27" i="17" s="1"/>
  <c r="AR4" i="17"/>
  <c r="AR26" i="17" s="1"/>
  <c r="AQ4" i="17"/>
  <c r="AQ26" i="17" s="1"/>
  <c r="AP4" i="17"/>
  <c r="AP26" i="17" s="1"/>
  <c r="AO4" i="17"/>
  <c r="AO26" i="17" s="1"/>
  <c r="AN4" i="17"/>
  <c r="AN26" i="17" s="1"/>
  <c r="AM4" i="17"/>
  <c r="AM26" i="17" s="1"/>
  <c r="BJ31" i="17"/>
  <c r="BI31" i="17"/>
  <c r="BE5" i="16"/>
  <c r="BF5" i="16"/>
  <c r="BG5" i="16"/>
  <c r="BH5" i="16"/>
  <c r="BI5" i="16"/>
  <c r="BJ5" i="16"/>
  <c r="BE6" i="16"/>
  <c r="BF6" i="16"/>
  <c r="BG6" i="16"/>
  <c r="BH6" i="16"/>
  <c r="BI6" i="16"/>
  <c r="BJ6" i="16"/>
  <c r="BE7" i="16"/>
  <c r="BF7" i="16"/>
  <c r="BG7" i="16"/>
  <c r="BH7" i="16"/>
  <c r="BI7" i="16"/>
  <c r="BJ7" i="16"/>
  <c r="BE8" i="16"/>
  <c r="BF8" i="16"/>
  <c r="BG8" i="16"/>
  <c r="BH8" i="16"/>
  <c r="BI8" i="16"/>
  <c r="BJ8" i="16"/>
  <c r="BE9" i="16"/>
  <c r="BF9" i="16"/>
  <c r="BG9" i="16"/>
  <c r="BH9" i="16"/>
  <c r="BI9" i="16"/>
  <c r="BJ9" i="16"/>
  <c r="BF4" i="16"/>
  <c r="BG4" i="16"/>
  <c r="BH4" i="16"/>
  <c r="BI4" i="16"/>
  <c r="BJ4" i="16"/>
  <c r="BE4" i="16"/>
  <c r="BI31" i="16"/>
  <c r="BF31" i="16"/>
  <c r="AV9" i="16"/>
  <c r="AW9" i="16"/>
  <c r="AX9" i="16"/>
  <c r="AY9" i="16"/>
  <c r="AZ9" i="16"/>
  <c r="BA9" i="16"/>
  <c r="AV5" i="16"/>
  <c r="AW5" i="16"/>
  <c r="AX5" i="16"/>
  <c r="AY5" i="16"/>
  <c r="AZ5" i="16"/>
  <c r="BA5" i="16"/>
  <c r="AV6" i="16"/>
  <c r="AW6" i="16"/>
  <c r="AX6" i="16"/>
  <c r="AY6" i="16"/>
  <c r="AZ6" i="16"/>
  <c r="BA6" i="16"/>
  <c r="AV7" i="16"/>
  <c r="AW7" i="16"/>
  <c r="AX7" i="16"/>
  <c r="AY7" i="16"/>
  <c r="AZ7" i="16"/>
  <c r="BA7" i="16"/>
  <c r="AV8" i="16"/>
  <c r="AW8" i="16"/>
  <c r="AX8" i="16"/>
  <c r="AY8" i="16"/>
  <c r="AZ8" i="16"/>
  <c r="BA8" i="16"/>
  <c r="AW4" i="16"/>
  <c r="AX4" i="16"/>
  <c r="AY4" i="16"/>
  <c r="AZ4" i="16"/>
  <c r="BA4" i="16"/>
  <c r="AV4" i="16"/>
  <c r="AZ31" i="16"/>
  <c r="AW31" i="16"/>
  <c r="AV29" i="16"/>
  <c r="AI9" i="17"/>
  <c r="AI31" i="17" s="1"/>
  <c r="AH9" i="17"/>
  <c r="AH31" i="17" s="1"/>
  <c r="AG9" i="17"/>
  <c r="AF9" i="17"/>
  <c r="AF31" i="17" s="1"/>
  <c r="AE9" i="17"/>
  <c r="AE31" i="17" s="1"/>
  <c r="AD9" i="17"/>
  <c r="AD31" i="17" s="1"/>
  <c r="AI8" i="17"/>
  <c r="AI30" i="17" s="1"/>
  <c r="AH8" i="17"/>
  <c r="AH30" i="17" s="1"/>
  <c r="AG8" i="17"/>
  <c r="AG30" i="17" s="1"/>
  <c r="AF8" i="17"/>
  <c r="AF30" i="17" s="1"/>
  <c r="AE8" i="17"/>
  <c r="AE30" i="17" s="1"/>
  <c r="AD8" i="17"/>
  <c r="AD30" i="17" s="1"/>
  <c r="AI7" i="17"/>
  <c r="AI29" i="17" s="1"/>
  <c r="AH7" i="17"/>
  <c r="AH29" i="17" s="1"/>
  <c r="AG7" i="17"/>
  <c r="AG29" i="17" s="1"/>
  <c r="AF7" i="17"/>
  <c r="AF29" i="17" s="1"/>
  <c r="AE7" i="17"/>
  <c r="AE29" i="17" s="1"/>
  <c r="AD7" i="17"/>
  <c r="AD29" i="17" s="1"/>
  <c r="AI6" i="17"/>
  <c r="AI28" i="17" s="1"/>
  <c r="AH6" i="17"/>
  <c r="AH28" i="17" s="1"/>
  <c r="AG6" i="17"/>
  <c r="AG28" i="17" s="1"/>
  <c r="AF6" i="17"/>
  <c r="AF28" i="17" s="1"/>
  <c r="AE6" i="17"/>
  <c r="AE28" i="17" s="1"/>
  <c r="AD6" i="17"/>
  <c r="AD28" i="17" s="1"/>
  <c r="AI5" i="17"/>
  <c r="AI27" i="17" s="1"/>
  <c r="AH5" i="17"/>
  <c r="AH27" i="17" s="1"/>
  <c r="AG5" i="17"/>
  <c r="AG27" i="17" s="1"/>
  <c r="AF5" i="17"/>
  <c r="AF27" i="17" s="1"/>
  <c r="AE5" i="17"/>
  <c r="AE27" i="17" s="1"/>
  <c r="AD5" i="17"/>
  <c r="AD27" i="17" s="1"/>
  <c r="AI4" i="17"/>
  <c r="AI26" i="17" s="1"/>
  <c r="AH4" i="17"/>
  <c r="AH26" i="17" s="1"/>
  <c r="AG4" i="17"/>
  <c r="AG26" i="17" s="1"/>
  <c r="AF4" i="17"/>
  <c r="AF26" i="17" s="1"/>
  <c r="AE4" i="17"/>
  <c r="AE26" i="17" s="1"/>
  <c r="AD4" i="17"/>
  <c r="AD26" i="17" s="1"/>
  <c r="Q10" i="17"/>
  <c r="Q32" i="17" s="1"/>
  <c r="P10" i="17"/>
  <c r="P32" i="17" s="1"/>
  <c r="O10" i="17"/>
  <c r="O32" i="17" s="1"/>
  <c r="N10" i="17"/>
  <c r="N32" i="17" s="1"/>
  <c r="M10" i="17"/>
  <c r="M32" i="17" s="1"/>
  <c r="L10" i="17"/>
  <c r="L32" i="17" s="1"/>
  <c r="Q9" i="17"/>
  <c r="Q31" i="17" s="1"/>
  <c r="P9" i="17"/>
  <c r="P31" i="17" s="1"/>
  <c r="O9" i="17"/>
  <c r="O31" i="17" s="1"/>
  <c r="N9" i="17"/>
  <c r="N31" i="17" s="1"/>
  <c r="M9" i="17"/>
  <c r="M31" i="17" s="1"/>
  <c r="L9" i="17"/>
  <c r="L31" i="17" s="1"/>
  <c r="Q8" i="17"/>
  <c r="Q30" i="17" s="1"/>
  <c r="P8" i="17"/>
  <c r="P30" i="17" s="1"/>
  <c r="O8" i="17"/>
  <c r="O30" i="17" s="1"/>
  <c r="N8" i="17"/>
  <c r="N30" i="17" s="1"/>
  <c r="M8" i="17"/>
  <c r="M30" i="17" s="1"/>
  <c r="L8" i="17"/>
  <c r="L30" i="17" s="1"/>
  <c r="Q7" i="17"/>
  <c r="Q29" i="17" s="1"/>
  <c r="P7" i="17"/>
  <c r="P29" i="17" s="1"/>
  <c r="O7" i="17"/>
  <c r="O29" i="17" s="1"/>
  <c r="N7" i="17"/>
  <c r="N29" i="17" s="1"/>
  <c r="M7" i="17"/>
  <c r="M29" i="17" s="1"/>
  <c r="L7" i="17"/>
  <c r="L29" i="17" s="1"/>
  <c r="Q6" i="17"/>
  <c r="Q28" i="17" s="1"/>
  <c r="P6" i="17"/>
  <c r="P28" i="17" s="1"/>
  <c r="O6" i="17"/>
  <c r="O28" i="17" s="1"/>
  <c r="N6" i="17"/>
  <c r="N28" i="17" s="1"/>
  <c r="M6" i="17"/>
  <c r="M28" i="17" s="1"/>
  <c r="L6" i="17"/>
  <c r="L28" i="17" s="1"/>
  <c r="Q5" i="17"/>
  <c r="Q27" i="17" s="1"/>
  <c r="P5" i="17"/>
  <c r="P27" i="17" s="1"/>
  <c r="O5" i="17"/>
  <c r="O27" i="17" s="1"/>
  <c r="N5" i="17"/>
  <c r="N27" i="17" s="1"/>
  <c r="M5" i="17"/>
  <c r="M27" i="17" s="1"/>
  <c r="L5" i="17"/>
  <c r="L27" i="17" s="1"/>
  <c r="Q4" i="17"/>
  <c r="P4" i="17"/>
  <c r="P26" i="17" s="1"/>
  <c r="O4" i="17"/>
  <c r="O26" i="17" s="1"/>
  <c r="N4" i="17"/>
  <c r="M4" i="17"/>
  <c r="L4" i="17"/>
  <c r="L26" i="17" s="1"/>
  <c r="AG31" i="17"/>
  <c r="AN9" i="16"/>
  <c r="AO9" i="16"/>
  <c r="AP9" i="16"/>
  <c r="AQ9" i="16"/>
  <c r="AR9" i="16"/>
  <c r="AM9" i="16"/>
  <c r="AD9" i="16"/>
  <c r="AE9" i="16"/>
  <c r="AF9" i="16"/>
  <c r="AG9" i="16"/>
  <c r="AH9" i="16"/>
  <c r="AI9" i="16"/>
  <c r="AI31" i="16" s="1"/>
  <c r="AM5" i="16"/>
  <c r="AN5" i="16"/>
  <c r="AO5" i="16"/>
  <c r="AP5" i="16"/>
  <c r="AQ5" i="16"/>
  <c r="AR5" i="16"/>
  <c r="AM6" i="16"/>
  <c r="AN6" i="16"/>
  <c r="AO6" i="16"/>
  <c r="AP6" i="16"/>
  <c r="AQ6" i="16"/>
  <c r="AR6" i="16"/>
  <c r="AM7" i="16"/>
  <c r="AN7" i="16"/>
  <c r="AO7" i="16"/>
  <c r="AP7" i="16"/>
  <c r="AQ7" i="16"/>
  <c r="AR7" i="16"/>
  <c r="AM8" i="16"/>
  <c r="AN8" i="16"/>
  <c r="AO8" i="16"/>
  <c r="AP8" i="16"/>
  <c r="AQ8" i="16"/>
  <c r="AQ30" i="16" s="1"/>
  <c r="AR8" i="16"/>
  <c r="AN4" i="16"/>
  <c r="AO4" i="16"/>
  <c r="AP4" i="16"/>
  <c r="AQ4" i="16"/>
  <c r="AR4" i="16"/>
  <c r="AM4" i="16"/>
  <c r="AD5" i="16"/>
  <c r="AE5" i="16"/>
  <c r="AF5" i="16"/>
  <c r="AG5" i="16"/>
  <c r="AH5" i="16"/>
  <c r="AI5" i="16"/>
  <c r="AD6" i="16"/>
  <c r="AE6" i="16"/>
  <c r="AF6" i="16"/>
  <c r="AG6" i="16"/>
  <c r="AH6" i="16"/>
  <c r="AI6" i="16"/>
  <c r="AD7" i="16"/>
  <c r="AE7" i="16"/>
  <c r="AF7" i="16"/>
  <c r="AG7" i="16"/>
  <c r="AH7" i="16"/>
  <c r="AI7" i="16"/>
  <c r="AD8" i="16"/>
  <c r="AE8" i="16"/>
  <c r="AF8" i="16"/>
  <c r="AG8" i="16"/>
  <c r="AH8" i="16"/>
  <c r="AI8" i="16"/>
  <c r="AE4" i="16"/>
  <c r="AF4" i="16"/>
  <c r="AG4" i="16"/>
  <c r="AH4" i="16"/>
  <c r="AI4" i="16"/>
  <c r="AD4" i="16"/>
  <c r="L5" i="16"/>
  <c r="M5" i="16"/>
  <c r="N5" i="16"/>
  <c r="O5" i="16"/>
  <c r="P5" i="16"/>
  <c r="Q5" i="16"/>
  <c r="L6" i="16"/>
  <c r="M6" i="16"/>
  <c r="N6" i="16"/>
  <c r="O6" i="16"/>
  <c r="P6" i="16"/>
  <c r="Q6" i="16"/>
  <c r="L7" i="16"/>
  <c r="M7" i="16"/>
  <c r="N7" i="16"/>
  <c r="O7" i="16"/>
  <c r="P7" i="16"/>
  <c r="Q7" i="16"/>
  <c r="L8" i="16"/>
  <c r="M8" i="16"/>
  <c r="N8" i="16"/>
  <c r="O8" i="16"/>
  <c r="P8" i="16"/>
  <c r="Q8" i="16"/>
  <c r="L9" i="16"/>
  <c r="M9" i="16"/>
  <c r="N9" i="16"/>
  <c r="O9" i="16"/>
  <c r="P9" i="16"/>
  <c r="Q9" i="16"/>
  <c r="L10" i="16"/>
  <c r="M10" i="16"/>
  <c r="N10" i="16"/>
  <c r="O10" i="16"/>
  <c r="P10" i="16"/>
  <c r="Q10" i="16"/>
  <c r="M4" i="16"/>
  <c r="N4" i="16"/>
  <c r="O4" i="16"/>
  <c r="P4" i="16"/>
  <c r="Q4" i="16"/>
  <c r="L4" i="16"/>
  <c r="L32" i="16"/>
  <c r="C13" i="16"/>
  <c r="D13" i="16"/>
  <c r="E13" i="16"/>
  <c r="F13" i="16"/>
  <c r="G13" i="16"/>
  <c r="H13" i="16"/>
  <c r="C14" i="16"/>
  <c r="D14" i="16"/>
  <c r="E14" i="16"/>
  <c r="F14" i="16"/>
  <c r="G14" i="16"/>
  <c r="H14" i="16"/>
  <c r="C15" i="16"/>
  <c r="D15" i="16"/>
  <c r="E15" i="16"/>
  <c r="F15" i="16"/>
  <c r="G15" i="16"/>
  <c r="H15" i="16"/>
  <c r="C16" i="16"/>
  <c r="D16" i="16"/>
  <c r="E16" i="16"/>
  <c r="F16" i="16"/>
  <c r="G16" i="16"/>
  <c r="H16" i="16"/>
  <c r="C17" i="16"/>
  <c r="D17" i="16"/>
  <c r="E17" i="16"/>
  <c r="F17" i="16"/>
  <c r="G17" i="16"/>
  <c r="H17" i="16"/>
  <c r="C18" i="16"/>
  <c r="D18" i="16"/>
  <c r="E18" i="16"/>
  <c r="F18" i="16"/>
  <c r="G18" i="16"/>
  <c r="H18" i="16"/>
  <c r="C19" i="16"/>
  <c r="D19" i="16"/>
  <c r="E19" i="16"/>
  <c r="F19" i="16"/>
  <c r="G19" i="16"/>
  <c r="H19" i="16"/>
  <c r="D12" i="16"/>
  <c r="E12" i="16"/>
  <c r="F12" i="16"/>
  <c r="G12" i="16"/>
  <c r="H12" i="16"/>
  <c r="C12" i="16"/>
  <c r="C5" i="16"/>
  <c r="D5" i="16"/>
  <c r="E5" i="16"/>
  <c r="F5" i="16"/>
  <c r="G5" i="16"/>
  <c r="H5" i="16"/>
  <c r="C6" i="16"/>
  <c r="D6" i="16"/>
  <c r="E6" i="16"/>
  <c r="F6" i="16"/>
  <c r="G6" i="16"/>
  <c r="H6" i="16"/>
  <c r="C7" i="16"/>
  <c r="D7" i="16"/>
  <c r="E7" i="16"/>
  <c r="F7" i="16"/>
  <c r="G7" i="16"/>
  <c r="H7" i="16"/>
  <c r="C8" i="16"/>
  <c r="D8" i="16"/>
  <c r="E8" i="16"/>
  <c r="F8" i="16"/>
  <c r="G8" i="16"/>
  <c r="H8" i="16"/>
  <c r="C9" i="16"/>
  <c r="D9" i="16"/>
  <c r="E9" i="16"/>
  <c r="F9" i="16"/>
  <c r="G9" i="16"/>
  <c r="H9" i="16"/>
  <c r="C10" i="16"/>
  <c r="D10" i="16"/>
  <c r="E10" i="16"/>
  <c r="F10" i="16"/>
  <c r="G10" i="16"/>
  <c r="H10" i="16"/>
  <c r="D4" i="16"/>
  <c r="E4" i="16"/>
  <c r="F4" i="16"/>
  <c r="G4" i="16"/>
  <c r="H4" i="16"/>
  <c r="C4" i="16"/>
  <c r="AI6" i="18" l="1"/>
  <c r="AI28" i="18" s="1"/>
  <c r="AR9" i="18"/>
  <c r="AR31" i="18" s="1"/>
  <c r="AN9" i="18"/>
  <c r="AN31" i="18" s="1"/>
  <c r="AV7" i="18"/>
  <c r="AV29" i="18" s="1"/>
  <c r="BI9" i="18"/>
  <c r="BI31" i="18" s="1"/>
  <c r="BE7" i="18"/>
  <c r="BE29" i="18" s="1"/>
  <c r="BG6" i="18"/>
  <c r="BG28" i="18" s="1"/>
  <c r="BI5" i="18"/>
  <c r="BI27" i="18" s="1"/>
  <c r="AO4" i="18"/>
  <c r="AO26" i="18" s="1"/>
  <c r="AM9" i="18"/>
  <c r="AM31" i="18" s="1"/>
  <c r="L10" i="18"/>
  <c r="L32" i="18" s="1"/>
  <c r="L4" i="18"/>
  <c r="L26" i="18" s="1"/>
  <c r="AQ9" i="18"/>
  <c r="AQ31" i="18" s="1"/>
  <c r="AZ9" i="18"/>
  <c r="AZ31" i="18" s="1"/>
  <c r="G37" i="18"/>
  <c r="AR4" i="18"/>
  <c r="AR26" i="18" s="1"/>
  <c r="AN4" i="18"/>
  <c r="AN26" i="18" s="1"/>
  <c r="BI27" i="16"/>
  <c r="F37" i="18"/>
  <c r="AM4" i="18"/>
  <c r="AM26" i="18" s="1"/>
  <c r="AO9" i="18"/>
  <c r="AO31" i="18" s="1"/>
  <c r="AQ4" i="18"/>
  <c r="AQ26" i="18" s="1"/>
  <c r="D37" i="18"/>
  <c r="AO26" i="16"/>
  <c r="Q4" i="18"/>
  <c r="Q26" i="18" s="1"/>
  <c r="M4" i="18"/>
  <c r="M26" i="18" s="1"/>
  <c r="BF9" i="18"/>
  <c r="BF31" i="18" s="1"/>
  <c r="P4" i="18"/>
  <c r="P26" i="18" s="1"/>
  <c r="AQ8" i="18"/>
  <c r="AQ30" i="18" s="1"/>
  <c r="AW9" i="18"/>
  <c r="AW31" i="18" s="1"/>
  <c r="C22" i="16"/>
  <c r="AN6" i="18"/>
  <c r="AN28" i="18" s="1"/>
  <c r="AI9" i="18"/>
  <c r="AI31" i="18" s="1"/>
  <c r="BG28" i="16"/>
  <c r="AI28" i="16"/>
  <c r="AP9" i="18"/>
  <c r="AP31" i="18" s="1"/>
  <c r="BE29" i="16"/>
  <c r="H116" i="16"/>
  <c r="H9" i="18"/>
  <c r="H116" i="18" s="1"/>
  <c r="G116" i="16"/>
  <c r="G9" i="18"/>
  <c r="G116" i="18" s="1"/>
  <c r="G111" i="16"/>
  <c r="G4" i="18"/>
  <c r="G111" i="18" s="1"/>
  <c r="H117" i="16"/>
  <c r="H10" i="18"/>
  <c r="H117" i="18" s="1"/>
  <c r="D117" i="16"/>
  <c r="D10" i="18"/>
  <c r="D117" i="18" s="1"/>
  <c r="F116" i="16"/>
  <c r="F9" i="18"/>
  <c r="F116" i="18" s="1"/>
  <c r="H115" i="16"/>
  <c r="H8" i="18"/>
  <c r="H115" i="18" s="1"/>
  <c r="D115" i="16"/>
  <c r="D8" i="18"/>
  <c r="D115" i="18" s="1"/>
  <c r="F114" i="16"/>
  <c r="F7" i="18"/>
  <c r="F114" i="18" s="1"/>
  <c r="H113" i="16"/>
  <c r="H6" i="18"/>
  <c r="H113" i="18" s="1"/>
  <c r="D113" i="16"/>
  <c r="D6" i="18"/>
  <c r="D113" i="18" s="1"/>
  <c r="F112" i="16"/>
  <c r="F5" i="18"/>
  <c r="F112" i="18" s="1"/>
  <c r="C119" i="16"/>
  <c r="C12" i="18"/>
  <c r="C119" i="18" s="1"/>
  <c r="E119" i="16"/>
  <c r="E12" i="18"/>
  <c r="E119" i="18" s="1"/>
  <c r="F126" i="16"/>
  <c r="F19" i="18"/>
  <c r="F126" i="18" s="1"/>
  <c r="H125" i="16"/>
  <c r="H18" i="18"/>
  <c r="H125" i="18" s="1"/>
  <c r="D125" i="16"/>
  <c r="D18" i="18"/>
  <c r="D125" i="18" s="1"/>
  <c r="F124" i="16"/>
  <c r="F17" i="18"/>
  <c r="F124" i="18" s="1"/>
  <c r="H123" i="16"/>
  <c r="H16" i="18"/>
  <c r="H123" i="18" s="1"/>
  <c r="D123" i="16"/>
  <c r="D16" i="18"/>
  <c r="D123" i="18" s="1"/>
  <c r="F122" i="16"/>
  <c r="F15" i="18"/>
  <c r="F122" i="18" s="1"/>
  <c r="H121" i="16"/>
  <c r="H14" i="18"/>
  <c r="H121" i="18" s="1"/>
  <c r="D121" i="16"/>
  <c r="D14" i="18"/>
  <c r="D121" i="18" s="1"/>
  <c r="F120" i="16"/>
  <c r="F22" i="16"/>
  <c r="F13" i="18"/>
  <c r="F120" i="18" s="1"/>
  <c r="O26" i="16"/>
  <c r="O4" i="18"/>
  <c r="O26" i="18" s="1"/>
  <c r="P32" i="16"/>
  <c r="P10" i="18"/>
  <c r="P32" i="18" s="1"/>
  <c r="N31" i="16"/>
  <c r="N9" i="18"/>
  <c r="N31" i="18" s="1"/>
  <c r="P30" i="16"/>
  <c r="P8" i="18"/>
  <c r="P30" i="18" s="1"/>
  <c r="L30" i="16"/>
  <c r="L8" i="18"/>
  <c r="L30" i="18" s="1"/>
  <c r="N29" i="16"/>
  <c r="N7" i="18"/>
  <c r="N29" i="18" s="1"/>
  <c r="P28" i="16"/>
  <c r="P6" i="18"/>
  <c r="P28" i="18" s="1"/>
  <c r="L28" i="16"/>
  <c r="L6" i="18"/>
  <c r="L28" i="18" s="1"/>
  <c r="N27" i="16"/>
  <c r="N5" i="18"/>
  <c r="N27" i="18" s="1"/>
  <c r="AG26" i="16"/>
  <c r="AG4" i="18"/>
  <c r="AG26" i="18" s="1"/>
  <c r="AH30" i="16"/>
  <c r="AH8" i="18"/>
  <c r="AH30" i="18" s="1"/>
  <c r="AD30" i="16"/>
  <c r="AD8" i="18"/>
  <c r="AD30" i="18" s="1"/>
  <c r="AF29" i="16"/>
  <c r="AF7" i="18"/>
  <c r="AF29" i="18" s="1"/>
  <c r="AH28" i="16"/>
  <c r="AH6" i="18"/>
  <c r="AH28" i="18" s="1"/>
  <c r="AD28" i="16"/>
  <c r="AD6" i="18"/>
  <c r="AD28" i="18" s="1"/>
  <c r="AF27" i="16"/>
  <c r="AF5" i="18"/>
  <c r="AF27" i="18" s="1"/>
  <c r="AP26" i="16"/>
  <c r="AP4" i="18"/>
  <c r="AP26" i="18" s="1"/>
  <c r="AM30" i="16"/>
  <c r="AM8" i="18"/>
  <c r="AM30" i="18" s="1"/>
  <c r="AO29" i="16"/>
  <c r="AO7" i="18"/>
  <c r="AO29" i="18" s="1"/>
  <c r="AQ28" i="16"/>
  <c r="AQ6" i="18"/>
  <c r="AQ28" i="18" s="1"/>
  <c r="AM28" i="16"/>
  <c r="AM6" i="18"/>
  <c r="AM28" i="18" s="1"/>
  <c r="AO27" i="16"/>
  <c r="AO5" i="18"/>
  <c r="AO27" i="18" s="1"/>
  <c r="AH31" i="16"/>
  <c r="AH9" i="18"/>
  <c r="AH31" i="18" s="1"/>
  <c r="AD31" i="16"/>
  <c r="AD9" i="18"/>
  <c r="AD31" i="18" s="1"/>
  <c r="AZ26" i="16"/>
  <c r="AZ4" i="18"/>
  <c r="AZ26" i="18" s="1"/>
  <c r="BA30" i="16"/>
  <c r="BA8" i="18"/>
  <c r="BA30" i="18" s="1"/>
  <c r="AW30" i="16"/>
  <c r="AW8" i="18"/>
  <c r="AW30" i="18" s="1"/>
  <c r="AY29" i="16"/>
  <c r="AY7" i="18"/>
  <c r="AY29" i="18" s="1"/>
  <c r="BA28" i="16"/>
  <c r="BA6" i="18"/>
  <c r="BA28" i="18" s="1"/>
  <c r="AW28" i="16"/>
  <c r="AW6" i="18"/>
  <c r="AW28" i="18" s="1"/>
  <c r="AY27" i="16"/>
  <c r="AY5" i="18"/>
  <c r="AY27" i="18" s="1"/>
  <c r="BA31" i="16"/>
  <c r="BA9" i="18"/>
  <c r="BA31" i="18" s="1"/>
  <c r="BJ26" i="16"/>
  <c r="BJ4" i="18"/>
  <c r="BJ26" i="18" s="1"/>
  <c r="BF26" i="16"/>
  <c r="BF4" i="18"/>
  <c r="BF26" i="18" s="1"/>
  <c r="BG31" i="16"/>
  <c r="BG9" i="18"/>
  <c r="BG31" i="18" s="1"/>
  <c r="BI30" i="16"/>
  <c r="BI8" i="18"/>
  <c r="BI30" i="18" s="1"/>
  <c r="BE30" i="16"/>
  <c r="BE8" i="18"/>
  <c r="BE30" i="18" s="1"/>
  <c r="BG29" i="16"/>
  <c r="BG7" i="18"/>
  <c r="BG29" i="18" s="1"/>
  <c r="BI28" i="16"/>
  <c r="BI6" i="18"/>
  <c r="BI28" i="18" s="1"/>
  <c r="BE28" i="16"/>
  <c r="BE6" i="18"/>
  <c r="BE28" i="18" s="1"/>
  <c r="BG27" i="16"/>
  <c r="BG5" i="18"/>
  <c r="BG27" i="18" s="1"/>
  <c r="E111" i="16"/>
  <c r="E4" i="18"/>
  <c r="E111" i="18" s="1"/>
  <c r="F115" i="16"/>
  <c r="F8" i="18"/>
  <c r="F115" i="18" s="1"/>
  <c r="F111" i="16"/>
  <c r="F4" i="18"/>
  <c r="F111" i="18" s="1"/>
  <c r="G117" i="16"/>
  <c r="G10" i="18"/>
  <c r="G117" i="18" s="1"/>
  <c r="C117" i="16"/>
  <c r="C10" i="18"/>
  <c r="C117" i="18" s="1"/>
  <c r="E116" i="16"/>
  <c r="E9" i="18"/>
  <c r="E116" i="18" s="1"/>
  <c r="G115" i="16"/>
  <c r="G8" i="18"/>
  <c r="G115" i="18" s="1"/>
  <c r="C115" i="16"/>
  <c r="C8" i="18"/>
  <c r="C115" i="18" s="1"/>
  <c r="E114" i="16"/>
  <c r="E7" i="18"/>
  <c r="E114" i="18" s="1"/>
  <c r="G113" i="16"/>
  <c r="G6" i="18"/>
  <c r="G113" i="18" s="1"/>
  <c r="C113" i="16"/>
  <c r="C6" i="18"/>
  <c r="C113" i="18" s="1"/>
  <c r="E112" i="16"/>
  <c r="E5" i="18"/>
  <c r="E112" i="18" s="1"/>
  <c r="H119" i="16"/>
  <c r="H12" i="18"/>
  <c r="H119" i="18" s="1"/>
  <c r="D119" i="16"/>
  <c r="D12" i="18"/>
  <c r="D119" i="18" s="1"/>
  <c r="E126" i="16"/>
  <c r="E19" i="18"/>
  <c r="E126" i="18" s="1"/>
  <c r="G125" i="16"/>
  <c r="G18" i="18"/>
  <c r="G125" i="18" s="1"/>
  <c r="C125" i="16"/>
  <c r="C18" i="18"/>
  <c r="C125" i="18" s="1"/>
  <c r="E124" i="16"/>
  <c r="E17" i="18"/>
  <c r="E124" i="18" s="1"/>
  <c r="G123" i="16"/>
  <c r="G16" i="18"/>
  <c r="G123" i="18" s="1"/>
  <c r="C123" i="16"/>
  <c r="C16" i="18"/>
  <c r="C123" i="18" s="1"/>
  <c r="E122" i="16"/>
  <c r="E15" i="18"/>
  <c r="E122" i="18" s="1"/>
  <c r="G121" i="16"/>
  <c r="G14" i="18"/>
  <c r="G121" i="18" s="1"/>
  <c r="C121" i="16"/>
  <c r="C14" i="18"/>
  <c r="C121" i="18" s="1"/>
  <c r="E120" i="16"/>
  <c r="E22" i="16"/>
  <c r="E13" i="18"/>
  <c r="E120" i="18" s="1"/>
  <c r="N26" i="16"/>
  <c r="N4" i="18"/>
  <c r="N26" i="18" s="1"/>
  <c r="O32" i="16"/>
  <c r="O10" i="18"/>
  <c r="O32" i="18" s="1"/>
  <c r="Q31" i="16"/>
  <c r="Q9" i="18"/>
  <c r="Q31" i="18" s="1"/>
  <c r="M31" i="16"/>
  <c r="M9" i="18"/>
  <c r="M31" i="18" s="1"/>
  <c r="O30" i="16"/>
  <c r="O8" i="18"/>
  <c r="O30" i="18" s="1"/>
  <c r="Q29" i="16"/>
  <c r="Q7" i="18"/>
  <c r="Q29" i="18" s="1"/>
  <c r="M29" i="16"/>
  <c r="M7" i="18"/>
  <c r="M29" i="18" s="1"/>
  <c r="O28" i="16"/>
  <c r="O6" i="18"/>
  <c r="O28" i="18" s="1"/>
  <c r="Q27" i="16"/>
  <c r="Q5" i="18"/>
  <c r="Q27" i="18" s="1"/>
  <c r="M27" i="16"/>
  <c r="M5" i="18"/>
  <c r="M27" i="18" s="1"/>
  <c r="AD26" i="16"/>
  <c r="AD4" i="18"/>
  <c r="AD26" i="18" s="1"/>
  <c r="AF26" i="16"/>
  <c r="AF4" i="18"/>
  <c r="AF26" i="18" s="1"/>
  <c r="AG30" i="16"/>
  <c r="AG8" i="18"/>
  <c r="AG30" i="18" s="1"/>
  <c r="AI29" i="16"/>
  <c r="AI7" i="18"/>
  <c r="AI29" i="18" s="1"/>
  <c r="AE29" i="16"/>
  <c r="AE7" i="18"/>
  <c r="AE29" i="18" s="1"/>
  <c r="AG28" i="16"/>
  <c r="AG6" i="18"/>
  <c r="AG28" i="18" s="1"/>
  <c r="AI27" i="16"/>
  <c r="AI5" i="18"/>
  <c r="AI27" i="18" s="1"/>
  <c r="AE27" i="16"/>
  <c r="AE5" i="18"/>
  <c r="AE27" i="18" s="1"/>
  <c r="AP30" i="16"/>
  <c r="AP8" i="18"/>
  <c r="AP30" i="18" s="1"/>
  <c r="AR29" i="16"/>
  <c r="AR7" i="18"/>
  <c r="AR29" i="18" s="1"/>
  <c r="AN29" i="16"/>
  <c r="AN7" i="18"/>
  <c r="AN29" i="18" s="1"/>
  <c r="AP28" i="16"/>
  <c r="AP6" i="18"/>
  <c r="AP28" i="18" s="1"/>
  <c r="AR27" i="16"/>
  <c r="AR5" i="18"/>
  <c r="AR27" i="18" s="1"/>
  <c r="AN27" i="16"/>
  <c r="AN5" i="18"/>
  <c r="AN27" i="18" s="1"/>
  <c r="AG31" i="16"/>
  <c r="AG9" i="18"/>
  <c r="AG31" i="18" s="1"/>
  <c r="AY26" i="16"/>
  <c r="AY4" i="18"/>
  <c r="AY26" i="18" s="1"/>
  <c r="AZ30" i="16"/>
  <c r="AZ8" i="18"/>
  <c r="AZ30" i="18" s="1"/>
  <c r="AV30" i="16"/>
  <c r="AV8" i="18"/>
  <c r="AV30" i="18" s="1"/>
  <c r="AX29" i="16"/>
  <c r="AX7" i="18"/>
  <c r="AX29" i="18" s="1"/>
  <c r="AZ28" i="16"/>
  <c r="AZ6" i="18"/>
  <c r="AZ28" i="18" s="1"/>
  <c r="AV28" i="16"/>
  <c r="AV6" i="18"/>
  <c r="AV28" i="18" s="1"/>
  <c r="AX27" i="16"/>
  <c r="AX5" i="18"/>
  <c r="AX27" i="18" s="1"/>
  <c r="AV31" i="16"/>
  <c r="AV9" i="18"/>
  <c r="AV31" i="18" s="1"/>
  <c r="BI26" i="16"/>
  <c r="BI4" i="18"/>
  <c r="BI26" i="18" s="1"/>
  <c r="BJ31" i="16"/>
  <c r="BJ9" i="18"/>
  <c r="BJ31" i="18" s="1"/>
  <c r="BH30" i="16"/>
  <c r="BH8" i="18"/>
  <c r="BH30" i="18" s="1"/>
  <c r="BJ29" i="16"/>
  <c r="BJ7" i="18"/>
  <c r="BJ29" i="18" s="1"/>
  <c r="BF29" i="16"/>
  <c r="BF7" i="18"/>
  <c r="BF29" i="18" s="1"/>
  <c r="BH28" i="16"/>
  <c r="BH6" i="18"/>
  <c r="BH28" i="18" s="1"/>
  <c r="BJ27" i="16"/>
  <c r="BJ5" i="18"/>
  <c r="BJ27" i="18" s="1"/>
  <c r="BF27" i="16"/>
  <c r="BF5" i="18"/>
  <c r="BF27" i="18" s="1"/>
  <c r="D116" i="16"/>
  <c r="D9" i="18"/>
  <c r="D116" i="18" s="1"/>
  <c r="D114" i="16"/>
  <c r="D7" i="18"/>
  <c r="D114" i="18" s="1"/>
  <c r="F113" i="16"/>
  <c r="F6" i="18"/>
  <c r="F113" i="18" s="1"/>
  <c r="H112" i="16"/>
  <c r="H5" i="18"/>
  <c r="H112" i="18" s="1"/>
  <c r="D112" i="16"/>
  <c r="D5" i="18"/>
  <c r="D112" i="18" s="1"/>
  <c r="G119" i="16"/>
  <c r="G12" i="18"/>
  <c r="G119" i="18" s="1"/>
  <c r="H126" i="16"/>
  <c r="H19" i="18"/>
  <c r="H126" i="18" s="1"/>
  <c r="D126" i="16"/>
  <c r="D19" i="18"/>
  <c r="D126" i="18" s="1"/>
  <c r="F125" i="16"/>
  <c r="F18" i="18"/>
  <c r="F125" i="18" s="1"/>
  <c r="H124" i="16"/>
  <c r="H17" i="18"/>
  <c r="H124" i="18" s="1"/>
  <c r="D124" i="16"/>
  <c r="D17" i="18"/>
  <c r="D124" i="18" s="1"/>
  <c r="F123" i="16"/>
  <c r="F16" i="18"/>
  <c r="F123" i="18" s="1"/>
  <c r="H122" i="16"/>
  <c r="H15" i="18"/>
  <c r="H122" i="18" s="1"/>
  <c r="D122" i="16"/>
  <c r="D15" i="18"/>
  <c r="D122" i="18" s="1"/>
  <c r="F121" i="16"/>
  <c r="F14" i="18"/>
  <c r="F121" i="18" s="1"/>
  <c r="H120" i="16"/>
  <c r="H22" i="16"/>
  <c r="H13" i="18"/>
  <c r="H120" i="18" s="1"/>
  <c r="D120" i="16"/>
  <c r="D22" i="16"/>
  <c r="D13" i="18"/>
  <c r="D120" i="18" s="1"/>
  <c r="N32" i="16"/>
  <c r="N10" i="18"/>
  <c r="N32" i="18" s="1"/>
  <c r="P31" i="16"/>
  <c r="P9" i="18"/>
  <c r="P31" i="18" s="1"/>
  <c r="L31" i="16"/>
  <c r="L9" i="18"/>
  <c r="L31" i="18" s="1"/>
  <c r="N30" i="16"/>
  <c r="N8" i="18"/>
  <c r="N30" i="18" s="1"/>
  <c r="P29" i="16"/>
  <c r="P7" i="18"/>
  <c r="P29" i="18" s="1"/>
  <c r="L29" i="16"/>
  <c r="L7" i="18"/>
  <c r="L29" i="18" s="1"/>
  <c r="N28" i="16"/>
  <c r="N6" i="18"/>
  <c r="N28" i="18" s="1"/>
  <c r="P27" i="16"/>
  <c r="P5" i="18"/>
  <c r="P27" i="18" s="1"/>
  <c r="L27" i="16"/>
  <c r="L5" i="18"/>
  <c r="L27" i="18" s="1"/>
  <c r="AI26" i="16"/>
  <c r="AI4" i="18"/>
  <c r="AI26" i="18" s="1"/>
  <c r="AE26" i="16"/>
  <c r="AE4" i="18"/>
  <c r="AE26" i="18" s="1"/>
  <c r="AF30" i="16"/>
  <c r="AF8" i="18"/>
  <c r="AF30" i="18" s="1"/>
  <c r="AH29" i="16"/>
  <c r="AH7" i="18"/>
  <c r="AH29" i="18" s="1"/>
  <c r="AD29" i="16"/>
  <c r="AD7" i="18"/>
  <c r="AD29" i="18" s="1"/>
  <c r="AF28" i="16"/>
  <c r="AF6" i="18"/>
  <c r="AF28" i="18" s="1"/>
  <c r="AH27" i="16"/>
  <c r="AH5" i="18"/>
  <c r="AH27" i="18" s="1"/>
  <c r="AD27" i="16"/>
  <c r="AD5" i="18"/>
  <c r="AD27" i="18" s="1"/>
  <c r="AO30" i="16"/>
  <c r="AO8" i="18"/>
  <c r="AO30" i="18" s="1"/>
  <c r="AQ29" i="16"/>
  <c r="AQ7" i="18"/>
  <c r="AQ29" i="18" s="1"/>
  <c r="AM29" i="16"/>
  <c r="AM7" i="18"/>
  <c r="AM29" i="18" s="1"/>
  <c r="AO28" i="16"/>
  <c r="AO6" i="18"/>
  <c r="AO28" i="18" s="1"/>
  <c r="AQ27" i="16"/>
  <c r="AQ5" i="18"/>
  <c r="AQ27" i="18" s="1"/>
  <c r="AM27" i="16"/>
  <c r="AM5" i="18"/>
  <c r="AM27" i="18" s="1"/>
  <c r="AF31" i="16"/>
  <c r="AF9" i="18"/>
  <c r="AF31" i="18" s="1"/>
  <c r="AV26" i="16"/>
  <c r="AV4" i="18"/>
  <c r="AV26" i="18" s="1"/>
  <c r="AX26" i="16"/>
  <c r="AX4" i="18"/>
  <c r="AX26" i="18" s="1"/>
  <c r="AY30" i="16"/>
  <c r="AY8" i="18"/>
  <c r="AY30" i="18" s="1"/>
  <c r="BA29" i="16"/>
  <c r="BA7" i="18"/>
  <c r="BA29" i="18" s="1"/>
  <c r="AW29" i="16"/>
  <c r="AW7" i="18"/>
  <c r="AW29" i="18" s="1"/>
  <c r="AY28" i="16"/>
  <c r="AY6" i="18"/>
  <c r="AY28" i="18" s="1"/>
  <c r="BA27" i="16"/>
  <c r="BA5" i="18"/>
  <c r="BA27" i="18" s="1"/>
  <c r="AW27" i="16"/>
  <c r="AW5" i="18"/>
  <c r="AW27" i="18" s="1"/>
  <c r="AY31" i="16"/>
  <c r="AY9" i="18"/>
  <c r="AY31" i="18" s="1"/>
  <c r="BH26" i="16"/>
  <c r="BH4" i="18"/>
  <c r="BH26" i="18" s="1"/>
  <c r="BE31" i="16"/>
  <c r="BE9" i="18"/>
  <c r="BE31" i="18" s="1"/>
  <c r="BG30" i="16"/>
  <c r="BG8" i="18"/>
  <c r="BG30" i="18" s="1"/>
  <c r="BI29" i="16"/>
  <c r="BI7" i="18"/>
  <c r="BI29" i="18" s="1"/>
  <c r="BE27" i="16"/>
  <c r="BE5" i="18"/>
  <c r="BE27" i="18" s="1"/>
  <c r="C111" i="16"/>
  <c r="C4" i="18"/>
  <c r="C111" i="18" s="1"/>
  <c r="F117" i="16"/>
  <c r="F10" i="18"/>
  <c r="F117" i="18" s="1"/>
  <c r="H114" i="16"/>
  <c r="H7" i="18"/>
  <c r="H114" i="18" s="1"/>
  <c r="H111" i="16"/>
  <c r="H4" i="18"/>
  <c r="H111" i="18" s="1"/>
  <c r="D111" i="16"/>
  <c r="D4" i="18"/>
  <c r="D111" i="18" s="1"/>
  <c r="E117" i="16"/>
  <c r="E10" i="18"/>
  <c r="E117" i="18" s="1"/>
  <c r="C116" i="16"/>
  <c r="C9" i="18"/>
  <c r="C116" i="18" s="1"/>
  <c r="E115" i="16"/>
  <c r="E8" i="18"/>
  <c r="E115" i="18" s="1"/>
  <c r="G114" i="16"/>
  <c r="G7" i="18"/>
  <c r="G114" i="18" s="1"/>
  <c r="C114" i="16"/>
  <c r="C7" i="18"/>
  <c r="C114" i="18" s="1"/>
  <c r="E113" i="16"/>
  <c r="E6" i="18"/>
  <c r="E113" i="18" s="1"/>
  <c r="G112" i="16"/>
  <c r="G5" i="18"/>
  <c r="G112" i="18" s="1"/>
  <c r="C112" i="16"/>
  <c r="C5" i="18"/>
  <c r="C112" i="18" s="1"/>
  <c r="F119" i="16"/>
  <c r="F12" i="18"/>
  <c r="F119" i="18" s="1"/>
  <c r="G126" i="16"/>
  <c r="G19" i="18"/>
  <c r="G126" i="18" s="1"/>
  <c r="C126" i="16"/>
  <c r="C19" i="18"/>
  <c r="C126" i="18" s="1"/>
  <c r="E125" i="16"/>
  <c r="E18" i="18"/>
  <c r="E125" i="18" s="1"/>
  <c r="G124" i="16"/>
  <c r="G17" i="18"/>
  <c r="G124" i="18" s="1"/>
  <c r="C124" i="16"/>
  <c r="C17" i="18"/>
  <c r="C124" i="18" s="1"/>
  <c r="E123" i="16"/>
  <c r="E16" i="18"/>
  <c r="E123" i="18" s="1"/>
  <c r="G122" i="16"/>
  <c r="G15" i="18"/>
  <c r="G122" i="18" s="1"/>
  <c r="C122" i="16"/>
  <c r="C15" i="18"/>
  <c r="C122" i="18" s="1"/>
  <c r="E121" i="16"/>
  <c r="E14" i="18"/>
  <c r="E121" i="18" s="1"/>
  <c r="G120" i="16"/>
  <c r="G22" i="16"/>
  <c r="G13" i="18"/>
  <c r="G120" i="18" s="1"/>
  <c r="C120" i="16"/>
  <c r="C13" i="18"/>
  <c r="C120" i="18" s="1"/>
  <c r="Q32" i="16"/>
  <c r="Q10" i="18"/>
  <c r="Q32" i="18" s="1"/>
  <c r="M32" i="16"/>
  <c r="M10" i="18"/>
  <c r="M32" i="18" s="1"/>
  <c r="O31" i="16"/>
  <c r="O9" i="18"/>
  <c r="O31" i="18" s="1"/>
  <c r="Q30" i="16"/>
  <c r="Q8" i="18"/>
  <c r="Q30" i="18" s="1"/>
  <c r="M30" i="16"/>
  <c r="M8" i="18"/>
  <c r="M30" i="18" s="1"/>
  <c r="O29" i="16"/>
  <c r="O7" i="18"/>
  <c r="O29" i="18" s="1"/>
  <c r="Q28" i="16"/>
  <c r="Q6" i="18"/>
  <c r="Q28" i="18" s="1"/>
  <c r="M28" i="16"/>
  <c r="M6" i="18"/>
  <c r="M28" i="18" s="1"/>
  <c r="O27" i="16"/>
  <c r="O5" i="18"/>
  <c r="O27" i="18" s="1"/>
  <c r="AH26" i="16"/>
  <c r="AH4" i="18"/>
  <c r="AH26" i="18" s="1"/>
  <c r="AI30" i="16"/>
  <c r="AI8" i="18"/>
  <c r="AI30" i="18" s="1"/>
  <c r="AE30" i="16"/>
  <c r="AE8" i="18"/>
  <c r="AE30" i="18" s="1"/>
  <c r="AG29" i="16"/>
  <c r="AG7" i="18"/>
  <c r="AG29" i="18" s="1"/>
  <c r="AE28" i="16"/>
  <c r="AE6" i="18"/>
  <c r="AE28" i="18" s="1"/>
  <c r="AG27" i="16"/>
  <c r="AG5" i="18"/>
  <c r="AG27" i="18" s="1"/>
  <c r="AR30" i="16"/>
  <c r="AR8" i="18"/>
  <c r="AR30" i="18" s="1"/>
  <c r="AN30" i="16"/>
  <c r="AN8" i="18"/>
  <c r="AN30" i="18" s="1"/>
  <c r="AP29" i="16"/>
  <c r="AP7" i="18"/>
  <c r="AP29" i="18" s="1"/>
  <c r="AR28" i="16"/>
  <c r="AR6" i="18"/>
  <c r="AR28" i="18" s="1"/>
  <c r="AP27" i="16"/>
  <c r="AP5" i="18"/>
  <c r="AP27" i="18" s="1"/>
  <c r="AE31" i="16"/>
  <c r="AE9" i="18"/>
  <c r="AE31" i="18" s="1"/>
  <c r="BA26" i="16"/>
  <c r="BA4" i="18"/>
  <c r="BA26" i="18" s="1"/>
  <c r="AW26" i="16"/>
  <c r="AW4" i="18"/>
  <c r="AW26" i="18" s="1"/>
  <c r="AX30" i="16"/>
  <c r="AX8" i="18"/>
  <c r="AX30" i="18" s="1"/>
  <c r="AZ29" i="16"/>
  <c r="AZ7" i="18"/>
  <c r="AZ29" i="18" s="1"/>
  <c r="AX28" i="16"/>
  <c r="AX6" i="18"/>
  <c r="AX28" i="18" s="1"/>
  <c r="AZ27" i="16"/>
  <c r="AZ5" i="18"/>
  <c r="AZ27" i="18" s="1"/>
  <c r="AV27" i="16"/>
  <c r="AV5" i="18"/>
  <c r="AV27" i="18" s="1"/>
  <c r="AX31" i="16"/>
  <c r="AX9" i="18"/>
  <c r="AX31" i="18" s="1"/>
  <c r="BE26" i="16"/>
  <c r="BE4" i="18"/>
  <c r="BE26" i="18" s="1"/>
  <c r="BG26" i="16"/>
  <c r="BG4" i="18"/>
  <c r="BG26" i="18" s="1"/>
  <c r="BH31" i="16"/>
  <c r="BH9" i="18"/>
  <c r="BH31" i="18" s="1"/>
  <c r="BJ30" i="16"/>
  <c r="BJ8" i="18"/>
  <c r="BJ30" i="18" s="1"/>
  <c r="BF30" i="16"/>
  <c r="BF8" i="18"/>
  <c r="BF30" i="18" s="1"/>
  <c r="BH29" i="16"/>
  <c r="BH7" i="18"/>
  <c r="BH29" i="18" s="1"/>
  <c r="BJ28" i="16"/>
  <c r="BJ6" i="18"/>
  <c r="BJ28" i="18" s="1"/>
  <c r="BF28" i="16"/>
  <c r="BF6" i="18"/>
  <c r="BF28" i="18" s="1"/>
  <c r="BH27" i="16"/>
  <c r="BH5" i="18"/>
  <c r="BH27" i="18" s="1"/>
  <c r="F128" i="17"/>
  <c r="D128" i="17"/>
  <c r="H128" i="17"/>
  <c r="E128" i="17"/>
  <c r="C128" i="17"/>
  <c r="G128" i="17"/>
  <c r="Q11" i="16"/>
  <c r="M11" i="16"/>
  <c r="P11" i="16"/>
  <c r="N11" i="17"/>
  <c r="N33" i="17" s="1"/>
  <c r="N26" i="17"/>
  <c r="O11" i="17"/>
  <c r="O33" i="17" s="1"/>
  <c r="M26" i="17"/>
  <c r="M11" i="17"/>
  <c r="M33" i="17" s="1"/>
  <c r="Q26" i="17"/>
  <c r="Q11" i="17"/>
  <c r="Q33" i="17" s="1"/>
  <c r="L11" i="17"/>
  <c r="L33" i="17" s="1"/>
  <c r="P11" i="17"/>
  <c r="P33" i="17" s="1"/>
  <c r="AQ31" i="16"/>
  <c r="AN31" i="16"/>
  <c r="AN28" i="16"/>
  <c r="AM31" i="16"/>
  <c r="AR31" i="16"/>
  <c r="AO31" i="16"/>
  <c r="AM26" i="16"/>
  <c r="AQ26" i="16"/>
  <c r="AP31" i="16"/>
  <c r="AN26" i="16"/>
  <c r="AR26" i="16"/>
  <c r="C11" i="16"/>
  <c r="L11" i="16"/>
  <c r="O11" i="16"/>
  <c r="O11" i="18" s="1"/>
  <c r="O33" i="18" s="1"/>
  <c r="N11" i="16"/>
  <c r="F11" i="16"/>
  <c r="F11" i="18" s="1"/>
  <c r="F118" i="18" s="1"/>
  <c r="E11" i="16"/>
  <c r="E11" i="18" s="1"/>
  <c r="E118" i="18" s="1"/>
  <c r="G11" i="16"/>
  <c r="G11" i="18" s="1"/>
  <c r="G118" i="18" s="1"/>
  <c r="H11" i="16"/>
  <c r="H11" i="18" s="1"/>
  <c r="H118" i="18" s="1"/>
  <c r="D11" i="16"/>
  <c r="D11" i="18" s="1"/>
  <c r="D118" i="18" s="1"/>
  <c r="L26" i="16"/>
  <c r="P26" i="16"/>
  <c r="M26" i="16"/>
  <c r="Q26" i="16"/>
  <c r="H35" i="12"/>
  <c r="G35" i="12"/>
  <c r="F35" i="12"/>
  <c r="E35" i="12"/>
  <c r="D35" i="12"/>
  <c r="C35" i="12"/>
  <c r="L11" i="18" l="1"/>
  <c r="L33" i="18" s="1"/>
  <c r="N11" i="18"/>
  <c r="N33" i="18" s="1"/>
  <c r="P11" i="18"/>
  <c r="P33" i="18" s="1"/>
  <c r="M11" i="18"/>
  <c r="M33" i="18" s="1"/>
  <c r="Q11" i="18"/>
  <c r="Q33" i="18" s="1"/>
  <c r="C22" i="18"/>
  <c r="C129" i="18" s="1"/>
  <c r="C129" i="16"/>
  <c r="G22" i="18"/>
  <c r="G129" i="18" s="1"/>
  <c r="G129" i="16"/>
  <c r="D22" i="18"/>
  <c r="D129" i="18" s="1"/>
  <c r="D129" i="16"/>
  <c r="H22" i="18"/>
  <c r="H129" i="18" s="1"/>
  <c r="H129" i="16"/>
  <c r="E22" i="18"/>
  <c r="E129" i="18" s="1"/>
  <c r="E129" i="16"/>
  <c r="F22" i="18"/>
  <c r="F129" i="18" s="1"/>
  <c r="F129" i="16"/>
  <c r="C118" i="16"/>
  <c r="C11" i="18"/>
  <c r="C118" i="18" s="1"/>
  <c r="C20" i="16"/>
  <c r="F20" i="16"/>
  <c r="F20" i="18" s="1"/>
  <c r="F127" i="18" s="1"/>
  <c r="F118" i="16"/>
  <c r="E20" i="16"/>
  <c r="E20" i="18" s="1"/>
  <c r="E127" i="18" s="1"/>
  <c r="E118" i="16"/>
  <c r="D118" i="16"/>
  <c r="D20" i="16"/>
  <c r="D20" i="18" s="1"/>
  <c r="D127" i="18" s="1"/>
  <c r="G20" i="16"/>
  <c r="G20" i="18" s="1"/>
  <c r="G127" i="18" s="1"/>
  <c r="G118" i="16"/>
  <c r="H118" i="16"/>
  <c r="H20" i="16"/>
  <c r="H20" i="18" s="1"/>
  <c r="H127" i="18" s="1"/>
  <c r="M33" i="16"/>
  <c r="Q33" i="16"/>
  <c r="P33" i="16"/>
  <c r="L33" i="16"/>
  <c r="B24" i="7"/>
  <c r="B49" i="7" s="1"/>
  <c r="C24" i="7"/>
  <c r="C49" i="7" s="1"/>
  <c r="D24" i="7"/>
  <c r="D49" i="7" s="1"/>
  <c r="E24" i="7"/>
  <c r="E49" i="7" s="1"/>
  <c r="F24" i="7"/>
  <c r="F49" i="7" s="1"/>
  <c r="G24" i="7"/>
  <c r="G49" i="7" s="1"/>
  <c r="C127" i="16" l="1"/>
  <c r="C20" i="18"/>
  <c r="C127" i="18" s="1"/>
  <c r="C21" i="16"/>
  <c r="G127" i="16"/>
  <c r="G21" i="16"/>
  <c r="H127" i="16"/>
  <c r="H21" i="16"/>
  <c r="D127" i="16"/>
  <c r="D21" i="16"/>
  <c r="E127" i="16"/>
  <c r="E21" i="16"/>
  <c r="F127" i="16"/>
  <c r="F21" i="16"/>
  <c r="O33" i="16"/>
  <c r="N33" i="16"/>
  <c r="B5" i="7"/>
  <c r="C5" i="7"/>
  <c r="D5" i="7"/>
  <c r="E5" i="7"/>
  <c r="F5" i="7"/>
  <c r="G5" i="7"/>
  <c r="B6" i="7"/>
  <c r="C6" i="7"/>
  <c r="D6" i="7"/>
  <c r="E6" i="7"/>
  <c r="F6" i="7"/>
  <c r="G6" i="7"/>
  <c r="B7" i="7"/>
  <c r="C7" i="7"/>
  <c r="D7" i="7"/>
  <c r="E7" i="7"/>
  <c r="F7" i="7"/>
  <c r="G7" i="7"/>
  <c r="B8" i="7"/>
  <c r="C8" i="7"/>
  <c r="D8" i="7"/>
  <c r="E8" i="7"/>
  <c r="F8" i="7"/>
  <c r="G8" i="7"/>
  <c r="B9" i="7"/>
  <c r="C9" i="7"/>
  <c r="D9" i="7"/>
  <c r="E9" i="7"/>
  <c r="F9" i="7"/>
  <c r="G9" i="7"/>
  <c r="B10" i="7"/>
  <c r="C10" i="7"/>
  <c r="D10" i="7"/>
  <c r="E10" i="7"/>
  <c r="F10" i="7"/>
  <c r="G10" i="7"/>
  <c r="B11" i="7"/>
  <c r="C11" i="7"/>
  <c r="D11" i="7"/>
  <c r="E11" i="7"/>
  <c r="F11" i="7"/>
  <c r="G11" i="7"/>
  <c r="B12" i="7"/>
  <c r="C12" i="7"/>
  <c r="D12" i="7"/>
  <c r="E12" i="7"/>
  <c r="F12" i="7"/>
  <c r="G12" i="7"/>
  <c r="B13" i="7"/>
  <c r="C13" i="7"/>
  <c r="D13" i="7"/>
  <c r="E13" i="7"/>
  <c r="F13" i="7"/>
  <c r="G13" i="7"/>
  <c r="B14" i="7"/>
  <c r="C14" i="7"/>
  <c r="D14" i="7"/>
  <c r="E14" i="7"/>
  <c r="F14" i="7"/>
  <c r="G14" i="7"/>
  <c r="B15" i="7"/>
  <c r="C15" i="7"/>
  <c r="D15" i="7"/>
  <c r="E15" i="7"/>
  <c r="F15" i="7"/>
  <c r="G15" i="7"/>
  <c r="B16" i="7"/>
  <c r="C16" i="7"/>
  <c r="D16" i="7"/>
  <c r="E16" i="7"/>
  <c r="F16" i="7"/>
  <c r="G16" i="7"/>
  <c r="B17" i="7"/>
  <c r="C17" i="7"/>
  <c r="D17" i="7"/>
  <c r="E17" i="7"/>
  <c r="F17" i="7"/>
  <c r="G17" i="7"/>
  <c r="B18" i="7"/>
  <c r="C18" i="7"/>
  <c r="D18" i="7"/>
  <c r="E18" i="7"/>
  <c r="F18" i="7"/>
  <c r="G18" i="7"/>
  <c r="B19" i="7"/>
  <c r="C19" i="7"/>
  <c r="D19" i="7"/>
  <c r="E19" i="7"/>
  <c r="F19" i="7"/>
  <c r="G19" i="7"/>
  <c r="B20" i="7"/>
  <c r="C20" i="7"/>
  <c r="D20" i="7"/>
  <c r="E20" i="7"/>
  <c r="F20" i="7"/>
  <c r="G20" i="7"/>
  <c r="B21" i="7"/>
  <c r="C21" i="7"/>
  <c r="D21" i="7"/>
  <c r="E21" i="7"/>
  <c r="F21" i="7"/>
  <c r="G21" i="7"/>
  <c r="B22" i="7"/>
  <c r="C22" i="7"/>
  <c r="D22" i="7"/>
  <c r="E22" i="7"/>
  <c r="F22" i="7"/>
  <c r="G22" i="7"/>
  <c r="B23" i="7"/>
  <c r="C23" i="7"/>
  <c r="D23" i="7"/>
  <c r="E23" i="7"/>
  <c r="F23" i="7"/>
  <c r="G23" i="7"/>
  <c r="G4" i="7"/>
  <c r="F4" i="7"/>
  <c r="E4" i="7"/>
  <c r="D4" i="7"/>
  <c r="C4" i="7"/>
  <c r="B4" i="7"/>
  <c r="E128" i="16" l="1"/>
  <c r="E21" i="18"/>
  <c r="E128" i="18" s="1"/>
  <c r="H128" i="16"/>
  <c r="H21" i="18"/>
  <c r="H128" i="18" s="1"/>
  <c r="C128" i="16"/>
  <c r="C21" i="18"/>
  <c r="C128" i="18" s="1"/>
  <c r="F128" i="16"/>
  <c r="F21" i="18"/>
  <c r="F128" i="18" s="1"/>
  <c r="D128" i="16"/>
  <c r="D21" i="18"/>
  <c r="D128" i="18" s="1"/>
  <c r="G128" i="16"/>
  <c r="G21" i="18"/>
  <c r="G128" i="18" s="1"/>
  <c r="B48" i="7"/>
  <c r="C48" i="7"/>
  <c r="D48" i="7"/>
  <c r="E48" i="7"/>
  <c r="F48" i="7"/>
  <c r="G48" i="7"/>
  <c r="G47" i="7"/>
  <c r="F47" i="7"/>
  <c r="E47" i="7"/>
  <c r="D47" i="7"/>
  <c r="C47" i="7"/>
  <c r="B47" i="7"/>
  <c r="G46" i="7"/>
  <c r="F46" i="7"/>
  <c r="E46" i="7"/>
  <c r="D46" i="7"/>
  <c r="C46" i="7"/>
  <c r="B46" i="7"/>
  <c r="G45" i="7"/>
  <c r="F45" i="7"/>
  <c r="E45" i="7"/>
  <c r="D45" i="7"/>
  <c r="C45" i="7"/>
  <c r="B45" i="7"/>
  <c r="G44" i="7"/>
  <c r="F44" i="7"/>
  <c r="E44" i="7"/>
  <c r="D44" i="7"/>
  <c r="C44" i="7"/>
  <c r="B44" i="7"/>
  <c r="G43" i="7"/>
  <c r="F43" i="7"/>
  <c r="E43" i="7"/>
  <c r="D43" i="7"/>
  <c r="C43" i="7"/>
  <c r="B43" i="7"/>
  <c r="G42" i="7"/>
  <c r="F42" i="7"/>
  <c r="E42" i="7"/>
  <c r="D42" i="7"/>
  <c r="C42" i="7"/>
  <c r="B42" i="7"/>
  <c r="G41" i="7"/>
  <c r="F41" i="7"/>
  <c r="E41" i="7"/>
  <c r="D41" i="7"/>
  <c r="C41" i="7"/>
  <c r="B41" i="7"/>
  <c r="G40" i="7"/>
  <c r="F40" i="7"/>
  <c r="E40" i="7"/>
  <c r="D40" i="7"/>
  <c r="C40" i="7"/>
  <c r="B40" i="7"/>
  <c r="G39" i="7"/>
  <c r="F39" i="7"/>
  <c r="E39" i="7"/>
  <c r="D39" i="7"/>
  <c r="C39" i="7"/>
  <c r="B39" i="7"/>
  <c r="G38" i="7"/>
  <c r="F38" i="7"/>
  <c r="E38" i="7"/>
  <c r="D38" i="7"/>
  <c r="C38" i="7"/>
  <c r="B38" i="7"/>
  <c r="G37" i="7"/>
  <c r="F37" i="7"/>
  <c r="E37" i="7"/>
  <c r="D37" i="7"/>
  <c r="C37" i="7"/>
  <c r="B37" i="7"/>
  <c r="G36" i="7"/>
  <c r="F36" i="7"/>
  <c r="E36" i="7"/>
  <c r="D36" i="7"/>
  <c r="C36" i="7"/>
  <c r="B36" i="7"/>
  <c r="G35" i="7"/>
  <c r="F35" i="7"/>
  <c r="E35" i="7"/>
  <c r="D35" i="7"/>
  <c r="C35" i="7"/>
  <c r="B35" i="7"/>
  <c r="G34" i="7"/>
  <c r="F34" i="7"/>
  <c r="E34" i="7"/>
  <c r="D34" i="7"/>
  <c r="C34" i="7"/>
  <c r="B34" i="7"/>
  <c r="G33" i="7"/>
  <c r="F33" i="7"/>
  <c r="E33" i="7"/>
  <c r="D33" i="7"/>
  <c r="C33" i="7"/>
  <c r="B33" i="7"/>
  <c r="G32" i="7"/>
  <c r="F32" i="7"/>
  <c r="E32" i="7"/>
  <c r="D32" i="7"/>
  <c r="C32" i="7"/>
  <c r="B32" i="7"/>
  <c r="G31" i="7"/>
  <c r="F31" i="7"/>
  <c r="E31" i="7"/>
  <c r="D31" i="7"/>
  <c r="C31" i="7"/>
  <c r="B31" i="7"/>
  <c r="G30" i="7"/>
  <c r="F30" i="7"/>
  <c r="E30" i="7"/>
  <c r="D30" i="7"/>
  <c r="C30" i="7"/>
  <c r="B30" i="7"/>
  <c r="C29" i="7"/>
  <c r="D29" i="7"/>
  <c r="E29" i="7"/>
  <c r="F29" i="7"/>
  <c r="G29" i="7"/>
  <c r="B29" i="7"/>
</calcChain>
</file>

<file path=xl/sharedStrings.xml><?xml version="1.0" encoding="utf-8"?>
<sst xmlns="http://schemas.openxmlformats.org/spreadsheetml/2006/main" count="1596" uniqueCount="517">
  <si>
    <t>ThreeME</t>
  </si>
  <si>
    <t>PIB en volume</t>
  </si>
  <si>
    <t>Consommation des ménages</t>
  </si>
  <si>
    <t>Investissement</t>
  </si>
  <si>
    <t>Exportations</t>
  </si>
  <si>
    <t>Importations</t>
  </si>
  <si>
    <t>Revenu disponible des ménages</t>
  </si>
  <si>
    <t>Taux d'épargne</t>
  </si>
  <si>
    <t>Prix de la consommation des ménages</t>
  </si>
  <si>
    <t>Prix des exportations</t>
  </si>
  <si>
    <t>Prix des importations</t>
  </si>
  <si>
    <t xml:space="preserve">Salaire nominal brut </t>
  </si>
  <si>
    <t>Coût réel du travail</t>
  </si>
  <si>
    <t>Emploi salarié (en milliers)</t>
  </si>
  <si>
    <t>Balance commerciale (en pts de PIB)</t>
  </si>
  <si>
    <t xml:space="preserve">% deviation from baseline </t>
  </si>
  <si>
    <t xml:space="preserve">ThreeME </t>
  </si>
  <si>
    <t>GDP in volume</t>
  </si>
  <si>
    <t>Household consumption</t>
  </si>
  <si>
    <t>Investment</t>
  </si>
  <si>
    <t>Exports</t>
  </si>
  <si>
    <t>Imports</t>
  </si>
  <si>
    <t xml:space="preserve">Household disposable income </t>
  </si>
  <si>
    <t>Saving rate</t>
  </si>
  <si>
    <t>Household consumption price index</t>
  </si>
  <si>
    <t>Production price index</t>
  </si>
  <si>
    <t>Added value price index</t>
  </si>
  <si>
    <t>Intermediate consumption price index</t>
  </si>
  <si>
    <t>Export price index</t>
  </si>
  <si>
    <t>Import price index</t>
  </si>
  <si>
    <t>Gross nominal wage</t>
  </si>
  <si>
    <t>Real cost of labor</t>
  </si>
  <si>
    <t>Wage employment (in thousands)</t>
  </si>
  <si>
    <t>Trade balance (in points of GDP)</t>
  </si>
  <si>
    <t>Public budget balance (in points of GDP)</t>
  </si>
  <si>
    <t>Dette publique  (en pts de PIB)</t>
  </si>
  <si>
    <t>Public debt (in points of GDP)</t>
  </si>
  <si>
    <t>Prix de la valeur ajoutée</t>
  </si>
  <si>
    <t>Prix des consommations intermédiaires</t>
  </si>
  <si>
    <t xml:space="preserve">Prix de la production </t>
  </si>
  <si>
    <t>Solde primaire public  (en pts de PIB)</t>
  </si>
  <si>
    <t>en écart au scénario de référence (%)</t>
  </si>
  <si>
    <t>Taux de chômage (en pts)</t>
  </si>
  <si>
    <t>Unemployment rate (in points)</t>
  </si>
  <si>
    <t>Emissions de CO2</t>
  </si>
  <si>
    <t>CO2 emissions</t>
  </si>
  <si>
    <t>Taux de croissance du PIB</t>
  </si>
  <si>
    <t xml:space="preserve">Taux de chômage </t>
  </si>
  <si>
    <t>Subventions énergétiques (en pts de PIB)</t>
  </si>
  <si>
    <t>GDP growth rate</t>
  </si>
  <si>
    <t>Household consumption price</t>
  </si>
  <si>
    <t>unemployment rate</t>
  </si>
  <si>
    <t>Energy subsidies (in points of GDP)</t>
  </si>
  <si>
    <t>Emissions de CO2 (en Kt CO2)</t>
  </si>
  <si>
    <t>CO2 emissions (In Kt og CO2)</t>
  </si>
  <si>
    <t>f_l_0</t>
  </si>
  <si>
    <t>i_0</t>
  </si>
  <si>
    <t>ia_ind_0</t>
  </si>
  <si>
    <t>ia_trsp_0</t>
  </si>
  <si>
    <t>ia_ser_0</t>
  </si>
  <si>
    <t>ia_trsf_0</t>
  </si>
  <si>
    <t>ia_ele_0</t>
  </si>
  <si>
    <t>f_l_ind_0</t>
  </si>
  <si>
    <t>f_l_trsp_0</t>
  </si>
  <si>
    <t>f_l_ser_0</t>
  </si>
  <si>
    <t>f_l_trsf_0</t>
  </si>
  <si>
    <t>f_l_ele_0</t>
  </si>
  <si>
    <t>ci_toe_ind_0</t>
  </si>
  <si>
    <t>ci_toe_trsp_0</t>
  </si>
  <si>
    <t>ci_toe_ser_0</t>
  </si>
  <si>
    <t>ci_toe_trsf_0</t>
  </si>
  <si>
    <t>ci_toe_ele_0</t>
  </si>
  <si>
    <t>ci_toe_coil_trsf_0</t>
  </si>
  <si>
    <t>ci_toe_cfut_ind_0</t>
  </si>
  <si>
    <t>ci_toe_cfut_trsp_0</t>
  </si>
  <si>
    <t>ci_toe_cfut_ser_0</t>
  </si>
  <si>
    <t>ci_toe_cfut_trsf_0</t>
  </si>
  <si>
    <t>ci_toe_cfut_ele_0</t>
  </si>
  <si>
    <t>ci_toe_cfuh_ind_0</t>
  </si>
  <si>
    <t>ci_toe_cfuh_trsp_0</t>
  </si>
  <si>
    <t>ci_toe_cfuh_ser_0</t>
  </si>
  <si>
    <t>ci_toe_cfuh_trsf_0</t>
  </si>
  <si>
    <t>ci_toe_cfuh_ele_0</t>
  </si>
  <si>
    <t>ci_toe_cgas_ind_0</t>
  </si>
  <si>
    <t>ci_toe_cgas_trsp_0</t>
  </si>
  <si>
    <t>ci_toe_cgas_ser_0</t>
  </si>
  <si>
    <t>ci_toe_cgas_trsf_0</t>
  </si>
  <si>
    <t>ci_toe_cgas_ele_0</t>
  </si>
  <si>
    <t>ci_toe_cele_ind_0</t>
  </si>
  <si>
    <t>ci_toe_cele_trsp_0</t>
  </si>
  <si>
    <t>ci_toe_cele_ser_0</t>
  </si>
  <si>
    <t>ci_toe_cele_trsf_0</t>
  </si>
  <si>
    <t>y_toe_coil_trsf_0</t>
  </si>
  <si>
    <t>y_toe_cfut_trsf_0</t>
  </si>
  <si>
    <t>y_toe_cfuh_trsf_0</t>
  </si>
  <si>
    <t>y_toe_cgas_trsf_0</t>
  </si>
  <si>
    <t>y_toe_cele_ele_0</t>
  </si>
  <si>
    <t>f_l_2</t>
  </si>
  <si>
    <t>i_2</t>
  </si>
  <si>
    <t>ia_ind_2</t>
  </si>
  <si>
    <t>ia_trsp_2</t>
  </si>
  <si>
    <t>ia_ser_2</t>
  </si>
  <si>
    <t>ia_trsf_2</t>
  </si>
  <si>
    <t>ia_ele_2</t>
  </si>
  <si>
    <t>f_l_ind_2</t>
  </si>
  <si>
    <t>f_l_trsp_2</t>
  </si>
  <si>
    <t>f_l_ser_2</t>
  </si>
  <si>
    <t>f_l_trsf_2</t>
  </si>
  <si>
    <t>f_l_ele_2</t>
  </si>
  <si>
    <t>ci_toe_ind_2</t>
  </si>
  <si>
    <t>ci_toe_trsp_2</t>
  </si>
  <si>
    <t>ci_toe_ser_2</t>
  </si>
  <si>
    <t>ci_toe_trsf_2</t>
  </si>
  <si>
    <t>ci_toe_ele_2</t>
  </si>
  <si>
    <t>ci_toe_coil_trsf_2</t>
  </si>
  <si>
    <t>ci_toe_cfut_ind_2</t>
  </si>
  <si>
    <t>ci_toe_cfut_trsp_2</t>
  </si>
  <si>
    <t>ci_toe_cfut_ser_2</t>
  </si>
  <si>
    <t>ci_toe_cfut_trsf_2</t>
  </si>
  <si>
    <t>ci_toe_cfut_ele_2</t>
  </si>
  <si>
    <t>ci_toe_cfuh_ind_2</t>
  </si>
  <si>
    <t>ci_toe_cfuh_trsp_2</t>
  </si>
  <si>
    <t>ci_toe_cfuh_ser_2</t>
  </si>
  <si>
    <t>ci_toe_cfuh_trsf_2</t>
  </si>
  <si>
    <t>ci_toe_cfuh_ele_2</t>
  </si>
  <si>
    <t>ci_toe_cgas_ind_2</t>
  </si>
  <si>
    <t>ci_toe_cgas_trsp_2</t>
  </si>
  <si>
    <t>ci_toe_cgas_ser_2</t>
  </si>
  <si>
    <t>ci_toe_cgas_trsf_2</t>
  </si>
  <si>
    <t>ci_toe_cgas_ele_2</t>
  </si>
  <si>
    <t>ci_toe_cele_ind_2</t>
  </si>
  <si>
    <t>ci_toe_cele_trsp_2</t>
  </si>
  <si>
    <t>ci_toe_cele_ser_2</t>
  </si>
  <si>
    <t>ci_toe_cele_trsf_2</t>
  </si>
  <si>
    <t>y_toe_coil_trsf_2</t>
  </si>
  <si>
    <t>y_toe_cfut_trsf_2</t>
  </si>
  <si>
    <t>y_toe_cfuh_trsf_2</t>
  </si>
  <si>
    <t>y_toe_cgas_trsf_2</t>
  </si>
  <si>
    <t>y_toe_cele_ele_2</t>
  </si>
  <si>
    <t>Pétrole brut</t>
  </si>
  <si>
    <t>Electricité</t>
  </si>
  <si>
    <t>Industrie et agriculture</t>
  </si>
  <si>
    <t>Transports</t>
  </si>
  <si>
    <t>Services</t>
  </si>
  <si>
    <t>Ménages (transport et residentiel)</t>
  </si>
  <si>
    <t>Exportation</t>
  </si>
  <si>
    <t>Y_toe_0</t>
  </si>
  <si>
    <t>Carburants pourle transport</t>
  </si>
  <si>
    <t>Carburants pour d'autres usages</t>
  </si>
  <si>
    <t>M_toe_0</t>
  </si>
  <si>
    <t>CI_toe_0</t>
  </si>
  <si>
    <t>CH_toe_0</t>
  </si>
  <si>
    <t>X_toe_0</t>
  </si>
  <si>
    <t>Variations de stock</t>
  </si>
  <si>
    <t xml:space="preserve">Net energy production </t>
  </si>
  <si>
    <t>Crude oil</t>
  </si>
  <si>
    <t>Transport fuels</t>
  </si>
  <si>
    <t>other use fuels</t>
  </si>
  <si>
    <t>Natural gas</t>
  </si>
  <si>
    <t>Gaz naturel</t>
  </si>
  <si>
    <t>Electricity</t>
  </si>
  <si>
    <t>Net imported energy</t>
  </si>
  <si>
    <t>Net energy supply</t>
  </si>
  <si>
    <t>Sector energy end use</t>
  </si>
  <si>
    <t>Industry and agriculture</t>
  </si>
  <si>
    <t>Stock variaion</t>
  </si>
  <si>
    <t>Net energy use</t>
  </si>
  <si>
    <r>
      <t>Emission de CO</t>
    </r>
    <r>
      <rPr>
        <b/>
        <vertAlign val="subscript"/>
        <sz val="11"/>
        <color theme="1"/>
        <rFont val="Calibri (Corps)"/>
      </rPr>
      <t>2</t>
    </r>
    <r>
      <rPr>
        <b/>
        <sz val="11"/>
        <color theme="1"/>
        <rFont val="Calibri"/>
        <family val="2"/>
        <scheme val="minor"/>
      </rPr>
      <t xml:space="preserve"> des secteurs </t>
    </r>
  </si>
  <si>
    <t>EMS_CI_CO2_0</t>
  </si>
  <si>
    <t>EMS_ci_CO2_ind_0</t>
  </si>
  <si>
    <t>EMS_ci_co2_trsp_0</t>
  </si>
  <si>
    <t>EMS_ci_co2_ser_0</t>
  </si>
  <si>
    <t>EMS_ci_co2_trsf_0</t>
  </si>
  <si>
    <t>EMS_ci_co2_ele_0</t>
  </si>
  <si>
    <t>EMS_CH_co2_0</t>
  </si>
  <si>
    <t xml:space="preserve">EMS_CO2_0 </t>
  </si>
  <si>
    <r>
      <t>Sector CO</t>
    </r>
    <r>
      <rPr>
        <b/>
        <vertAlign val="subscript"/>
        <sz val="11"/>
        <color theme="1"/>
        <rFont val="Calibri (Corps)"/>
      </rPr>
      <t xml:space="preserve">2 </t>
    </r>
    <r>
      <rPr>
        <b/>
        <sz val="11"/>
        <color theme="1"/>
        <rFont val="Calibri (Corps)"/>
      </rPr>
      <t xml:space="preserve">Emissions </t>
    </r>
  </si>
  <si>
    <t xml:space="preserve">Energy transformation </t>
  </si>
  <si>
    <t xml:space="preserve">Energy Transformation </t>
  </si>
  <si>
    <t>Households  (transport et residential)</t>
  </si>
  <si>
    <t>Total</t>
  </si>
  <si>
    <r>
      <t>Total CO</t>
    </r>
    <r>
      <rPr>
        <b/>
        <vertAlign val="subscript"/>
        <sz val="11"/>
        <color theme="1"/>
        <rFont val="Calibri (Corps)"/>
      </rPr>
      <t>2</t>
    </r>
    <r>
      <rPr>
        <b/>
        <sz val="11"/>
        <color theme="1"/>
        <rFont val="Calibri"/>
        <family val="2"/>
        <scheme val="minor"/>
      </rPr>
      <t xml:space="preserve"> emissions</t>
    </r>
  </si>
  <si>
    <r>
      <t>Emission de CO</t>
    </r>
    <r>
      <rPr>
        <b/>
        <vertAlign val="subscript"/>
        <sz val="11"/>
        <color theme="1"/>
        <rFont val="Calibri (Corps)"/>
      </rPr>
      <t>2</t>
    </r>
    <r>
      <rPr>
        <b/>
        <sz val="11"/>
        <color theme="1"/>
        <rFont val="Calibri"/>
        <family val="2"/>
        <scheme val="minor"/>
      </rPr>
      <t xml:space="preserve"> Total</t>
    </r>
  </si>
  <si>
    <t>Emploi (en milliers)</t>
  </si>
  <si>
    <t>Labor (in thousands)</t>
  </si>
  <si>
    <t>Transformation d'énergie</t>
  </si>
  <si>
    <t>Investissement (en million)</t>
  </si>
  <si>
    <t>Investment (en million)</t>
  </si>
  <si>
    <t>Balance énergétique (en tep)</t>
  </si>
  <si>
    <t>Energy balance (in toe)</t>
  </si>
  <si>
    <t>Y_toe_2</t>
  </si>
  <si>
    <t>M_toe_2</t>
  </si>
  <si>
    <t>CI_toe_2</t>
  </si>
  <si>
    <t>CH_toe_2</t>
  </si>
  <si>
    <t>X_toe_2</t>
  </si>
  <si>
    <t>EMS_CI_CO2_2</t>
  </si>
  <si>
    <t>EMS_ci_CO2_ind_2</t>
  </si>
  <si>
    <t>EMS_ci_co2_trsp_2</t>
  </si>
  <si>
    <t>EMS_ci_co2_ser_2</t>
  </si>
  <si>
    <t>EMS_ci_co2_trsf_2</t>
  </si>
  <si>
    <t>EMS_ci_co2_ele_2</t>
  </si>
  <si>
    <t>EMS_CH_co2_2</t>
  </si>
  <si>
    <t xml:space="preserve">EMS_CO2_2 </t>
  </si>
  <si>
    <t>Valeur Ajoutée</t>
  </si>
  <si>
    <t>Production</t>
  </si>
  <si>
    <t>Added Value</t>
  </si>
  <si>
    <t>va_ind_2</t>
  </si>
  <si>
    <t>va_trsp_2</t>
  </si>
  <si>
    <t>va_ser_2</t>
  </si>
  <si>
    <t>va_trsf_2</t>
  </si>
  <si>
    <t>va_ele_2</t>
  </si>
  <si>
    <t>va_2</t>
  </si>
  <si>
    <t>y_ind_2</t>
  </si>
  <si>
    <t>y_trsp_2</t>
  </si>
  <si>
    <t>y_ser_2</t>
  </si>
  <si>
    <t>y_trsf_2</t>
  </si>
  <si>
    <t>y_ele_2</t>
  </si>
  <si>
    <t>y_2</t>
  </si>
  <si>
    <t>va_ind_0</t>
  </si>
  <si>
    <t>va_trsp_0</t>
  </si>
  <si>
    <t>va_ser_0</t>
  </si>
  <si>
    <t>va_trsf_0</t>
  </si>
  <si>
    <t>va_ele_0</t>
  </si>
  <si>
    <t>va_0</t>
  </si>
  <si>
    <t>y_ind_0</t>
  </si>
  <si>
    <t>y_trsp_0</t>
  </si>
  <si>
    <t>y_ser_0</t>
  </si>
  <si>
    <t>y_trsf_0</t>
  </si>
  <si>
    <t>y_ele_0</t>
  </si>
  <si>
    <t>y_0</t>
  </si>
  <si>
    <t>ci_toe_coil_0</t>
  </si>
  <si>
    <t>ci_toe_cfut_0</t>
  </si>
  <si>
    <t>ci_toe_cfuh_0</t>
  </si>
  <si>
    <t>ci_toe_cgas_0</t>
  </si>
  <si>
    <t>ci_toe_cele_0</t>
  </si>
  <si>
    <t>ch_toe_cfut_0</t>
  </si>
  <si>
    <t>ch_toe_cfuh_0</t>
  </si>
  <si>
    <t>ch_toe_cgas_0</t>
  </si>
  <si>
    <t>ch_toe_cele_0</t>
  </si>
  <si>
    <t>x_toe_coil_0</t>
  </si>
  <si>
    <t>x_toe_cfut_0</t>
  </si>
  <si>
    <t>x_toe_cfuh_0</t>
  </si>
  <si>
    <t>x_toe_cele_0</t>
  </si>
  <si>
    <t>ci_toe_coil_2</t>
  </si>
  <si>
    <t>ci_toe_cfut_2</t>
  </si>
  <si>
    <t>ci_toe_cfuh_2</t>
  </si>
  <si>
    <t>ci_toe_cgas_2</t>
  </si>
  <si>
    <t>ci_toe_cele_2</t>
  </si>
  <si>
    <t>ch_toe_cfut_2</t>
  </si>
  <si>
    <t>ch_toe_cfuh_2</t>
  </si>
  <si>
    <t>ch_toe_cgas_2</t>
  </si>
  <si>
    <t>ch_toe_cele_2</t>
  </si>
  <si>
    <t>x_toe_coil_2</t>
  </si>
  <si>
    <t>x_toe_cfut_2</t>
  </si>
  <si>
    <t>x_toe_cfuh_2</t>
  </si>
  <si>
    <t>x_toe_cele_2</t>
  </si>
  <si>
    <t>Production nette d'énergie</t>
  </si>
  <si>
    <t>Importations  nettes</t>
  </si>
  <si>
    <t>Consommation d'énergie des secteurs d'activité</t>
  </si>
  <si>
    <t>Demande nette d'énergie</t>
  </si>
  <si>
    <t>Households  (transport and residential)</t>
  </si>
  <si>
    <t>Subventions à l'électricité (en pts de PIB)</t>
  </si>
  <si>
    <t>Subventions aux énegies fossiles (en pts de PIB)</t>
  </si>
  <si>
    <t>Electricity subsidies (in points of GDP)</t>
  </si>
  <si>
    <t>Pétrole Brut (en tep)</t>
  </si>
  <si>
    <t xml:space="preserve">Production nette </t>
  </si>
  <si>
    <t>M_toe_coil_0</t>
  </si>
  <si>
    <t>Carburant pour le transport (en tep)</t>
  </si>
  <si>
    <t>M_toe_cfut_0</t>
  </si>
  <si>
    <t>Carburant pour les autres usages (en tep)</t>
  </si>
  <si>
    <t>Gaz naturel (en tep)</t>
  </si>
  <si>
    <t>Electricité (en tep)</t>
  </si>
  <si>
    <t>M_toe_cfuh_0</t>
  </si>
  <si>
    <t>M_toe_cgas_0</t>
  </si>
  <si>
    <t>x_toe_cgas_0</t>
  </si>
  <si>
    <t>M_toe_cele_0</t>
  </si>
  <si>
    <t>ci_toe_cele_ele_0</t>
  </si>
  <si>
    <t>M_toe_coil_2</t>
  </si>
  <si>
    <t>M_toe_cfut_2</t>
  </si>
  <si>
    <t>M_toe_cfuh_2</t>
  </si>
  <si>
    <t>M_toe_cgas_2</t>
  </si>
  <si>
    <t>x_toe_cgas_2</t>
  </si>
  <si>
    <t>M_toe_cele_2</t>
  </si>
  <si>
    <t>ci_toe_cele_ele_2</t>
  </si>
  <si>
    <t>offre nette d'énergie</t>
  </si>
  <si>
    <t xml:space="preserve">Investissement </t>
  </si>
  <si>
    <t xml:space="preserve">Investment </t>
  </si>
  <si>
    <t>fossil energy subsidies (in points og GDP)</t>
  </si>
  <si>
    <t>Consommation finale d'énergie</t>
  </si>
  <si>
    <t>Final energy consumption</t>
  </si>
  <si>
    <t>Balance énergétique (en Ktep)</t>
  </si>
  <si>
    <t>Pétrole Brut (en Ktep)</t>
  </si>
  <si>
    <t>Carburant pour le transport (en Ktep)</t>
  </si>
  <si>
    <t>Carburant pour les autres usages (en Ktep)</t>
  </si>
  <si>
    <t>Gaz naturel (en Ktep)</t>
  </si>
  <si>
    <t>Electricité (en Ktep)</t>
  </si>
  <si>
    <t>Energy balance (in Ktoe)</t>
  </si>
  <si>
    <r>
      <t xml:space="preserve"> Emissions de CO</t>
    </r>
    <r>
      <rPr>
        <b/>
        <vertAlign val="subscript"/>
        <sz val="16"/>
        <color theme="1"/>
        <rFont val="Calibri (Corps)"/>
      </rPr>
      <t>2</t>
    </r>
    <r>
      <rPr>
        <b/>
        <sz val="16"/>
        <color theme="1"/>
        <rFont val="Calibri"/>
        <family val="2"/>
        <scheme val="minor"/>
      </rPr>
      <t xml:space="preserve"> (KtCO</t>
    </r>
    <r>
      <rPr>
        <b/>
        <vertAlign val="subscript"/>
        <sz val="16"/>
        <color theme="1"/>
        <rFont val="Calibri (Corps)"/>
      </rPr>
      <t>2</t>
    </r>
    <r>
      <rPr>
        <b/>
        <sz val="16"/>
        <color theme="1"/>
        <rFont val="Calibri"/>
        <family val="2"/>
        <scheme val="minor"/>
      </rPr>
      <t>)</t>
    </r>
  </si>
  <si>
    <r>
      <t>CO2 Emissions (KtCO</t>
    </r>
    <r>
      <rPr>
        <b/>
        <vertAlign val="subscript"/>
        <sz val="16"/>
        <color theme="1"/>
        <rFont val="Calibri (Corps)"/>
      </rPr>
      <t>2</t>
    </r>
    <r>
      <rPr>
        <b/>
        <sz val="16"/>
        <color theme="1"/>
        <rFont val="Calibri"/>
        <family val="2"/>
        <scheme val="minor"/>
      </rPr>
      <t>)</t>
    </r>
  </si>
  <si>
    <t>Consommation d'énergie finale</t>
  </si>
  <si>
    <t>Carburants pour le transport</t>
  </si>
  <si>
    <r>
      <t>Emissions de CO</t>
    </r>
    <r>
      <rPr>
        <b/>
        <vertAlign val="subscript"/>
        <sz val="11"/>
        <color theme="1"/>
        <rFont val="Calibri (Corps)"/>
      </rPr>
      <t>2</t>
    </r>
    <r>
      <rPr>
        <b/>
        <sz val="11"/>
        <color theme="1"/>
        <rFont val="Calibri"/>
        <family val="2"/>
        <scheme val="minor"/>
      </rPr>
      <t xml:space="preserve"> des secteurs </t>
    </r>
  </si>
  <si>
    <t>Emissions de CO2 des ménages</t>
  </si>
  <si>
    <t>EMS_ci_CO2_cfut_0</t>
  </si>
  <si>
    <t>EMS_ci_co2_cfuh_0</t>
  </si>
  <si>
    <t>EMS_ci_co2_cgas_0</t>
  </si>
  <si>
    <t>EMS_CH_co2_cfut_0</t>
  </si>
  <si>
    <t>EMS_CH_co2_cfut_2</t>
  </si>
  <si>
    <t>EMS_CH_co2_cfuh_0</t>
  </si>
  <si>
    <t>EMS_CH_co2_cgas_0</t>
  </si>
  <si>
    <r>
      <t>Emissions de CO</t>
    </r>
    <r>
      <rPr>
        <b/>
        <vertAlign val="subscript"/>
        <sz val="11"/>
        <color theme="1"/>
        <rFont val="Calibri (Corps)"/>
      </rPr>
      <t xml:space="preserve">2 </t>
    </r>
    <r>
      <rPr>
        <b/>
        <sz val="11"/>
        <color theme="1"/>
        <rFont val="Calibri"/>
        <family val="2"/>
        <scheme val="minor"/>
      </rPr>
      <t>Total</t>
    </r>
  </si>
  <si>
    <t>Households CO2 emissions</t>
  </si>
  <si>
    <r>
      <t>Sector CO</t>
    </r>
    <r>
      <rPr>
        <b/>
        <vertAlign val="subscript"/>
        <sz val="11"/>
        <color theme="1"/>
        <rFont val="Calibri (Corps)"/>
      </rPr>
      <t xml:space="preserve">2 </t>
    </r>
    <r>
      <rPr>
        <b/>
        <sz val="11"/>
        <color theme="1"/>
        <rFont val="Calibri (Corps)"/>
      </rPr>
      <t xml:space="preserve">emissions </t>
    </r>
  </si>
  <si>
    <t>EMS_ci_CO2_cfut_2</t>
  </si>
  <si>
    <t>EMS_ci_co2_cfuh_2</t>
  </si>
  <si>
    <t>EMS_ci_co2_cgas_2</t>
  </si>
  <si>
    <t>EMS_CH_co2_cfuh_2</t>
  </si>
  <si>
    <t>EMS_CH_co2_cgas_2</t>
  </si>
  <si>
    <r>
      <t xml:space="preserve"> Emissions de CO</t>
    </r>
    <r>
      <rPr>
        <b/>
        <vertAlign val="subscript"/>
        <sz val="16"/>
        <color theme="1"/>
        <rFont val="Calibri (Corps)"/>
      </rPr>
      <t>2</t>
    </r>
    <r>
      <rPr>
        <b/>
        <sz val="16"/>
        <color theme="1"/>
        <rFont val="Calibri"/>
        <family val="2"/>
        <scheme val="minor"/>
      </rPr>
      <t xml:space="preserve"> par énergie (KtCO</t>
    </r>
    <r>
      <rPr>
        <b/>
        <vertAlign val="subscript"/>
        <sz val="16"/>
        <color theme="1"/>
        <rFont val="Calibri (Corps)"/>
      </rPr>
      <t>2</t>
    </r>
    <r>
      <rPr>
        <b/>
        <sz val="16"/>
        <color theme="1"/>
        <rFont val="Calibri"/>
        <family val="2"/>
        <scheme val="minor"/>
      </rPr>
      <t>)</t>
    </r>
  </si>
  <si>
    <r>
      <t>CO2 Emissions by energy (KtCO</t>
    </r>
    <r>
      <rPr>
        <b/>
        <vertAlign val="subscript"/>
        <sz val="16"/>
        <color theme="1"/>
        <rFont val="Calibri (Corps)"/>
      </rPr>
      <t>2</t>
    </r>
    <r>
      <rPr>
        <b/>
        <sz val="16"/>
        <color theme="1"/>
        <rFont val="Calibri"/>
        <family val="2"/>
        <scheme val="minor"/>
      </rPr>
      <t>)</t>
    </r>
  </si>
  <si>
    <r>
      <t xml:space="preserve"> Emissions de CO</t>
    </r>
    <r>
      <rPr>
        <b/>
        <vertAlign val="subscript"/>
        <sz val="16"/>
        <color theme="1"/>
        <rFont val="Calibri (Corps)"/>
      </rPr>
      <t xml:space="preserve">2 </t>
    </r>
    <r>
      <rPr>
        <b/>
        <sz val="16"/>
        <color theme="1"/>
        <rFont val="Calibri"/>
        <family val="2"/>
        <scheme val="minor"/>
      </rPr>
      <t>par énergie (KtCO</t>
    </r>
    <r>
      <rPr>
        <b/>
        <vertAlign val="subscript"/>
        <sz val="16"/>
        <color theme="1"/>
        <rFont val="Calibri (Corps)"/>
      </rPr>
      <t>2</t>
    </r>
    <r>
      <rPr>
        <b/>
        <sz val="16"/>
        <color theme="1"/>
        <rFont val="Calibri"/>
        <family val="2"/>
        <scheme val="minor"/>
      </rPr>
      <t>)</t>
    </r>
  </si>
  <si>
    <t>@pch(gdp_0)</t>
  </si>
  <si>
    <t>@pch(pch_0)</t>
  </si>
  <si>
    <t>unr_0</t>
  </si>
  <si>
    <t>rdebt_g_val_0</t>
  </si>
  <si>
    <t>rbal_g_prim_val_0</t>
  </si>
  <si>
    <t>rbal_trade_val_0</t>
  </si>
  <si>
    <t>ems_co2_0</t>
  </si>
  <si>
    <t>esub_gdp_0</t>
  </si>
  <si>
    <t>t2vol_ci_co2_0</t>
  </si>
  <si>
    <t>t2vol_ch_co2_0</t>
  </si>
  <si>
    <t>esub_gdp_cfut_0</t>
  </si>
  <si>
    <t>esub_gdp_cfuh_0</t>
  </si>
  <si>
    <t>esub_gdp_cgas_0</t>
  </si>
  <si>
    <t>esub_gdp_cele_0</t>
  </si>
  <si>
    <t>@pch(gdp_2)</t>
  </si>
  <si>
    <t>@pch(pch_2)</t>
  </si>
  <si>
    <t>unr_2</t>
  </si>
  <si>
    <t>rdebt_g_val_2</t>
  </si>
  <si>
    <t>rbal_g_prim_val_2</t>
  </si>
  <si>
    <t>ems_co2_2</t>
  </si>
  <si>
    <t>esub_gdp_2</t>
  </si>
  <si>
    <t>t2vol_ci_co2_2</t>
  </si>
  <si>
    <t>t2vol_ch_co2_2</t>
  </si>
  <si>
    <t>esub_gdp_cfut_2</t>
  </si>
  <si>
    <t>esub_gdp_cfuh_2</t>
  </si>
  <si>
    <t>esub_gdp_cgas_2</t>
  </si>
  <si>
    <t>esub_gdp_cele_2</t>
  </si>
  <si>
    <t>Recette de la taxe carbone des secteurs</t>
  </si>
  <si>
    <t>Recette de la taxe carbone des ménages</t>
  </si>
  <si>
    <t>Subventions aux carburant pour le transport(en pts de PIB)</t>
  </si>
  <si>
    <t>Subventions aux carburant pour les autres usages(en pts de PIB)</t>
  </si>
  <si>
    <t>Subventions aux gaz naturel (en pts de PIB)</t>
  </si>
  <si>
    <t>Transport fuels subsidies (in points og GDP)</t>
  </si>
  <si>
    <t>other use fuels subsidies (in points og GDP)</t>
  </si>
  <si>
    <t>Natural gas subsidies (in points og GDP)</t>
  </si>
  <si>
    <t>rbal_trade_val_2</t>
  </si>
  <si>
    <t>Carbon tax revenu from sectors</t>
  </si>
  <si>
    <t>Carbon tax revenu from households</t>
  </si>
  <si>
    <t>t2vol_ci_co2_coil_0</t>
  </si>
  <si>
    <t>t2vol_ci_co2_cfut_0</t>
  </si>
  <si>
    <t>t2vol_ci_co2_cfuh_0</t>
  </si>
  <si>
    <t>t2vol_ci_co2_cgas_0</t>
  </si>
  <si>
    <t>t2vol_ci_co2_cele_0</t>
  </si>
  <si>
    <t>subc_vol_cfut_0</t>
  </si>
  <si>
    <t>subc_vol_cfuh_0</t>
  </si>
  <si>
    <t>subc_vol_cgas_0</t>
  </si>
  <si>
    <t>subc_vol_cele_0</t>
  </si>
  <si>
    <t>t2vol_ci_co2_coil_2</t>
  </si>
  <si>
    <t>t2vol_ci_co2_cfut_2</t>
  </si>
  <si>
    <t>t2vol_ci_co2_cfuh_2</t>
  </si>
  <si>
    <t>t2vol_ci_co2_cgas_2</t>
  </si>
  <si>
    <t>t2vol_ci_co2_cele_2</t>
  </si>
  <si>
    <t>subc_vol_cfut_2</t>
  </si>
  <si>
    <t>subc_vol_cfuh_2</t>
  </si>
  <si>
    <t>subc_vol_cgas_2</t>
  </si>
  <si>
    <t>subc_vol_cele_2</t>
  </si>
  <si>
    <t>Subvention à l'énergie</t>
  </si>
  <si>
    <t xml:space="preserve">Energy sudsidies </t>
  </si>
  <si>
    <t>Energy sudsidies</t>
  </si>
  <si>
    <t>_date_</t>
  </si>
  <si>
    <t>@date</t>
  </si>
  <si>
    <t>ems_ci_co2_0</t>
  </si>
  <si>
    <t>ems_ch_co2_0</t>
  </si>
  <si>
    <t>gr_prog_l_sgas_0</t>
  </si>
  <si>
    <t>Prix du pétrole</t>
  </si>
  <si>
    <t>PCH_0</t>
  </si>
  <si>
    <t>POP</t>
  </si>
  <si>
    <t>population</t>
  </si>
  <si>
    <t>Productivité du travail</t>
  </si>
  <si>
    <t>PIB</t>
  </si>
  <si>
    <t>GDP_0</t>
  </si>
  <si>
    <t>Subvention à l'energie (en point de PIB)</t>
  </si>
  <si>
    <t xml:space="preserve">Subvention à l'energie </t>
  </si>
  <si>
    <t>PWD_coil</t>
  </si>
  <si>
    <t>Taux de croissance de la population</t>
  </si>
  <si>
    <t>Prix à la consommation</t>
  </si>
  <si>
    <t>Emissions de CO2 des secteurs</t>
  </si>
  <si>
    <t>2015-2030</t>
  </si>
  <si>
    <t>2020-2030</t>
  </si>
  <si>
    <t>Carburant total</t>
  </si>
  <si>
    <t>esub_gdp_0*gdp_0*1000000/(ems_co2_0*1000)</t>
  </si>
  <si>
    <t>esub_gdp_2*gdp_2*1000000/(ems_co2_2*1000)</t>
  </si>
  <si>
    <t>Subvention à l'énergie par tCO2</t>
  </si>
  <si>
    <t>Energy sudsidies by tCO2</t>
  </si>
  <si>
    <t>RCO2TAX_VOL</t>
  </si>
  <si>
    <t>Taxe Carbone (en DT 2015)</t>
  </si>
  <si>
    <t>Carbon Tax (in DT 2015)</t>
  </si>
  <si>
    <t>100*(gdp_2/gdp_0-1)</t>
  </si>
  <si>
    <t>100*(ch_2/ch_0-1)</t>
  </si>
  <si>
    <t>100*(i_2/i_0-1)</t>
  </si>
  <si>
    <t>100*(x_2/x_0-1)</t>
  </si>
  <si>
    <t>100*(m_2/m_0-1)</t>
  </si>
  <si>
    <t>100*((dispinc_at_val_2/pch_2)/(dispinc_at_val_0/pch_0)-1)</t>
  </si>
  <si>
    <t>100*(rsav_h_val_2-rsav_h_val_0)</t>
  </si>
  <si>
    <t>100*(pch_2/pch_0-1)</t>
  </si>
  <si>
    <t>100*(py_2/py_0-1)</t>
  </si>
  <si>
    <t>100*(pva_2/pva_0-1)</t>
  </si>
  <si>
    <t>100*(pci_2/pci_0-1)</t>
  </si>
  <si>
    <t>100*(px_2/px_0-1)</t>
  </si>
  <si>
    <t>100*(pm_2/pm_0-1)</t>
  </si>
  <si>
    <t>100*(w_2/w_0-1)</t>
  </si>
  <si>
    <t>100*((c_l_2/pva_2)/(c_l_0/pva_0)-1)</t>
  </si>
  <si>
    <t>f_l_2-f_l_0</t>
  </si>
  <si>
    <t>100*(unr_2-unr_0)</t>
  </si>
  <si>
    <t>100*(rbal_trade_val_2-rbal_trade_val_0)</t>
  </si>
  <si>
    <t>100*(rbal_g_prim_val_2-rbal_g_prim_val_0)</t>
  </si>
  <si>
    <t>100*(rdebt_g_val_2-rdebt_g_val_0)</t>
  </si>
  <si>
    <t>100*(ems_co2_2/ems_co2_0-1)</t>
  </si>
  <si>
    <t>100*(ch_0+g_0)/gdp_0*((ch_2+g_2)/(ch_0+g_0)-1)</t>
  </si>
  <si>
    <t>100*i_0/gdp_0*(i_2/i_0-1)</t>
  </si>
  <si>
    <t>100*(x_0-m_0)/gdp_0*((x_2-m_2)/(x_0-m_0)-1)</t>
  </si>
  <si>
    <t>100*ds_0/gdp_0*(ds_2/ds_0-1)</t>
  </si>
  <si>
    <t>pop</t>
  </si>
  <si>
    <t>gdp_0</t>
  </si>
  <si>
    <t>pch_0</t>
  </si>
  <si>
    <t>pwd_coil</t>
  </si>
  <si>
    <t>rsubcd_cfut</t>
  </si>
  <si>
    <t>rsubcd_cfuh</t>
  </si>
  <si>
    <t>rsubcd_cgas</t>
  </si>
  <si>
    <t>rsubcd_cele</t>
  </si>
  <si>
    <t>rsubcm_cfut</t>
  </si>
  <si>
    <t>rsubcm_cfuh</t>
  </si>
  <si>
    <t>rsubcm_cgas</t>
  </si>
  <si>
    <t>rsubcm_cele</t>
  </si>
  <si>
    <t>rco2tax_vol*1000</t>
  </si>
  <si>
    <t>esub_gdp_coil_0</t>
  </si>
  <si>
    <t>gr_prog_l_sgas_2</t>
  </si>
  <si>
    <t>gdp_2</t>
  </si>
  <si>
    <t>pch_2</t>
  </si>
  <si>
    <t>ems_ch_co2_2</t>
  </si>
  <si>
    <t>ems_ci_co2_2</t>
  </si>
  <si>
    <t>esub_gdp_coil_2</t>
  </si>
  <si>
    <t>y_toe_0</t>
  </si>
  <si>
    <t>m_toe_0</t>
  </si>
  <si>
    <t>ci_toe_0</t>
  </si>
  <si>
    <t>ch_toe_0</t>
  </si>
  <si>
    <t>x_toe_0</t>
  </si>
  <si>
    <t>ch_hous_toe_cele_0</t>
  </si>
  <si>
    <t>ch_trsp_toe_cele_0</t>
  </si>
  <si>
    <t>ch_toe_hous_0</t>
  </si>
  <si>
    <t>ch_toe_trsp_0</t>
  </si>
  <si>
    <t>ems_ci_co2_ind_0</t>
  </si>
  <si>
    <t>ems_ci_co2_trsp_0</t>
  </si>
  <si>
    <t>ems_ci_co2_ser_0</t>
  </si>
  <si>
    <t>ems_ci_co2_trsf_0</t>
  </si>
  <si>
    <t>ems_ci_co2_ele_0</t>
  </si>
  <si>
    <t>ems_ci_co2_cfut_0</t>
  </si>
  <si>
    <t>ems_ci_co2_cfuh_0</t>
  </si>
  <si>
    <t>ems_ci_co2_cgas_0</t>
  </si>
  <si>
    <t>ems_ch_co2_cfut_0</t>
  </si>
  <si>
    <t>ems_ch_co2_cfuh_0</t>
  </si>
  <si>
    <t>ems_ch_co2_cgas_0</t>
  </si>
  <si>
    <t>y_toe_trsf_0</t>
  </si>
  <si>
    <t>y_toe_ele_0</t>
  </si>
  <si>
    <t>m_toe_coil_0</t>
  </si>
  <si>
    <t>m_toe_cfut_0</t>
  </si>
  <si>
    <t>m_toe_cfuh_0</t>
  </si>
  <si>
    <t>m_toe_cgas_0</t>
  </si>
  <si>
    <t>y_toe_2</t>
  </si>
  <si>
    <t>m_toe_2</t>
  </si>
  <si>
    <t>ci_toe_2</t>
  </si>
  <si>
    <t>ch_toe_2</t>
  </si>
  <si>
    <t>x_toe_2</t>
  </si>
  <si>
    <t>ch_hous_toe_cele_2</t>
  </si>
  <si>
    <t>ch_trsp_toe_cele_2</t>
  </si>
  <si>
    <t>ch_toe_hous_2</t>
  </si>
  <si>
    <t>ch_toe_trsp_2</t>
  </si>
  <si>
    <t>ems_ci_co2_ind_2</t>
  </si>
  <si>
    <t>ems_ci_co2_trsp_2</t>
  </si>
  <si>
    <t>ems_ci_co2_ser_2</t>
  </si>
  <si>
    <t>ems_ci_co2_trsf_2</t>
  </si>
  <si>
    <t>ems_ci_co2_ele_2</t>
  </si>
  <si>
    <t>ems_ci_co2_cfut_2</t>
  </si>
  <si>
    <t>ems_ci_co2_cfuh_2</t>
  </si>
  <si>
    <t>ems_ci_co2_cgas_2</t>
  </si>
  <si>
    <t>ems_ch_co2_cfut_2</t>
  </si>
  <si>
    <t>ems_ch_co2_cfuh_2</t>
  </si>
  <si>
    <t>ems_ch_co2_cgas_2</t>
  </si>
  <si>
    <t>y_toe_trsf_2</t>
  </si>
  <si>
    <t>y_toe_ele_2</t>
  </si>
  <si>
    <t>m_toe_coil_2</t>
  </si>
  <si>
    <t>m_toe_cfut_2</t>
  </si>
  <si>
    <t>m_toe_cfuh_2</t>
  </si>
  <si>
    <t>m_toe_cgas_2</t>
  </si>
  <si>
    <t>Exporations</t>
  </si>
  <si>
    <t>Prix à la Production</t>
  </si>
  <si>
    <t>Salaire nominal brut</t>
  </si>
  <si>
    <t>Nombre d'emplois (milliers)</t>
  </si>
  <si>
    <t>Taux de chômage</t>
  </si>
  <si>
    <t>Balance commerciale (en points de pib)</t>
  </si>
  <si>
    <t>Solde primaire public</t>
  </si>
  <si>
    <t>Dette publique</t>
  </si>
  <si>
    <t>Emissions CO2</t>
  </si>
  <si>
    <t>Contribution au PIB Consommation</t>
  </si>
  <si>
    <t>Contribution au PIB Investissement</t>
  </si>
  <si>
    <t>Contribution au PIB Balance Commerciale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</si>
</sst>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5" formatCode="0.0%"/>
    <numFmt numFmtId="166" formatCode="#,##0.00000000"/>
    <numFmt numFmtId="167" formatCode="#,##0.000000000"/>
  </numFmts>
  <fonts count="1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vertAlign val="subscript"/>
      <sz val="11"/>
      <color theme="1"/>
      <name val="Calibri (Corps)"/>
    </font>
    <font>
      <b/>
      <vertAlign val="subscript"/>
      <sz val="16"/>
      <color theme="1"/>
      <name val="Calibri (Corps)"/>
    </font>
    <font>
      <b/>
      <sz val="11"/>
      <color theme="1"/>
      <name val="Calibri (Corps)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 style="thin">
        <color theme="1"/>
      </right>
      <top/>
      <bottom/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92">
    <xf numFmtId="0" fontId="0" fillId="0" borderId="0" xfId="0"/>
    <xf numFmtId="0" fontId="1" fillId="3" borderId="3" xfId="0" applyFont="1" applyFill="1" applyBorder="1" applyAlignment="1">
      <alignment wrapText="1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2" fontId="1" fillId="3" borderId="1" xfId="0" applyNumberFormat="1" applyFont="1" applyFill="1" applyBorder="1"/>
    <xf numFmtId="2" fontId="1" fillId="3" borderId="1" xfId="0" applyNumberFormat="1" applyFont="1" applyFill="1" applyBorder="1" applyAlignment="1">
      <alignment wrapText="1"/>
    </xf>
    <xf numFmtId="0" fontId="2" fillId="3" borderId="0" xfId="0" applyFont="1" applyFill="1" applyBorder="1" applyAlignment="1">
      <alignment vertical="center" wrapText="1"/>
    </xf>
    <xf numFmtId="0" fontId="0" fillId="3" borderId="1" xfId="0" applyFill="1" applyBorder="1"/>
    <xf numFmtId="0" fontId="0" fillId="3" borderId="0" xfId="0" applyFill="1" applyBorder="1"/>
    <xf numFmtId="0" fontId="0" fillId="3" borderId="0" xfId="0" applyFill="1"/>
    <xf numFmtId="2" fontId="5" fillId="3" borderId="2" xfId="0" applyNumberFormat="1" applyFont="1" applyFill="1" applyBorder="1" applyAlignment="1">
      <alignment horizontal="center" vertical="center"/>
    </xf>
    <xf numFmtId="2" fontId="5" fillId="3" borderId="0" xfId="0" applyNumberFormat="1" applyFont="1" applyFill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  <xf numFmtId="14" fontId="0" fillId="0" borderId="0" xfId="0" applyNumberFormat="1"/>
    <xf numFmtId="0" fontId="0" fillId="3" borderId="2" xfId="0" applyFill="1" applyBorder="1"/>
    <xf numFmtId="2" fontId="1" fillId="3" borderId="0" xfId="0" applyNumberFormat="1" applyFont="1" applyFill="1" applyBorder="1"/>
    <xf numFmtId="165" fontId="5" fillId="3" borderId="2" xfId="1" applyNumberFormat="1" applyFont="1" applyFill="1" applyBorder="1" applyAlignment="1">
      <alignment horizontal="center" vertical="center"/>
    </xf>
    <xf numFmtId="165" fontId="5" fillId="3" borderId="0" xfId="1" applyNumberFormat="1" applyFont="1" applyFill="1" applyBorder="1" applyAlignment="1">
      <alignment horizontal="center" vertical="center"/>
    </xf>
    <xf numFmtId="165" fontId="5" fillId="3" borderId="1" xfId="1" applyNumberFormat="1" applyFont="1" applyFill="1" applyBorder="1" applyAlignment="1">
      <alignment horizontal="center" vertical="center"/>
    </xf>
    <xf numFmtId="2" fontId="1" fillId="3" borderId="6" xfId="0" applyNumberFormat="1" applyFont="1" applyFill="1" applyBorder="1"/>
    <xf numFmtId="2" fontId="1" fillId="3" borderId="5" xfId="0" applyNumberFormat="1" applyFont="1" applyFill="1" applyBorder="1"/>
    <xf numFmtId="0" fontId="3" fillId="3" borderId="0" xfId="0" applyFont="1" applyFill="1" applyBorder="1" applyAlignment="1"/>
    <xf numFmtId="3" fontId="5" fillId="3" borderId="0" xfId="1" applyNumberFormat="1" applyFont="1" applyFill="1" applyBorder="1" applyAlignment="1">
      <alignment horizontal="center" vertical="center"/>
    </xf>
    <xf numFmtId="3" fontId="8" fillId="3" borderId="0" xfId="1" applyNumberFormat="1" applyFont="1" applyFill="1" applyBorder="1" applyAlignment="1">
      <alignment horizontal="center" vertical="center"/>
    </xf>
    <xf numFmtId="3" fontId="8" fillId="3" borderId="5" xfId="1" applyNumberFormat="1" applyFont="1" applyFill="1" applyBorder="1" applyAlignment="1">
      <alignment horizontal="center" vertical="center"/>
    </xf>
    <xf numFmtId="0" fontId="0" fillId="3" borderId="5" xfId="0" applyFill="1" applyBorder="1"/>
    <xf numFmtId="0" fontId="9" fillId="3" borderId="0" xfId="0" applyFont="1" applyFill="1" applyBorder="1" applyAlignment="1">
      <alignment vertical="center" wrapText="1"/>
    </xf>
    <xf numFmtId="0" fontId="9" fillId="3" borderId="5" xfId="0" applyFont="1" applyFill="1" applyBorder="1" applyAlignment="1">
      <alignment wrapText="1"/>
    </xf>
    <xf numFmtId="2" fontId="1" fillId="3" borderId="0" xfId="0" applyNumberFormat="1" applyFont="1" applyFill="1" applyBorder="1" applyAlignment="1">
      <alignment horizontal="left" indent="2"/>
    </xf>
    <xf numFmtId="2" fontId="1" fillId="3" borderId="0" xfId="0" applyNumberFormat="1" applyFont="1" applyFill="1" applyBorder="1" applyAlignment="1">
      <alignment horizontal="left" indent="1"/>
    </xf>
    <xf numFmtId="2" fontId="1" fillId="3" borderId="0" xfId="0" applyNumberFormat="1" applyFont="1" applyFill="1" applyBorder="1" applyAlignment="1">
      <alignment horizontal="left"/>
    </xf>
    <xf numFmtId="0" fontId="9" fillId="3" borderId="5" xfId="0" applyFont="1" applyFill="1" applyBorder="1" applyAlignment="1">
      <alignment vertical="center" wrapText="1"/>
    </xf>
    <xf numFmtId="2" fontId="1" fillId="3" borderId="5" xfId="0" applyNumberFormat="1" applyFont="1" applyFill="1" applyBorder="1" applyAlignment="1">
      <alignment horizontal="left" indent="1"/>
    </xf>
    <xf numFmtId="9" fontId="5" fillId="3" borderId="0" xfId="1" applyFont="1" applyFill="1" applyBorder="1" applyAlignment="1">
      <alignment horizontal="center" vertical="center"/>
    </xf>
    <xf numFmtId="165" fontId="5" fillId="4" borderId="0" xfId="1" applyNumberFormat="1" applyFont="1" applyFill="1" applyBorder="1" applyAlignment="1">
      <alignment horizontal="center" vertical="center"/>
    </xf>
    <xf numFmtId="167" fontId="5" fillId="4" borderId="0" xfId="1" applyNumberFormat="1" applyFont="1" applyFill="1" applyBorder="1" applyAlignment="1">
      <alignment horizontal="center" vertical="center"/>
    </xf>
    <xf numFmtId="166" fontId="5" fillId="4" borderId="0" xfId="1" applyNumberFormat="1" applyFont="1" applyFill="1" applyBorder="1" applyAlignment="1">
      <alignment horizontal="center" vertical="center"/>
    </xf>
    <xf numFmtId="3" fontId="5" fillId="4" borderId="0" xfId="1" applyNumberFormat="1" applyFont="1" applyFill="1" applyBorder="1" applyAlignment="1">
      <alignment horizontal="center" vertical="center"/>
    </xf>
    <xf numFmtId="9" fontId="8" fillId="3" borderId="5" xfId="1" applyFont="1" applyFill="1" applyBorder="1" applyAlignment="1">
      <alignment horizontal="center" vertical="center"/>
    </xf>
    <xf numFmtId="165" fontId="8" fillId="3" borderId="5" xfId="1" applyNumberFormat="1" applyFont="1" applyFill="1" applyBorder="1" applyAlignment="1">
      <alignment horizontal="center" vertical="center"/>
    </xf>
    <xf numFmtId="165" fontId="5" fillId="5" borderId="0" xfId="1" applyNumberFormat="1" applyFont="1" applyFill="1" applyBorder="1" applyAlignment="1">
      <alignment horizontal="center" vertical="center"/>
    </xf>
    <xf numFmtId="9" fontId="0" fillId="3" borderId="0" xfId="1" applyFont="1" applyFill="1"/>
    <xf numFmtId="2" fontId="5" fillId="3" borderId="0" xfId="1" applyNumberFormat="1" applyFont="1" applyFill="1" applyBorder="1" applyAlignment="1">
      <alignment horizontal="center" vertical="center"/>
    </xf>
    <xf numFmtId="2" fontId="8" fillId="3" borderId="5" xfId="1" applyNumberFormat="1" applyFont="1" applyFill="1" applyBorder="1" applyAlignment="1">
      <alignment horizontal="center" vertical="center"/>
    </xf>
    <xf numFmtId="3" fontId="5" fillId="3" borderId="2" xfId="1" applyNumberFormat="1" applyFont="1" applyFill="1" applyBorder="1" applyAlignment="1">
      <alignment horizontal="center" vertical="center"/>
    </xf>
    <xf numFmtId="3" fontId="5" fillId="3" borderId="1" xfId="1" applyNumberFormat="1" applyFont="1" applyFill="1" applyBorder="1" applyAlignment="1">
      <alignment horizontal="center" vertical="center"/>
    </xf>
    <xf numFmtId="9" fontId="5" fillId="4" borderId="0" xfId="1" applyFont="1" applyFill="1" applyBorder="1" applyAlignment="1">
      <alignment horizontal="center" vertical="center"/>
    </xf>
    <xf numFmtId="165" fontId="8" fillId="4" borderId="5" xfId="1" applyNumberFormat="1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right"/>
    </xf>
    <xf numFmtId="0" fontId="4" fillId="3" borderId="0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 vertical="center"/>
    </xf>
    <xf numFmtId="2" fontId="1" fillId="3" borderId="5" xfId="0" applyNumberFormat="1" applyFont="1" applyFill="1" applyBorder="1" applyAlignment="1">
      <alignment horizontal="left" indent="2"/>
    </xf>
    <xf numFmtId="3" fontId="5" fillId="3" borderId="5" xfId="1" applyNumberFormat="1" applyFont="1" applyFill="1" applyBorder="1" applyAlignment="1">
      <alignment horizontal="center" vertical="center"/>
    </xf>
    <xf numFmtId="0" fontId="1" fillId="3" borderId="0" xfId="0" applyFont="1" applyFill="1"/>
    <xf numFmtId="165" fontId="8" fillId="3" borderId="0" xfId="1" applyNumberFormat="1" applyFont="1" applyFill="1" applyBorder="1" applyAlignment="1">
      <alignment horizontal="center" vertical="center"/>
    </xf>
    <xf numFmtId="165" fontId="5" fillId="3" borderId="5" xfId="1" applyNumberFormat="1" applyFont="1" applyFill="1" applyBorder="1" applyAlignment="1">
      <alignment horizontal="center" vertical="center"/>
    </xf>
    <xf numFmtId="0" fontId="1" fillId="3" borderId="5" xfId="0" applyFont="1" applyFill="1" applyBorder="1" applyAlignment="1">
      <alignment wrapText="1"/>
    </xf>
    <xf numFmtId="0" fontId="0" fillId="3" borderId="7" xfId="0" applyFill="1" applyBorder="1"/>
    <xf numFmtId="0" fontId="1" fillId="3" borderId="8" xfId="0" applyFont="1" applyFill="1" applyBorder="1" applyAlignment="1">
      <alignment wrapText="1"/>
    </xf>
    <xf numFmtId="2" fontId="1" fillId="3" borderId="7" xfId="0" applyNumberFormat="1" applyFont="1" applyFill="1" applyBorder="1"/>
    <xf numFmtId="0" fontId="1" fillId="3" borderId="7" xfId="0" applyFont="1" applyFill="1" applyBorder="1"/>
    <xf numFmtId="165" fontId="5" fillId="3" borderId="9" xfId="1" applyNumberFormat="1" applyFont="1" applyFill="1" applyBorder="1" applyAlignment="1">
      <alignment horizontal="center" vertical="center"/>
    </xf>
    <xf numFmtId="165" fontId="5" fillId="3" borderId="6" xfId="1" applyNumberFormat="1" applyFont="1" applyFill="1" applyBorder="1" applyAlignment="1">
      <alignment horizontal="center" vertical="center"/>
    </xf>
    <xf numFmtId="165" fontId="5" fillId="3" borderId="10" xfId="1" applyNumberFormat="1" applyFont="1" applyFill="1" applyBorder="1" applyAlignment="1">
      <alignment horizontal="center" vertical="center"/>
    </xf>
    <xf numFmtId="0" fontId="0" fillId="0" borderId="11" xfId="0" applyBorder="1"/>
    <xf numFmtId="0" fontId="0" fillId="0" borderId="7" xfId="0" applyBorder="1"/>
    <xf numFmtId="0" fontId="0" fillId="3" borderId="8" xfId="0" applyFill="1" applyBorder="1"/>
    <xf numFmtId="3" fontId="0" fillId="3" borderId="0" xfId="0" applyNumberFormat="1" applyFill="1"/>
    <xf numFmtId="4" fontId="5" fillId="3" borderId="0" xfId="1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5" fontId="5" fillId="3" borderId="12" xfId="1" applyNumberFormat="1" applyFont="1" applyFill="1" applyBorder="1" applyAlignment="1">
      <alignment horizontal="center" vertical="center"/>
    </xf>
    <xf numFmtId="165" fontId="5" fillId="3" borderId="13" xfId="1" applyNumberFormat="1" applyFont="1" applyFill="1" applyBorder="1" applyAlignment="1">
      <alignment horizontal="center" vertical="center"/>
    </xf>
    <xf numFmtId="165" fontId="5" fillId="3" borderId="14" xfId="1" applyNumberFormat="1" applyFont="1" applyFill="1" applyBorder="1" applyAlignment="1">
      <alignment horizontal="center" vertical="center"/>
    </xf>
    <xf numFmtId="3" fontId="5" fillId="3" borderId="14" xfId="1" applyNumberFormat="1" applyFont="1" applyFill="1" applyBorder="1" applyAlignment="1">
      <alignment horizontal="center" vertical="center"/>
    </xf>
    <xf numFmtId="165" fontId="5" fillId="3" borderId="15" xfId="1" applyNumberFormat="1" applyFont="1" applyFill="1" applyBorder="1" applyAlignment="1">
      <alignment horizontal="center" vertical="center"/>
    </xf>
    <xf numFmtId="165" fontId="5" fillId="3" borderId="16" xfId="1" applyNumberFormat="1" applyFont="1" applyFill="1" applyBorder="1" applyAlignment="1">
      <alignment horizontal="center" vertical="center"/>
    </xf>
    <xf numFmtId="3" fontId="5" fillId="3" borderId="16" xfId="1" applyNumberFormat="1" applyFont="1" applyFill="1" applyBorder="1" applyAlignment="1">
      <alignment horizontal="center" vertical="center"/>
    </xf>
    <xf numFmtId="165" fontId="0" fillId="0" borderId="0" xfId="0" applyNumberFormat="1"/>
    <xf numFmtId="2" fontId="1" fillId="3" borderId="0" xfId="0" applyNumberFormat="1" applyFont="1" applyFill="1" applyBorder="1" applyAlignment="1"/>
    <xf numFmtId="0" fontId="4" fillId="2" borderId="2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3" fillId="0" borderId="0" xfId="0" applyFont="1" applyBorder="1" applyAlignment="1">
      <alignment horizontal="right"/>
    </xf>
    <xf numFmtId="0" fontId="6" fillId="0" borderId="0" xfId="0" applyFont="1" applyBorder="1" applyAlignment="1">
      <alignment horizontal="right"/>
    </xf>
    <xf numFmtId="0" fontId="4" fillId="2" borderId="0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right"/>
    </xf>
    <xf numFmtId="0" fontId="4" fillId="2" borderId="2" xfId="0" applyFont="1" applyFill="1" applyBorder="1" applyAlignment="1">
      <alignment horizontal="center" vertical="center"/>
    </xf>
    <xf numFmtId="0" fontId="0" fillId="6" borderId="0" xfId="0" applyFill="1"/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20-02-29%2012-02-00%20-%20Standard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sEXR10"/>
      <sheetName val="ResultsEXPG1"/>
      <sheetName val="ResultsRSSC1"/>
      <sheetName val="ResultsVAT1"/>
      <sheetName val="ResultsINCT1"/>
      <sheetName val="ResultsWD1"/>
      <sheetName val="ResultsFF10"/>
      <sheetName val="ResultsCT1"/>
      <sheetName val="ResultsCT2"/>
      <sheetName val="ResultsSUB1"/>
      <sheetName val="ResultsSUB2"/>
      <sheetName val="ResultsSUB3"/>
      <sheetName val="SUB3"/>
      <sheetName val="CT2"/>
      <sheetName val="SUB1"/>
      <sheetName val="SUB2"/>
      <sheetName val="CT1"/>
      <sheetName val="WD1"/>
      <sheetName val="FF10"/>
      <sheetName val="VAT1"/>
      <sheetName val="INCT1"/>
      <sheetName val="EXPG1"/>
      <sheetName val="CSE"/>
      <sheetName val="ELEC"/>
      <sheetName val="EXR10"/>
      <sheetName val="RSSC1"/>
      <sheetName val="ResultsCSE"/>
      <sheetName val="ResultsELEC"/>
      <sheetName val="VAT"/>
      <sheetName val="IAPU"/>
      <sheetName val="ResultsVAT"/>
      <sheetName val="ResultsIAPU"/>
    </sheetNames>
    <sheetDataSet>
      <sheetData sheetId="0">
        <row r="50">
          <cell r="A50" t="str">
            <v>0.00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9"/>
  <sheetViews>
    <sheetView zoomScale="115" zoomScaleNormal="115" workbookViewId="0">
      <selection activeCell="B4" sqref="B4"/>
    </sheetView>
  </sheetViews>
  <sheetFormatPr baseColWidth="10" defaultColWidth="12.453125" defaultRowHeight="14.5"/>
  <cols>
    <col min="1" max="1" width="37.453125" bestFit="1" customWidth="1"/>
  </cols>
  <sheetData>
    <row r="1" spans="1:10" ht="30" customHeight="1">
      <c r="A1" s="7"/>
      <c r="B1" s="85" t="s">
        <v>41</v>
      </c>
      <c r="C1" s="85"/>
      <c r="D1" s="85"/>
      <c r="E1" s="85"/>
      <c r="F1" s="85"/>
      <c r="G1" s="85"/>
      <c r="H1" s="10"/>
      <c r="I1" s="10"/>
      <c r="J1" s="10"/>
    </row>
    <row r="2" spans="1:10" ht="15.5">
      <c r="A2" s="8"/>
      <c r="B2" s="82" t="s">
        <v>0</v>
      </c>
      <c r="C2" s="83"/>
      <c r="D2" s="83"/>
      <c r="E2" s="83"/>
      <c r="F2" s="83"/>
      <c r="G2" s="84"/>
      <c r="H2" s="10"/>
      <c r="I2" s="10"/>
      <c r="J2" s="10"/>
    </row>
    <row r="3" spans="1:10">
      <c r="A3" s="1"/>
      <c r="B3" s="2">
        <v>2021</v>
      </c>
      <c r="C3" s="3">
        <v>2022</v>
      </c>
      <c r="D3" s="3">
        <v>2023</v>
      </c>
      <c r="E3" s="3">
        <v>2025</v>
      </c>
      <c r="F3" s="3">
        <v>2030</v>
      </c>
      <c r="G3" s="4">
        <v>2050</v>
      </c>
      <c r="H3" s="10"/>
      <c r="I3" s="10"/>
      <c r="J3" s="10"/>
    </row>
    <row r="4" spans="1:10">
      <c r="A4" s="5" t="s">
        <v>1</v>
      </c>
      <c r="B4" s="11">
        <f>Macro!I2</f>
        <v>0.17335762070733729</v>
      </c>
      <c r="C4" s="12">
        <f>Macro!J2</f>
        <v>0.31945128953871915</v>
      </c>
      <c r="D4" s="12">
        <f>Macro!K2</f>
        <v>0.48247090747626231</v>
      </c>
      <c r="E4" s="12">
        <f>Macro!M2</f>
        <v>0.56227750305517521</v>
      </c>
      <c r="F4" s="12">
        <f>Macro!R2</f>
        <v>0.32109870332095447</v>
      </c>
      <c r="G4" s="13">
        <f>Macro!AL2</f>
        <v>-2.8341895288430674E-2</v>
      </c>
      <c r="H4" s="10"/>
      <c r="I4" s="10"/>
      <c r="J4" s="10"/>
    </row>
    <row r="5" spans="1:10">
      <c r="A5" s="5" t="s">
        <v>2</v>
      </c>
      <c r="B5" s="11">
        <f>Macro!I3</f>
        <v>-2.3468907765744618E-2</v>
      </c>
      <c r="C5" s="12">
        <f>Macro!J3</f>
        <v>1.8703331842151449E-2</v>
      </c>
      <c r="D5" s="12">
        <f>Macro!K3</f>
        <v>5.6658812297194494E-2</v>
      </c>
      <c r="E5" s="12">
        <f>Macro!M3</f>
        <v>6.2440266273222633E-2</v>
      </c>
      <c r="F5" s="12">
        <f>Macro!R3</f>
        <v>0.10365938550502829</v>
      </c>
      <c r="G5" s="13">
        <f>Macro!AL3</f>
        <v>0.68284695120834904</v>
      </c>
      <c r="H5" s="10"/>
      <c r="I5" s="10"/>
      <c r="J5" s="10"/>
    </row>
    <row r="6" spans="1:10">
      <c r="A6" s="5" t="s">
        <v>3</v>
      </c>
      <c r="B6" s="11">
        <f>Macro!I4</f>
        <v>0.16368908335109289</v>
      </c>
      <c r="C6" s="12">
        <f>Macro!J4</f>
        <v>0.30259013251192624</v>
      </c>
      <c r="D6" s="12">
        <f>Macro!K4</f>
        <v>0.33323331106083209</v>
      </c>
      <c r="E6" s="12">
        <f>Macro!M4</f>
        <v>-0.18699771857133562</v>
      </c>
      <c r="F6" s="12">
        <f>Macro!R4</f>
        <v>-0.48620047738717753</v>
      </c>
      <c r="G6" s="13">
        <f>Macro!AL4</f>
        <v>2.1047225546646509</v>
      </c>
      <c r="H6" s="10"/>
      <c r="I6" s="10"/>
      <c r="J6" s="10"/>
    </row>
    <row r="7" spans="1:10">
      <c r="A7" s="5" t="s">
        <v>4</v>
      </c>
      <c r="B7" s="11">
        <f>Macro!I5</f>
        <v>-2.6590175122409576E-3</v>
      </c>
      <c r="C7" s="12">
        <f>Macro!J5</f>
        <v>-1.6901791462820004E-2</v>
      </c>
      <c r="D7" s="12">
        <f>Macro!K5</f>
        <v>-5.3928945232839531E-2</v>
      </c>
      <c r="E7" s="12">
        <f>Macro!M5</f>
        <v>-0.22486178023255476</v>
      </c>
      <c r="F7" s="12">
        <f>Macro!R5</f>
        <v>-0.94430706038267642</v>
      </c>
      <c r="G7" s="13">
        <f>Macro!AL5</f>
        <v>-1.7070395541755934</v>
      </c>
      <c r="H7" s="10"/>
      <c r="I7" s="10"/>
      <c r="J7" s="10"/>
    </row>
    <row r="8" spans="1:10">
      <c r="A8" s="5" t="s">
        <v>5</v>
      </c>
      <c r="B8" s="11">
        <f>Macro!I6</f>
        <v>-0.30052372959398221</v>
      </c>
      <c r="C8" s="12">
        <f>Macro!J6</f>
        <v>-0.47895992795203846</v>
      </c>
      <c r="D8" s="12">
        <f>Macro!K6</f>
        <v>-0.75285824679455216</v>
      </c>
      <c r="E8" s="12">
        <f>Macro!M6</f>
        <v>-1.2238559294418083</v>
      </c>
      <c r="F8" s="12">
        <f>Macro!R6</f>
        <v>-1.3351820937066994</v>
      </c>
      <c r="G8" s="13">
        <f>Macro!AL6</f>
        <v>0.6506795295535106</v>
      </c>
      <c r="H8" s="10"/>
      <c r="I8" s="10"/>
      <c r="J8" s="10"/>
    </row>
    <row r="9" spans="1:10">
      <c r="A9" s="5" t="s">
        <v>6</v>
      </c>
      <c r="B9" s="11">
        <f>Macro!I7</f>
        <v>-9.3654826984090889E-3</v>
      </c>
      <c r="C9" s="12">
        <f>Macro!J7</f>
        <v>3.6914509811558638E-2</v>
      </c>
      <c r="D9" s="12">
        <f>Macro!K7</f>
        <v>4.8968748511724058E-2</v>
      </c>
      <c r="E9" s="12">
        <f>Macro!M7</f>
        <v>4.5418135443719976E-2</v>
      </c>
      <c r="F9" s="12">
        <f>Macro!R7</f>
        <v>8.5247213205952299E-2</v>
      </c>
      <c r="G9" s="13">
        <f>Macro!AL7</f>
        <v>0.67645527445741038</v>
      </c>
      <c r="H9" s="10"/>
      <c r="I9" s="10"/>
      <c r="J9" s="10"/>
    </row>
    <row r="10" spans="1:10">
      <c r="A10" s="5" t="s">
        <v>7</v>
      </c>
      <c r="B10" s="11">
        <f>Macro!I8</f>
        <v>1.2949240000000029E-2</v>
      </c>
      <c r="C10" s="12">
        <f>Macro!J8</f>
        <v>1.6728320000000685E-2</v>
      </c>
      <c r="D10" s="12">
        <f>Macro!K8</f>
        <v>-7.0719100000005142E-3</v>
      </c>
      <c r="E10" s="12">
        <f>Macro!M8</f>
        <v>-1.5716120000000555E-2</v>
      </c>
      <c r="F10" s="12">
        <f>Macro!R8</f>
        <v>-1.696563000000012E-2</v>
      </c>
      <c r="G10" s="13">
        <f>Macro!AL8</f>
        <v>-5.8695099999991895E-3</v>
      </c>
      <c r="H10" s="10"/>
      <c r="I10" s="10"/>
      <c r="J10" s="10"/>
    </row>
    <row r="11" spans="1:10">
      <c r="A11" s="5" t="s">
        <v>8</v>
      </c>
      <c r="B11" s="11">
        <f>Macro!I9</f>
        <v>0.27329480939852768</v>
      </c>
      <c r="C11" s="12">
        <f>Macro!J9</f>
        <v>0.51182746883959851</v>
      </c>
      <c r="D11" s="12">
        <f>Macro!K9</f>
        <v>1.0905384903524107</v>
      </c>
      <c r="E11" s="12">
        <f>Macro!M9</f>
        <v>2.1285994500265915</v>
      </c>
      <c r="F11" s="12">
        <f>Macro!R9</f>
        <v>3.8833015366033674</v>
      </c>
      <c r="G11" s="13">
        <f>Macro!AL9</f>
        <v>3.8079725008824727</v>
      </c>
      <c r="H11" s="10"/>
      <c r="I11" s="10"/>
      <c r="J11" s="10"/>
    </row>
    <row r="12" spans="1:10">
      <c r="A12" s="5" t="s">
        <v>39</v>
      </c>
      <c r="B12" s="11">
        <f>Macro!I10</f>
        <v>8.184068602807848E-2</v>
      </c>
      <c r="C12" s="12">
        <f>Macro!J10</f>
        <v>0.2370286216144768</v>
      </c>
      <c r="D12" s="12">
        <f>Macro!K10</f>
        <v>0.4922060514576776</v>
      </c>
      <c r="E12" s="12">
        <f>Macro!M10</f>
        <v>1.1453607443317138</v>
      </c>
      <c r="F12" s="12">
        <f>Macro!R10</f>
        <v>3.2291177277014249</v>
      </c>
      <c r="G12" s="13">
        <f>Macro!AL10</f>
        <v>4.403997539221316</v>
      </c>
      <c r="H12" s="10"/>
      <c r="I12" s="10"/>
      <c r="J12" s="10"/>
    </row>
    <row r="13" spans="1:10">
      <c r="A13" s="5" t="s">
        <v>37</v>
      </c>
      <c r="B13" s="11">
        <f>Macro!I11</f>
        <v>-0.54845505422799201</v>
      </c>
      <c r="C13" s="12">
        <f>Macro!J11</f>
        <v>-0.80630149443552401</v>
      </c>
      <c r="D13" s="12">
        <f>Macro!K11</f>
        <v>-1.6372067934673606</v>
      </c>
      <c r="E13" s="12">
        <f>Macro!M11</f>
        <v>-1.46966284795369</v>
      </c>
      <c r="F13" s="12">
        <f>Macro!R11</f>
        <v>1.16563303557633</v>
      </c>
      <c r="G13" s="13">
        <f>Macro!AL11</f>
        <v>4.3138229214285895</v>
      </c>
      <c r="H13" s="10"/>
      <c r="I13" s="10"/>
      <c r="J13" s="10"/>
    </row>
    <row r="14" spans="1:10">
      <c r="A14" s="5" t="s">
        <v>38</v>
      </c>
      <c r="B14" s="11">
        <f>Macro!I12</f>
        <v>0.75967495837159227</v>
      </c>
      <c r="C14" s="12">
        <f>Macro!J12</f>
        <v>1.3547172775673078</v>
      </c>
      <c r="D14" s="12">
        <f>Macro!K12</f>
        <v>2.7606961273595187</v>
      </c>
      <c r="E14" s="12">
        <f>Macro!M12</f>
        <v>3.9320213553986072</v>
      </c>
      <c r="F14" s="12">
        <f>Macro!R12</f>
        <v>5.4701046872400516</v>
      </c>
      <c r="G14" s="13">
        <f>Macro!AL12</f>
        <v>4.4629201105539362</v>
      </c>
      <c r="H14" s="10"/>
      <c r="I14" s="10"/>
      <c r="J14" s="10"/>
    </row>
    <row r="15" spans="1:10">
      <c r="A15" s="5" t="s">
        <v>9</v>
      </c>
      <c r="B15" s="11">
        <f>Macro!I13</f>
        <v>0.35684874275856426</v>
      </c>
      <c r="C15" s="12">
        <f>Macro!J13</f>
        <v>0.5123315169732745</v>
      </c>
      <c r="D15" s="12">
        <f>Macro!K13</f>
        <v>1.0793389004895904</v>
      </c>
      <c r="E15" s="12">
        <f>Macro!M13</f>
        <v>1.888260726539337</v>
      </c>
      <c r="F15" s="12">
        <f>Macro!R13</f>
        <v>3.1544992405006633</v>
      </c>
      <c r="G15" s="13">
        <f>Macro!AL13</f>
        <v>2.9828099104733941</v>
      </c>
      <c r="H15" s="10"/>
      <c r="I15" s="10"/>
      <c r="J15" s="10"/>
    </row>
    <row r="16" spans="1:10">
      <c r="A16" s="5" t="s">
        <v>10</v>
      </c>
      <c r="B16" s="11">
        <f>Macro!I14</f>
        <v>-4.5807859912472271E-2</v>
      </c>
      <c r="C16" s="12">
        <f>Macro!J14</f>
        <v>-0.18241033608723534</v>
      </c>
      <c r="D16" s="12">
        <f>Macro!K14</f>
        <v>-0.47730456266692478</v>
      </c>
      <c r="E16" s="12">
        <f>Macro!M14</f>
        <v>-1.1882037961139069</v>
      </c>
      <c r="F16" s="12">
        <f>Macro!R14</f>
        <v>-1.1105057108830363</v>
      </c>
      <c r="G16" s="13">
        <f>Macro!AL14</f>
        <v>-0.17667017446630906</v>
      </c>
      <c r="H16" s="10"/>
      <c r="I16" s="10"/>
      <c r="J16" s="10"/>
    </row>
    <row r="17" spans="1:10">
      <c r="A17" s="5" t="s">
        <v>11</v>
      </c>
      <c r="B17" s="11">
        <f>Macro!I15</f>
        <v>6.0409368013436548E-3</v>
      </c>
      <c r="C17" s="12">
        <f>Macro!J15</f>
        <v>8.3125086685864602E-2</v>
      </c>
      <c r="D17" s="12">
        <f>Macro!K15</f>
        <v>0.18357655613558954</v>
      </c>
      <c r="E17" s="12">
        <f>Macro!M15</f>
        <v>0.71449727291943432</v>
      </c>
      <c r="F17" s="12">
        <f>Macro!R15</f>
        <v>2.6441269938474177</v>
      </c>
      <c r="G17" s="13">
        <f>Macro!AL15</f>
        <v>3.7857668586256166</v>
      </c>
      <c r="H17" s="10"/>
      <c r="I17" s="10"/>
      <c r="J17" s="10"/>
    </row>
    <row r="18" spans="1:10">
      <c r="A18" s="5" t="s">
        <v>12</v>
      </c>
      <c r="B18" s="11">
        <f>Macro!I16</f>
        <v>0.55676133988646903</v>
      </c>
      <c r="C18" s="12">
        <f>Macro!J16</f>
        <v>0.89357544210797446</v>
      </c>
      <c r="D18" s="12">
        <f>Macro!K16</f>
        <v>1.841717374906171</v>
      </c>
      <c r="E18" s="12">
        <f>Macro!M16</f>
        <v>2.1885484627230278</v>
      </c>
      <c r="F18" s="12">
        <f>Macro!R16</f>
        <v>1.4265490333931652</v>
      </c>
      <c r="G18" s="13">
        <f>Macro!AL16</f>
        <v>-0.52622129557577946</v>
      </c>
      <c r="H18" s="10"/>
      <c r="I18" s="10"/>
      <c r="J18" s="10"/>
    </row>
    <row r="19" spans="1:10">
      <c r="A19" s="5" t="s">
        <v>13</v>
      </c>
      <c r="B19" s="11">
        <f>Macro!I17</f>
        <v>3.7614169999997102</v>
      </c>
      <c r="C19" s="12">
        <f>Macro!J17</f>
        <v>9.0232649999998102</v>
      </c>
      <c r="D19" s="12">
        <f>Macro!K17</f>
        <v>15.491809000000103</v>
      </c>
      <c r="E19" s="12">
        <f>Macro!M17</f>
        <v>20.058084000000235</v>
      </c>
      <c r="F19" s="12">
        <f>Macro!R17</f>
        <v>-1.3176360000002205</v>
      </c>
      <c r="G19" s="13">
        <f>Macro!AL17</f>
        <v>10.735319000000345</v>
      </c>
      <c r="H19" s="10"/>
      <c r="I19" s="10"/>
      <c r="J19" s="10"/>
    </row>
    <row r="20" spans="1:10">
      <c r="A20" s="5" t="s">
        <v>42</v>
      </c>
      <c r="B20" s="11">
        <f>Macro!I18</f>
        <v>-6.8042919999999896E-2</v>
      </c>
      <c r="C20" s="12">
        <f>Macro!J18</f>
        <v>-0.15414833000000072</v>
      </c>
      <c r="D20" s="12">
        <f>Macro!K18</f>
        <v>-0.25426745999999889</v>
      </c>
      <c r="E20" s="12">
        <f>Macro!M18</f>
        <v>-0.29772230000000011</v>
      </c>
      <c r="F20" s="12">
        <f>Macro!R18</f>
        <v>4.4167219999999285E-2</v>
      </c>
      <c r="G20" s="13">
        <f>Macro!AL18</f>
        <v>-0.14983360999999973</v>
      </c>
      <c r="H20" s="10"/>
      <c r="I20" s="10"/>
      <c r="J20" s="10"/>
    </row>
    <row r="21" spans="1:10">
      <c r="A21" s="5" t="s">
        <v>14</v>
      </c>
      <c r="B21" s="11">
        <f>Macro!I19</f>
        <v>0.38829264999999946</v>
      </c>
      <c r="C21" s="12">
        <f>Macro!J19</f>
        <v>0.68627031999999999</v>
      </c>
      <c r="D21" s="12">
        <f>Macro!K19</f>
        <v>1.3722097500000001</v>
      </c>
      <c r="E21" s="12">
        <f>Macro!M19</f>
        <v>2.5694922200000012</v>
      </c>
      <c r="F21" s="12">
        <f>Macro!R19</f>
        <v>2.9888998800000008</v>
      </c>
      <c r="G21" s="13">
        <f>Macro!AL19</f>
        <v>0.64517727999999908</v>
      </c>
      <c r="H21" s="10"/>
      <c r="I21" s="10"/>
      <c r="J21" s="10"/>
    </row>
    <row r="22" spans="1:10">
      <c r="A22" s="5" t="s">
        <v>40</v>
      </c>
      <c r="B22" s="11">
        <f>Macro!I20</f>
        <v>0.24124899000000019</v>
      </c>
      <c r="C22" s="12">
        <f>Macro!J20</f>
        <v>0.50097413999999996</v>
      </c>
      <c r="D22" s="12">
        <f>Macro!K20</f>
        <v>1.0035822200000002</v>
      </c>
      <c r="E22" s="12">
        <f>Macro!M20</f>
        <v>1.8286974200000001</v>
      </c>
      <c r="F22" s="12">
        <f>Macro!R20</f>
        <v>2.4066634850000002</v>
      </c>
      <c r="G22" s="13">
        <f>Macro!AL20</f>
        <v>0.73009922999999999</v>
      </c>
      <c r="H22" s="10"/>
      <c r="I22" s="10"/>
      <c r="J22" s="10"/>
    </row>
    <row r="23" spans="1:10">
      <c r="A23" s="5" t="s">
        <v>35</v>
      </c>
      <c r="B23" s="11">
        <f>Macro!I21</f>
        <v>-0.50006241000000173</v>
      </c>
      <c r="C23" s="12">
        <f>Macro!J21</f>
        <v>-1.1951278999999926</v>
      </c>
      <c r="D23" s="12">
        <f>Macro!K21</f>
        <v>-2.6220651500000081</v>
      </c>
      <c r="E23" s="12">
        <f>Macro!M21</f>
        <v>-6.4136734899999936</v>
      </c>
      <c r="F23" s="12">
        <f>Macro!R21</f>
        <v>-15.817241060000004</v>
      </c>
      <c r="G23" s="13">
        <f>Macro!AL21</f>
        <v>-25.556905229999998</v>
      </c>
      <c r="H23" s="10"/>
      <c r="I23" s="10"/>
      <c r="J23" s="10"/>
    </row>
    <row r="24" spans="1:10">
      <c r="A24" s="5" t="s">
        <v>44</v>
      </c>
      <c r="B24" s="11">
        <f>Macro!I22</f>
        <v>-3.6315010239174716</v>
      </c>
      <c r="C24" s="12">
        <f>Macro!J22</f>
        <v>-6.2659774710370097</v>
      </c>
      <c r="D24" s="12">
        <f>Macro!K22</f>
        <v>-10.363741857188359</v>
      </c>
      <c r="E24" s="12">
        <f>Macro!M22</f>
        <v>-17.013514066488135</v>
      </c>
      <c r="F24" s="12">
        <f>Macro!R22</f>
        <v>-20.740039578649238</v>
      </c>
      <c r="G24" s="13">
        <f>Macro!AL22</f>
        <v>-9.6618371948650754</v>
      </c>
      <c r="H24" s="10"/>
      <c r="I24" s="10"/>
      <c r="J24" s="10"/>
    </row>
    <row r="25" spans="1:10">
      <c r="A25" s="9"/>
      <c r="B25" s="9"/>
      <c r="C25" s="9"/>
      <c r="D25" s="9"/>
      <c r="E25" s="9"/>
      <c r="F25" s="9"/>
      <c r="G25" s="9"/>
      <c r="H25" s="10"/>
      <c r="I25" s="10"/>
      <c r="J25" s="10"/>
    </row>
    <row r="26" spans="1:10">
      <c r="A26" s="7"/>
      <c r="B26" s="86" t="s">
        <v>15</v>
      </c>
      <c r="C26" s="86"/>
      <c r="D26" s="86"/>
      <c r="E26" s="86"/>
      <c r="F26" s="86"/>
      <c r="G26" s="86"/>
      <c r="H26" s="10"/>
      <c r="I26" s="10"/>
      <c r="J26" s="10"/>
    </row>
    <row r="27" spans="1:10" ht="15.5">
      <c r="A27" s="8"/>
      <c r="B27" s="87" t="s">
        <v>16</v>
      </c>
      <c r="C27" s="87"/>
      <c r="D27" s="87"/>
      <c r="E27" s="87"/>
      <c r="F27" s="87"/>
      <c r="G27" s="88"/>
      <c r="H27" s="10"/>
      <c r="I27" s="10"/>
      <c r="J27" s="10"/>
    </row>
    <row r="28" spans="1:10">
      <c r="A28" s="1"/>
      <c r="B28" s="2">
        <v>2021</v>
      </c>
      <c r="C28" s="3">
        <v>2022</v>
      </c>
      <c r="D28" s="3">
        <v>2023</v>
      </c>
      <c r="E28" s="3">
        <v>2025</v>
      </c>
      <c r="F28" s="3">
        <v>2030</v>
      </c>
      <c r="G28" s="4">
        <v>2050</v>
      </c>
      <c r="H28" s="10"/>
      <c r="I28" s="10"/>
      <c r="J28" s="10"/>
    </row>
    <row r="29" spans="1:10">
      <c r="A29" s="5" t="s">
        <v>17</v>
      </c>
      <c r="B29" s="11">
        <f>B4</f>
        <v>0.17335762070733729</v>
      </c>
      <c r="C29" s="12">
        <f t="shared" ref="C29:G29" si="0">C4</f>
        <v>0.31945128953871915</v>
      </c>
      <c r="D29" s="12">
        <f t="shared" si="0"/>
        <v>0.48247090747626231</v>
      </c>
      <c r="E29" s="12">
        <f t="shared" si="0"/>
        <v>0.56227750305517521</v>
      </c>
      <c r="F29" s="12">
        <f t="shared" si="0"/>
        <v>0.32109870332095447</v>
      </c>
      <c r="G29" s="13">
        <f t="shared" si="0"/>
        <v>-2.8341895288430674E-2</v>
      </c>
      <c r="H29" s="10"/>
      <c r="I29" s="10"/>
      <c r="J29" s="10"/>
    </row>
    <row r="30" spans="1:10">
      <c r="A30" s="5" t="s">
        <v>18</v>
      </c>
      <c r="B30" s="11">
        <f t="shared" ref="B30:G30" si="1">B5</f>
        <v>-2.3468907765744618E-2</v>
      </c>
      <c r="C30" s="12">
        <f t="shared" si="1"/>
        <v>1.8703331842151449E-2</v>
      </c>
      <c r="D30" s="12">
        <f t="shared" si="1"/>
        <v>5.6658812297194494E-2</v>
      </c>
      <c r="E30" s="12">
        <f t="shared" si="1"/>
        <v>6.2440266273222633E-2</v>
      </c>
      <c r="F30" s="12">
        <f t="shared" si="1"/>
        <v>0.10365938550502829</v>
      </c>
      <c r="G30" s="13">
        <f t="shared" si="1"/>
        <v>0.68284695120834904</v>
      </c>
      <c r="H30" s="10"/>
      <c r="I30" s="10"/>
      <c r="J30" s="10"/>
    </row>
    <row r="31" spans="1:10">
      <c r="A31" s="5" t="s">
        <v>19</v>
      </c>
      <c r="B31" s="11">
        <f t="shared" ref="B31:G31" si="2">B6</f>
        <v>0.16368908335109289</v>
      </c>
      <c r="C31" s="12">
        <f t="shared" si="2"/>
        <v>0.30259013251192624</v>
      </c>
      <c r="D31" s="12">
        <f t="shared" si="2"/>
        <v>0.33323331106083209</v>
      </c>
      <c r="E31" s="12">
        <f t="shared" si="2"/>
        <v>-0.18699771857133562</v>
      </c>
      <c r="F31" s="12">
        <f t="shared" si="2"/>
        <v>-0.48620047738717753</v>
      </c>
      <c r="G31" s="13">
        <f t="shared" si="2"/>
        <v>2.1047225546646509</v>
      </c>
      <c r="H31" s="10"/>
      <c r="I31" s="10"/>
      <c r="J31" s="10"/>
    </row>
    <row r="32" spans="1:10">
      <c r="A32" s="5" t="s">
        <v>20</v>
      </c>
      <c r="B32" s="11">
        <f t="shared" ref="B32:G32" si="3">B7</f>
        <v>-2.6590175122409576E-3</v>
      </c>
      <c r="C32" s="12">
        <f t="shared" si="3"/>
        <v>-1.6901791462820004E-2</v>
      </c>
      <c r="D32" s="12">
        <f t="shared" si="3"/>
        <v>-5.3928945232839531E-2</v>
      </c>
      <c r="E32" s="12">
        <f t="shared" si="3"/>
        <v>-0.22486178023255476</v>
      </c>
      <c r="F32" s="12">
        <f t="shared" si="3"/>
        <v>-0.94430706038267642</v>
      </c>
      <c r="G32" s="13">
        <f t="shared" si="3"/>
        <v>-1.7070395541755934</v>
      </c>
      <c r="H32" s="10"/>
      <c r="I32" s="10"/>
      <c r="J32" s="10"/>
    </row>
    <row r="33" spans="1:10">
      <c r="A33" s="5" t="s">
        <v>21</v>
      </c>
      <c r="B33" s="11">
        <f t="shared" ref="B33:G33" si="4">B8</f>
        <v>-0.30052372959398221</v>
      </c>
      <c r="C33" s="12">
        <f t="shared" si="4"/>
        <v>-0.47895992795203846</v>
      </c>
      <c r="D33" s="12">
        <f t="shared" si="4"/>
        <v>-0.75285824679455216</v>
      </c>
      <c r="E33" s="12">
        <f t="shared" si="4"/>
        <v>-1.2238559294418083</v>
      </c>
      <c r="F33" s="12">
        <f t="shared" si="4"/>
        <v>-1.3351820937066994</v>
      </c>
      <c r="G33" s="13">
        <f t="shared" si="4"/>
        <v>0.6506795295535106</v>
      </c>
      <c r="H33" s="10"/>
      <c r="I33" s="10"/>
      <c r="J33" s="10"/>
    </row>
    <row r="34" spans="1:10">
      <c r="A34" s="5" t="s">
        <v>22</v>
      </c>
      <c r="B34" s="11">
        <f t="shared" ref="B34:G34" si="5">B9</f>
        <v>-9.3654826984090889E-3</v>
      </c>
      <c r="C34" s="12">
        <f t="shared" si="5"/>
        <v>3.6914509811558638E-2</v>
      </c>
      <c r="D34" s="12">
        <f t="shared" si="5"/>
        <v>4.8968748511724058E-2</v>
      </c>
      <c r="E34" s="12">
        <f t="shared" si="5"/>
        <v>4.5418135443719976E-2</v>
      </c>
      <c r="F34" s="12">
        <f t="shared" si="5"/>
        <v>8.5247213205952299E-2</v>
      </c>
      <c r="G34" s="13">
        <f t="shared" si="5"/>
        <v>0.67645527445741038</v>
      </c>
      <c r="H34" s="10"/>
      <c r="I34" s="10"/>
      <c r="J34" s="10"/>
    </row>
    <row r="35" spans="1:10">
      <c r="A35" s="5" t="s">
        <v>23</v>
      </c>
      <c r="B35" s="11">
        <f t="shared" ref="B35:G35" si="6">B10</f>
        <v>1.2949240000000029E-2</v>
      </c>
      <c r="C35" s="12">
        <f t="shared" si="6"/>
        <v>1.6728320000000685E-2</v>
      </c>
      <c r="D35" s="12">
        <f t="shared" si="6"/>
        <v>-7.0719100000005142E-3</v>
      </c>
      <c r="E35" s="12">
        <f t="shared" si="6"/>
        <v>-1.5716120000000555E-2</v>
      </c>
      <c r="F35" s="12">
        <f t="shared" si="6"/>
        <v>-1.696563000000012E-2</v>
      </c>
      <c r="G35" s="13">
        <f t="shared" si="6"/>
        <v>-5.8695099999991895E-3</v>
      </c>
      <c r="H35" s="10"/>
      <c r="I35" s="10"/>
      <c r="J35" s="10"/>
    </row>
    <row r="36" spans="1:10">
      <c r="A36" s="5" t="s">
        <v>24</v>
      </c>
      <c r="B36" s="11">
        <f t="shared" ref="B36:G36" si="7">B11</f>
        <v>0.27329480939852768</v>
      </c>
      <c r="C36" s="12">
        <f t="shared" si="7"/>
        <v>0.51182746883959851</v>
      </c>
      <c r="D36" s="12">
        <f t="shared" si="7"/>
        <v>1.0905384903524107</v>
      </c>
      <c r="E36" s="12">
        <f t="shared" si="7"/>
        <v>2.1285994500265915</v>
      </c>
      <c r="F36" s="12">
        <f t="shared" si="7"/>
        <v>3.8833015366033674</v>
      </c>
      <c r="G36" s="13">
        <f t="shared" si="7"/>
        <v>3.8079725008824727</v>
      </c>
      <c r="H36" s="10"/>
      <c r="I36" s="10"/>
      <c r="J36" s="10"/>
    </row>
    <row r="37" spans="1:10">
      <c r="A37" s="5" t="s">
        <v>25</v>
      </c>
      <c r="B37" s="11">
        <f t="shared" ref="B37:G37" si="8">B12</f>
        <v>8.184068602807848E-2</v>
      </c>
      <c r="C37" s="12">
        <f t="shared" si="8"/>
        <v>0.2370286216144768</v>
      </c>
      <c r="D37" s="12">
        <f t="shared" si="8"/>
        <v>0.4922060514576776</v>
      </c>
      <c r="E37" s="12">
        <f t="shared" si="8"/>
        <v>1.1453607443317138</v>
      </c>
      <c r="F37" s="12">
        <f t="shared" si="8"/>
        <v>3.2291177277014249</v>
      </c>
      <c r="G37" s="13">
        <f t="shared" si="8"/>
        <v>4.403997539221316</v>
      </c>
      <c r="H37" s="10"/>
      <c r="I37" s="10"/>
      <c r="J37" s="10"/>
    </row>
    <row r="38" spans="1:10">
      <c r="A38" s="5" t="s">
        <v>26</v>
      </c>
      <c r="B38" s="11">
        <f t="shared" ref="B38:G38" si="9">B13</f>
        <v>-0.54845505422799201</v>
      </c>
      <c r="C38" s="12">
        <f t="shared" si="9"/>
        <v>-0.80630149443552401</v>
      </c>
      <c r="D38" s="12">
        <f t="shared" si="9"/>
        <v>-1.6372067934673606</v>
      </c>
      <c r="E38" s="12">
        <f t="shared" si="9"/>
        <v>-1.46966284795369</v>
      </c>
      <c r="F38" s="12">
        <f t="shared" si="9"/>
        <v>1.16563303557633</v>
      </c>
      <c r="G38" s="13">
        <f t="shared" si="9"/>
        <v>4.3138229214285895</v>
      </c>
      <c r="H38" s="10"/>
      <c r="I38" s="10"/>
      <c r="J38" s="10"/>
    </row>
    <row r="39" spans="1:10">
      <c r="A39" s="5" t="s">
        <v>27</v>
      </c>
      <c r="B39" s="11">
        <f t="shared" ref="B39:G39" si="10">B14</f>
        <v>0.75967495837159227</v>
      </c>
      <c r="C39" s="12">
        <f t="shared" si="10"/>
        <v>1.3547172775673078</v>
      </c>
      <c r="D39" s="12">
        <f t="shared" si="10"/>
        <v>2.7606961273595187</v>
      </c>
      <c r="E39" s="12">
        <f t="shared" si="10"/>
        <v>3.9320213553986072</v>
      </c>
      <c r="F39" s="12">
        <f t="shared" si="10"/>
        <v>5.4701046872400516</v>
      </c>
      <c r="G39" s="13">
        <f t="shared" si="10"/>
        <v>4.4629201105539362</v>
      </c>
      <c r="H39" s="10"/>
      <c r="I39" s="10"/>
      <c r="J39" s="10"/>
    </row>
    <row r="40" spans="1:10">
      <c r="A40" s="5" t="s">
        <v>28</v>
      </c>
      <c r="B40" s="11">
        <f t="shared" ref="B40:G40" si="11">B15</f>
        <v>0.35684874275856426</v>
      </c>
      <c r="C40" s="12">
        <f t="shared" si="11"/>
        <v>0.5123315169732745</v>
      </c>
      <c r="D40" s="12">
        <f t="shared" si="11"/>
        <v>1.0793389004895904</v>
      </c>
      <c r="E40" s="12">
        <f t="shared" si="11"/>
        <v>1.888260726539337</v>
      </c>
      <c r="F40" s="12">
        <f t="shared" si="11"/>
        <v>3.1544992405006633</v>
      </c>
      <c r="G40" s="13">
        <f t="shared" si="11"/>
        <v>2.9828099104733941</v>
      </c>
      <c r="H40" s="10"/>
      <c r="I40" s="10"/>
      <c r="J40" s="10"/>
    </row>
    <row r="41" spans="1:10">
      <c r="A41" s="5" t="s">
        <v>29</v>
      </c>
      <c r="B41" s="11">
        <f t="shared" ref="B41:G41" si="12">B16</f>
        <v>-4.5807859912472271E-2</v>
      </c>
      <c r="C41" s="12">
        <f t="shared" si="12"/>
        <v>-0.18241033608723534</v>
      </c>
      <c r="D41" s="12">
        <f t="shared" si="12"/>
        <v>-0.47730456266692478</v>
      </c>
      <c r="E41" s="12">
        <f t="shared" si="12"/>
        <v>-1.1882037961139069</v>
      </c>
      <c r="F41" s="12">
        <f t="shared" si="12"/>
        <v>-1.1105057108830363</v>
      </c>
      <c r="G41" s="13">
        <f t="shared" si="12"/>
        <v>-0.17667017446630906</v>
      </c>
      <c r="H41" s="10"/>
      <c r="I41" s="10"/>
      <c r="J41" s="10"/>
    </row>
    <row r="42" spans="1:10">
      <c r="A42" s="5" t="s">
        <v>30</v>
      </c>
      <c r="B42" s="11">
        <f t="shared" ref="B42:G42" si="13">B17</f>
        <v>6.0409368013436548E-3</v>
      </c>
      <c r="C42" s="12">
        <f t="shared" si="13"/>
        <v>8.3125086685864602E-2</v>
      </c>
      <c r="D42" s="12">
        <f t="shared" si="13"/>
        <v>0.18357655613558954</v>
      </c>
      <c r="E42" s="12">
        <f t="shared" si="13"/>
        <v>0.71449727291943432</v>
      </c>
      <c r="F42" s="12">
        <f t="shared" si="13"/>
        <v>2.6441269938474177</v>
      </c>
      <c r="G42" s="13">
        <f t="shared" si="13"/>
        <v>3.7857668586256166</v>
      </c>
      <c r="H42" s="10"/>
      <c r="I42" s="10"/>
      <c r="J42" s="10"/>
    </row>
    <row r="43" spans="1:10">
      <c r="A43" s="5" t="s">
        <v>31</v>
      </c>
      <c r="B43" s="11">
        <f t="shared" ref="B43:G43" si="14">B18</f>
        <v>0.55676133988646903</v>
      </c>
      <c r="C43" s="12">
        <f t="shared" si="14"/>
        <v>0.89357544210797446</v>
      </c>
      <c r="D43" s="12">
        <f t="shared" si="14"/>
        <v>1.841717374906171</v>
      </c>
      <c r="E43" s="12">
        <f t="shared" si="14"/>
        <v>2.1885484627230278</v>
      </c>
      <c r="F43" s="12">
        <f t="shared" si="14"/>
        <v>1.4265490333931652</v>
      </c>
      <c r="G43" s="13">
        <f t="shared" si="14"/>
        <v>-0.52622129557577946</v>
      </c>
      <c r="H43" s="10"/>
      <c r="I43" s="10"/>
      <c r="J43" s="10"/>
    </row>
    <row r="44" spans="1:10">
      <c r="A44" s="5" t="s">
        <v>32</v>
      </c>
      <c r="B44" s="11">
        <f t="shared" ref="B44:G44" si="15">B19</f>
        <v>3.7614169999997102</v>
      </c>
      <c r="C44" s="12">
        <f t="shared" si="15"/>
        <v>9.0232649999998102</v>
      </c>
      <c r="D44" s="12">
        <f t="shared" si="15"/>
        <v>15.491809000000103</v>
      </c>
      <c r="E44" s="12">
        <f t="shared" si="15"/>
        <v>20.058084000000235</v>
      </c>
      <c r="F44" s="12">
        <f t="shared" si="15"/>
        <v>-1.3176360000002205</v>
      </c>
      <c r="G44" s="13">
        <f t="shared" si="15"/>
        <v>10.735319000000345</v>
      </c>
      <c r="H44" s="10"/>
      <c r="I44" s="10"/>
      <c r="J44" s="10"/>
    </row>
    <row r="45" spans="1:10">
      <c r="A45" s="5" t="s">
        <v>43</v>
      </c>
      <c r="B45" s="11">
        <f t="shared" ref="B45:G45" si="16">B20</f>
        <v>-6.8042919999999896E-2</v>
      </c>
      <c r="C45" s="12">
        <f t="shared" si="16"/>
        <v>-0.15414833000000072</v>
      </c>
      <c r="D45" s="12">
        <f t="shared" si="16"/>
        <v>-0.25426745999999889</v>
      </c>
      <c r="E45" s="12">
        <f t="shared" si="16"/>
        <v>-0.29772230000000011</v>
      </c>
      <c r="F45" s="12">
        <f t="shared" si="16"/>
        <v>4.4167219999999285E-2</v>
      </c>
      <c r="G45" s="13">
        <f t="shared" si="16"/>
        <v>-0.14983360999999973</v>
      </c>
      <c r="H45" s="10"/>
      <c r="I45" s="10"/>
      <c r="J45" s="10"/>
    </row>
    <row r="46" spans="1:10">
      <c r="A46" s="5" t="s">
        <v>33</v>
      </c>
      <c r="B46" s="11">
        <f t="shared" ref="B46:G46" si="17">B21</f>
        <v>0.38829264999999946</v>
      </c>
      <c r="C46" s="12">
        <f t="shared" si="17"/>
        <v>0.68627031999999999</v>
      </c>
      <c r="D46" s="12">
        <f t="shared" si="17"/>
        <v>1.3722097500000001</v>
      </c>
      <c r="E46" s="12">
        <f t="shared" si="17"/>
        <v>2.5694922200000012</v>
      </c>
      <c r="F46" s="12">
        <f t="shared" si="17"/>
        <v>2.9888998800000008</v>
      </c>
      <c r="G46" s="13">
        <f t="shared" si="17"/>
        <v>0.64517727999999908</v>
      </c>
      <c r="H46" s="10"/>
      <c r="I46" s="10"/>
      <c r="J46" s="10"/>
    </row>
    <row r="47" spans="1:10">
      <c r="A47" s="6" t="s">
        <v>34</v>
      </c>
      <c r="B47" s="11">
        <f t="shared" ref="B47:G49" si="18">B22</f>
        <v>0.24124899000000019</v>
      </c>
      <c r="C47" s="12">
        <f t="shared" si="18"/>
        <v>0.50097413999999996</v>
      </c>
      <c r="D47" s="12">
        <f t="shared" si="18"/>
        <v>1.0035822200000002</v>
      </c>
      <c r="E47" s="12">
        <f t="shared" si="18"/>
        <v>1.8286974200000001</v>
      </c>
      <c r="F47" s="12">
        <f t="shared" si="18"/>
        <v>2.4066634850000002</v>
      </c>
      <c r="G47" s="13">
        <f t="shared" si="18"/>
        <v>0.73009922999999999</v>
      </c>
      <c r="H47" s="10"/>
      <c r="I47" s="10"/>
      <c r="J47" s="10"/>
    </row>
    <row r="48" spans="1:10">
      <c r="A48" s="6" t="s">
        <v>36</v>
      </c>
      <c r="B48" s="11">
        <f t="shared" si="18"/>
        <v>-0.50006241000000173</v>
      </c>
      <c r="C48" s="12">
        <f t="shared" si="18"/>
        <v>-1.1951278999999926</v>
      </c>
      <c r="D48" s="12">
        <f t="shared" si="18"/>
        <v>-2.6220651500000081</v>
      </c>
      <c r="E48" s="12">
        <f t="shared" si="18"/>
        <v>-6.4136734899999936</v>
      </c>
      <c r="F48" s="12">
        <f t="shared" si="18"/>
        <v>-15.817241060000004</v>
      </c>
      <c r="G48" s="13">
        <f t="shared" si="18"/>
        <v>-25.556905229999998</v>
      </c>
      <c r="H48" s="10"/>
      <c r="I48" s="10"/>
      <c r="J48" s="10"/>
    </row>
    <row r="49" spans="1:10">
      <c r="A49" s="6" t="s">
        <v>45</v>
      </c>
      <c r="B49" s="11">
        <f t="shared" si="18"/>
        <v>-3.6315010239174716</v>
      </c>
      <c r="C49" s="12">
        <f t="shared" si="18"/>
        <v>-6.2659774710370097</v>
      </c>
      <c r="D49" s="12">
        <f t="shared" si="18"/>
        <v>-10.363741857188359</v>
      </c>
      <c r="E49" s="12">
        <f t="shared" si="18"/>
        <v>-17.013514066488135</v>
      </c>
      <c r="F49" s="12">
        <f t="shared" si="18"/>
        <v>-20.740039578649238</v>
      </c>
      <c r="G49" s="13">
        <f t="shared" si="18"/>
        <v>-9.6618371948650754</v>
      </c>
      <c r="H49" s="10"/>
      <c r="I49" s="10"/>
      <c r="J49" s="10"/>
    </row>
    <row r="50" spans="1:10">
      <c r="A50" s="10"/>
      <c r="B50" s="10"/>
      <c r="C50" s="10"/>
      <c r="D50" s="10"/>
      <c r="E50" s="10"/>
      <c r="F50" s="10"/>
      <c r="G50" s="10"/>
      <c r="H50" s="10"/>
      <c r="I50" s="10"/>
      <c r="J50" s="10"/>
    </row>
    <row r="51" spans="1:10">
      <c r="A51" s="10"/>
      <c r="B51" s="10"/>
      <c r="C51" s="10"/>
      <c r="D51" s="10"/>
      <c r="E51" s="10"/>
      <c r="F51" s="10"/>
      <c r="G51" s="10"/>
      <c r="H51" s="10"/>
      <c r="I51" s="10"/>
      <c r="J51" s="10"/>
    </row>
    <row r="52" spans="1:10">
      <c r="A52" s="10"/>
      <c r="B52" s="10"/>
      <c r="C52" s="10"/>
      <c r="D52" s="10"/>
      <c r="E52" s="10"/>
      <c r="F52" s="10"/>
      <c r="G52" s="10"/>
      <c r="H52" s="10"/>
      <c r="I52" s="10"/>
      <c r="J52" s="10"/>
    </row>
    <row r="53" spans="1:10">
      <c r="A53" s="10"/>
      <c r="B53" s="10"/>
      <c r="C53" s="10"/>
      <c r="D53" s="10"/>
      <c r="E53" s="10"/>
      <c r="F53" s="10"/>
      <c r="G53" s="10"/>
      <c r="H53" s="10"/>
      <c r="I53" s="10"/>
      <c r="J53" s="10"/>
    </row>
    <row r="54" spans="1:10">
      <c r="A54" s="10"/>
      <c r="B54" s="10"/>
      <c r="C54" s="10"/>
      <c r="D54" s="10"/>
      <c r="E54" s="10"/>
      <c r="F54" s="10"/>
      <c r="G54" s="10"/>
      <c r="H54" s="10"/>
      <c r="I54" s="10"/>
      <c r="J54" s="10"/>
    </row>
    <row r="55" spans="1:10">
      <c r="A55" s="10"/>
      <c r="B55" s="10"/>
      <c r="C55" s="10"/>
      <c r="D55" s="10"/>
      <c r="E55" s="10"/>
      <c r="F55" s="10"/>
      <c r="G55" s="10"/>
      <c r="H55" s="10"/>
      <c r="I55" s="10"/>
      <c r="J55" s="10"/>
    </row>
    <row r="56" spans="1:10">
      <c r="A56" s="10"/>
      <c r="B56" s="10"/>
      <c r="C56" s="10"/>
      <c r="D56" s="10"/>
      <c r="E56" s="10"/>
      <c r="F56" s="10"/>
      <c r="G56" s="10"/>
      <c r="H56" s="10"/>
      <c r="I56" s="10"/>
      <c r="J56" s="10"/>
    </row>
    <row r="57" spans="1:10">
      <c r="A57" s="10"/>
      <c r="B57" s="10"/>
      <c r="C57" s="10"/>
      <c r="D57" s="10"/>
      <c r="E57" s="10"/>
      <c r="F57" s="10"/>
      <c r="G57" s="10"/>
      <c r="H57" s="10"/>
      <c r="I57" s="10"/>
      <c r="J57" s="10"/>
    </row>
    <row r="58" spans="1:10">
      <c r="A58" s="10"/>
      <c r="B58" s="10"/>
      <c r="C58" s="10"/>
      <c r="D58" s="10"/>
      <c r="E58" s="10"/>
      <c r="F58" s="10"/>
      <c r="G58" s="10"/>
      <c r="H58" s="10"/>
      <c r="I58" s="10"/>
      <c r="J58" s="10"/>
    </row>
    <row r="59" spans="1:10">
      <c r="A59" s="10"/>
      <c r="B59" s="10"/>
      <c r="C59" s="10"/>
      <c r="D59" s="10"/>
      <c r="E59" s="10"/>
      <c r="F59" s="10"/>
      <c r="G59" s="10"/>
      <c r="H59" s="10"/>
      <c r="I59" s="10"/>
      <c r="J59" s="10"/>
    </row>
  </sheetData>
  <mergeCells count="4">
    <mergeCell ref="B1:G1"/>
    <mergeCell ref="B2:G2"/>
    <mergeCell ref="B26:G26"/>
    <mergeCell ref="B27:G27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6"/>
  <sheetViews>
    <sheetView tabSelected="1" workbookViewId="0">
      <pane xSplit="2" ySplit="1" topLeftCell="C14" activePane="bottomRight" state="frozen"/>
      <selection pane="topRight" activeCell="B1" sqref="B1"/>
      <selection pane="bottomLeft" activeCell="A2" sqref="A2"/>
      <selection pane="bottomRight" sqref="A1:A1048576"/>
    </sheetView>
  </sheetViews>
  <sheetFormatPr baseColWidth="10" defaultColWidth="9.1796875" defaultRowHeight="14.5"/>
  <cols>
    <col min="1" max="1" width="30.453125" bestFit="1" customWidth="1"/>
    <col min="2" max="2" width="33.6328125" customWidth="1"/>
    <col min="3" max="43" width="11.453125" customWidth="1"/>
  </cols>
  <sheetData>
    <row r="1" spans="1:38" s="14" customFormat="1">
      <c r="B1" s="14" t="s">
        <v>380</v>
      </c>
      <c r="C1" s="14">
        <v>42005</v>
      </c>
      <c r="D1" s="14">
        <v>42370</v>
      </c>
      <c r="E1" s="14">
        <v>42736</v>
      </c>
      <c r="F1" s="14">
        <v>43101</v>
      </c>
      <c r="G1" s="14">
        <v>43466</v>
      </c>
      <c r="H1" s="14">
        <v>43831</v>
      </c>
      <c r="I1" s="14">
        <v>44197</v>
      </c>
      <c r="J1" s="14">
        <v>44562</v>
      </c>
      <c r="K1" s="14">
        <v>44927</v>
      </c>
      <c r="L1" s="14">
        <v>45292</v>
      </c>
      <c r="M1" s="14">
        <v>45658</v>
      </c>
      <c r="N1" s="14">
        <v>46023</v>
      </c>
      <c r="O1" s="14">
        <v>46388</v>
      </c>
      <c r="P1" s="14">
        <v>46753</v>
      </c>
      <c r="Q1" s="14">
        <v>47119</v>
      </c>
      <c r="R1" s="14">
        <v>47484</v>
      </c>
      <c r="S1" s="14">
        <v>47849</v>
      </c>
      <c r="T1" s="14">
        <v>48214</v>
      </c>
      <c r="U1" s="14">
        <v>48580</v>
      </c>
      <c r="V1" s="14">
        <v>48945</v>
      </c>
      <c r="W1" s="14">
        <v>49310</v>
      </c>
      <c r="X1" s="14">
        <v>49675</v>
      </c>
      <c r="Y1" s="14">
        <v>50041</v>
      </c>
      <c r="Z1" s="14">
        <v>50406</v>
      </c>
      <c r="AA1" s="14">
        <v>50771</v>
      </c>
      <c r="AB1" s="14">
        <v>51136</v>
      </c>
      <c r="AC1" s="14">
        <v>51502</v>
      </c>
      <c r="AD1" s="14">
        <v>51867</v>
      </c>
      <c r="AE1" s="14">
        <v>52232</v>
      </c>
      <c r="AF1" s="14">
        <v>52597</v>
      </c>
      <c r="AG1" s="14">
        <v>52963</v>
      </c>
      <c r="AH1" s="14">
        <v>53328</v>
      </c>
      <c r="AI1" s="14">
        <v>53693</v>
      </c>
      <c r="AJ1" s="14">
        <v>54058</v>
      </c>
      <c r="AK1" s="14">
        <v>54424</v>
      </c>
      <c r="AL1" s="14">
        <v>54789</v>
      </c>
    </row>
    <row r="2" spans="1:38">
      <c r="A2" s="91" t="s">
        <v>390</v>
      </c>
      <c r="B2" t="s">
        <v>408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0.17335762070733729</v>
      </c>
      <c r="J2">
        <v>0.31945128953871915</v>
      </c>
      <c r="K2">
        <v>0.48247090747626231</v>
      </c>
      <c r="L2">
        <v>0.54370999019024424</v>
      </c>
      <c r="M2">
        <v>0.56227750305517521</v>
      </c>
      <c r="N2">
        <v>0.53122584019167363</v>
      </c>
      <c r="O2">
        <v>0.47713888226690315</v>
      </c>
      <c r="P2">
        <v>0.41736099446716413</v>
      </c>
      <c r="Q2">
        <v>0.36549818397115796</v>
      </c>
      <c r="R2">
        <v>0.32109870332095447</v>
      </c>
      <c r="S2">
        <v>0.27624817191331807</v>
      </c>
      <c r="T2">
        <v>0.23216848825011738</v>
      </c>
      <c r="U2">
        <v>0.19295947609578867</v>
      </c>
      <c r="V2">
        <v>0.1601343341194772</v>
      </c>
      <c r="W2">
        <v>0.13392831776020131</v>
      </c>
      <c r="X2">
        <v>0.11360180665942465</v>
      </c>
      <c r="Y2">
        <v>9.7843915117712399E-2</v>
      </c>
      <c r="Z2">
        <v>8.5206095071388432E-2</v>
      </c>
      <c r="AA2">
        <v>7.4403883233009616E-2</v>
      </c>
      <c r="AB2">
        <v>6.4467739035278804E-2</v>
      </c>
      <c r="AC2">
        <v>5.4354854528204655E-2</v>
      </c>
      <c r="AD2">
        <v>4.3603572917860767E-2</v>
      </c>
      <c r="AE2">
        <v>3.2699649445944168E-2</v>
      </c>
      <c r="AF2">
        <v>2.2012665474369086E-2</v>
      </c>
      <c r="AG2">
        <v>1.1806909133982302E-2</v>
      </c>
      <c r="AH2">
        <v>2.2562027926387174E-3</v>
      </c>
      <c r="AI2">
        <v>-6.5385140362028693E-3</v>
      </c>
      <c r="AJ2">
        <v>-1.4541176175708603E-2</v>
      </c>
      <c r="AK2">
        <v>-2.1781303076329195E-2</v>
      </c>
      <c r="AL2">
        <v>-2.8341895288430674E-2</v>
      </c>
    </row>
    <row r="3" spans="1:38">
      <c r="A3" s="91" t="s">
        <v>2</v>
      </c>
      <c r="B3" t="s">
        <v>409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-2.3468907765744618E-2</v>
      </c>
      <c r="J3">
        <v>1.8703331842151449E-2</v>
      </c>
      <c r="K3">
        <v>5.6658812297194494E-2</v>
      </c>
      <c r="L3">
        <v>4.0607403451287105E-2</v>
      </c>
      <c r="M3">
        <v>6.2440266273222633E-2</v>
      </c>
      <c r="N3">
        <v>8.3970533138155723E-2</v>
      </c>
      <c r="O3">
        <v>8.8633447601083049E-2</v>
      </c>
      <c r="P3">
        <v>8.4194382438096405E-2</v>
      </c>
      <c r="Q3">
        <v>8.2537179901276403E-2</v>
      </c>
      <c r="R3">
        <v>0.10365938550502829</v>
      </c>
      <c r="S3">
        <v>0.15598083186509903</v>
      </c>
      <c r="T3">
        <v>0.21399198181191181</v>
      </c>
      <c r="U3">
        <v>0.27340280312522225</v>
      </c>
      <c r="V3">
        <v>0.33337170211922285</v>
      </c>
      <c r="W3">
        <v>0.39272765216331607</v>
      </c>
      <c r="X3">
        <v>0.44973822911653638</v>
      </c>
      <c r="Y3">
        <v>0.50267544380744322</v>
      </c>
      <c r="Z3">
        <v>0.5502869628845497</v>
      </c>
      <c r="AA3">
        <v>0.5919753321542931</v>
      </c>
      <c r="AB3">
        <v>0.6277265319923897</v>
      </c>
      <c r="AC3">
        <v>0.65753030432185167</v>
      </c>
      <c r="AD3">
        <v>0.68113815801307265</v>
      </c>
      <c r="AE3">
        <v>0.69849686061593808</v>
      </c>
      <c r="AF3">
        <v>0.70979008693685675</v>
      </c>
      <c r="AG3">
        <v>0.71543305763448473</v>
      </c>
      <c r="AH3">
        <v>0.71603391602270694</v>
      </c>
      <c r="AI3">
        <v>0.71231952903738627</v>
      </c>
      <c r="AJ3">
        <v>0.70505606607231819</v>
      </c>
      <c r="AK3">
        <v>0.69499714575578242</v>
      </c>
      <c r="AL3">
        <v>0.68284695120834904</v>
      </c>
    </row>
    <row r="4" spans="1:38">
      <c r="A4" s="91" t="s">
        <v>3</v>
      </c>
      <c r="B4" t="s">
        <v>410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0.16368908335109289</v>
      </c>
      <c r="J4">
        <v>0.30259013251192624</v>
      </c>
      <c r="K4">
        <v>0.33323331106083209</v>
      </c>
      <c r="L4">
        <v>8.8351785954210449E-2</v>
      </c>
      <c r="M4">
        <v>-0.18699771857133562</v>
      </c>
      <c r="N4">
        <v>-0.36898641097313778</v>
      </c>
      <c r="O4">
        <v>-0.452942854524363</v>
      </c>
      <c r="P4">
        <v>-0.47825277339307304</v>
      </c>
      <c r="Q4">
        <v>-0.48053257770442892</v>
      </c>
      <c r="R4">
        <v>-0.48620047738717753</v>
      </c>
      <c r="S4">
        <v>-0.40424891186918721</v>
      </c>
      <c r="T4">
        <v>-0.27283408099796347</v>
      </c>
      <c r="U4">
        <v>-0.12176965839988396</v>
      </c>
      <c r="V4">
        <v>3.6518214937220073E-2</v>
      </c>
      <c r="W4">
        <v>0.19803173743409008</v>
      </c>
      <c r="X4">
        <v>0.36137682187160625</v>
      </c>
      <c r="Y4">
        <v>0.52538629594314212</v>
      </c>
      <c r="Z4">
        <v>0.68854358569991891</v>
      </c>
      <c r="AA4">
        <v>0.84910545941845328</v>
      </c>
      <c r="AB4">
        <v>1.0053704642954076</v>
      </c>
      <c r="AC4">
        <v>1.1558790302504729</v>
      </c>
      <c r="AD4">
        <v>1.2993639428061643</v>
      </c>
      <c r="AE4">
        <v>1.43472883907243</v>
      </c>
      <c r="AF4">
        <v>1.5610651399304842</v>
      </c>
      <c r="AG4">
        <v>1.6776509935909845</v>
      </c>
      <c r="AH4">
        <v>1.7839886681730199</v>
      </c>
      <c r="AI4">
        <v>1.8798209054736947</v>
      </c>
      <c r="AJ4">
        <v>1.9651075147597785</v>
      </c>
      <c r="AK4">
        <v>2.0399841195423152</v>
      </c>
      <c r="AL4">
        <v>2.1047225546646509</v>
      </c>
    </row>
    <row r="5" spans="1:38">
      <c r="A5" s="91" t="s">
        <v>505</v>
      </c>
      <c r="B5" t="s">
        <v>411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-2.6590175122409576E-3</v>
      </c>
      <c r="J5">
        <v>-1.6901791462820004E-2</v>
      </c>
      <c r="K5">
        <v>-5.3928945232839531E-2</v>
      </c>
      <c r="L5">
        <v>-0.12701855327990064</v>
      </c>
      <c r="M5">
        <v>-0.22486178023255476</v>
      </c>
      <c r="N5">
        <v>-0.34442430424956871</v>
      </c>
      <c r="O5">
        <v>-0.48129107982226582</v>
      </c>
      <c r="P5">
        <v>-0.63051963595214255</v>
      </c>
      <c r="Q5">
        <v>-0.78694332990434379</v>
      </c>
      <c r="R5">
        <v>-0.94430706038267642</v>
      </c>
      <c r="S5">
        <v>-1.0953087002833373</v>
      </c>
      <c r="T5">
        <v>-1.2364457012002728</v>
      </c>
      <c r="U5">
        <v>-1.3649511231601741</v>
      </c>
      <c r="V5">
        <v>-1.4789742047059851</v>
      </c>
      <c r="W5">
        <v>-1.5775877276543171</v>
      </c>
      <c r="X5">
        <v>-1.6606450579921272</v>
      </c>
      <c r="Y5">
        <v>-1.7285646567987922</v>
      </c>
      <c r="Z5">
        <v>-1.7821217850387483</v>
      </c>
      <c r="AA5">
        <v>-1.8222833332846244</v>
      </c>
      <c r="AB5">
        <v>-1.8500951592060222</v>
      </c>
      <c r="AC5">
        <v>-1.8666895837379238</v>
      </c>
      <c r="AD5">
        <v>-1.8732536357922047</v>
      </c>
      <c r="AE5">
        <v>-1.8709748055691588</v>
      </c>
      <c r="AF5">
        <v>-1.8610789759611834</v>
      </c>
      <c r="AG5">
        <v>-1.8447975122456772</v>
      </c>
      <c r="AH5">
        <v>-1.8233283607337225</v>
      </c>
      <c r="AI5">
        <v>-1.7978075226805834</v>
      </c>
      <c r="AJ5">
        <v>-1.7692918539857772</v>
      </c>
      <c r="AK5">
        <v>-1.7387471375036267</v>
      </c>
      <c r="AL5">
        <v>-1.7070395541755934</v>
      </c>
    </row>
    <row r="6" spans="1:38">
      <c r="A6" s="91" t="s">
        <v>5</v>
      </c>
      <c r="B6" t="s">
        <v>412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-0.30052372959398221</v>
      </c>
      <c r="J6">
        <v>-0.47895992795203846</v>
      </c>
      <c r="K6">
        <v>-0.75285824679455216</v>
      </c>
      <c r="L6">
        <v>-1.0381650978025792</v>
      </c>
      <c r="M6">
        <v>-1.2238559294418083</v>
      </c>
      <c r="N6">
        <v>-1.2959018332841743</v>
      </c>
      <c r="O6">
        <v>-1.3189057338747201</v>
      </c>
      <c r="P6">
        <v>-1.3262134209985454</v>
      </c>
      <c r="Q6">
        <v>-1.3377772473747052</v>
      </c>
      <c r="R6">
        <v>-1.3351820937066994</v>
      </c>
      <c r="S6">
        <v>-1.2694929008643774</v>
      </c>
      <c r="T6">
        <v>-1.1772593520564922</v>
      </c>
      <c r="U6">
        <v>-1.075066682301018</v>
      </c>
      <c r="V6">
        <v>-0.96788769439818401</v>
      </c>
      <c r="W6">
        <v>-0.85761730257769564</v>
      </c>
      <c r="X6">
        <v>-0.74521482339082734</v>
      </c>
      <c r="Y6">
        <v>-0.63120503948760343</v>
      </c>
      <c r="Z6">
        <v>-0.51580424823619575</v>
      </c>
      <c r="AA6">
        <v>-0.39900735721019043</v>
      </c>
      <c r="AB6">
        <v>-0.28071811823465742</v>
      </c>
      <c r="AC6">
        <v>-0.16213485111994386</v>
      </c>
      <c r="AD6">
        <v>-4.5743828002020592E-2</v>
      </c>
      <c r="AE6">
        <v>6.6526115095943972E-2</v>
      </c>
      <c r="AF6">
        <v>0.17309044349651526</v>
      </c>
      <c r="AG6">
        <v>0.27272379010661041</v>
      </c>
      <c r="AH6">
        <v>0.36460565244404997</v>
      </c>
      <c r="AI6">
        <v>0.44831232021249612</v>
      </c>
      <c r="AJ6">
        <v>0.52375376666418116</v>
      </c>
      <c r="AK6">
        <v>0.59109360667310984</v>
      </c>
      <c r="AL6">
        <v>0.6506795295535106</v>
      </c>
    </row>
    <row r="7" spans="1:38">
      <c r="A7" s="91" t="s">
        <v>6</v>
      </c>
      <c r="B7" t="s">
        <v>413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-9.3654826984090889E-3</v>
      </c>
      <c r="J7">
        <v>3.6914509811558638E-2</v>
      </c>
      <c r="K7">
        <v>4.8968748511724058E-2</v>
      </c>
      <c r="L7">
        <v>-1.305023937461236E-2</v>
      </c>
      <c r="M7">
        <v>4.5418135443719976E-2</v>
      </c>
      <c r="N7">
        <v>7.8677090015233375E-2</v>
      </c>
      <c r="O7">
        <v>8.0389190540253175E-2</v>
      </c>
      <c r="P7">
        <v>7.1010926432202304E-2</v>
      </c>
      <c r="Q7">
        <v>6.4922761148888952E-2</v>
      </c>
      <c r="R7">
        <v>8.5247213205952299E-2</v>
      </c>
      <c r="S7">
        <v>0.15391714280901247</v>
      </c>
      <c r="T7">
        <v>0.22036229511228633</v>
      </c>
      <c r="U7">
        <v>0.28273006299626147</v>
      </c>
      <c r="V7">
        <v>0.34253455317680981</v>
      </c>
      <c r="W7">
        <v>0.39992146515070992</v>
      </c>
      <c r="X7">
        <v>0.4539569487356454</v>
      </c>
      <c r="Y7">
        <v>0.50355794070331417</v>
      </c>
      <c r="Z7">
        <v>0.54801814988423292</v>
      </c>
      <c r="AA7">
        <v>0.58714384071336667</v>
      </c>
      <c r="AB7">
        <v>0.62113894617294996</v>
      </c>
      <c r="AC7">
        <v>0.64982499721437659</v>
      </c>
      <c r="AD7">
        <v>0.67263763864331416</v>
      </c>
      <c r="AE7">
        <v>0.68946660493975909</v>
      </c>
      <c r="AF7">
        <v>0.70049265511309411</v>
      </c>
      <c r="AG7">
        <v>0.70613030047363967</v>
      </c>
      <c r="AH7">
        <v>0.70697907751842148</v>
      </c>
      <c r="AI7">
        <v>0.70373362755560276</v>
      </c>
      <c r="AJ7">
        <v>0.69710590169707043</v>
      </c>
      <c r="AK7">
        <v>0.6877955149011461</v>
      </c>
      <c r="AL7">
        <v>0.67645527445741038</v>
      </c>
    </row>
    <row r="8" spans="1:38">
      <c r="B8" t="s">
        <v>414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1.2949240000000029E-2</v>
      </c>
      <c r="J8">
        <v>1.6728320000000685E-2</v>
      </c>
      <c r="K8">
        <v>-7.0719100000005142E-3</v>
      </c>
      <c r="L8">
        <v>-4.9491429999999614E-2</v>
      </c>
      <c r="M8">
        <v>-1.5716120000000555E-2</v>
      </c>
      <c r="N8">
        <v>-4.8844799999989141E-3</v>
      </c>
      <c r="O8">
        <v>-7.5992400000002291E-3</v>
      </c>
      <c r="P8">
        <v>-1.2141809999999253E-2</v>
      </c>
      <c r="Q8">
        <v>-1.6220129999999777E-2</v>
      </c>
      <c r="R8">
        <v>-1.696563000000012E-2</v>
      </c>
      <c r="S8">
        <v>-1.9028399999995727E-3</v>
      </c>
      <c r="T8">
        <v>5.8683599999997949E-3</v>
      </c>
      <c r="U8">
        <v>8.5812999999990147E-3</v>
      </c>
      <c r="V8">
        <v>8.4205699999992389E-3</v>
      </c>
      <c r="W8">
        <v>6.6057399999999711E-3</v>
      </c>
      <c r="X8">
        <v>3.8719500000006235E-3</v>
      </c>
      <c r="Y8">
        <v>8.0982999999951177E-4</v>
      </c>
      <c r="Z8">
        <v>-2.0821099999998594E-3</v>
      </c>
      <c r="AA8">
        <v>-4.4353199999999648E-3</v>
      </c>
      <c r="AB8">
        <v>-6.0502800000000745E-3</v>
      </c>
      <c r="AC8">
        <v>-7.0798699999999326E-3</v>
      </c>
      <c r="AD8">
        <v>-7.8119200000004163E-3</v>
      </c>
      <c r="AE8">
        <v>-8.2985699999996165E-3</v>
      </c>
      <c r="AF8">
        <v>-8.5430899999988652E-3</v>
      </c>
      <c r="AG8">
        <v>-8.546750000000547E-3</v>
      </c>
      <c r="AH8">
        <v>-8.3178700000005601E-3</v>
      </c>
      <c r="AI8">
        <v>-7.8862900000004066E-3</v>
      </c>
      <c r="AJ8">
        <v>-7.301699999999467E-3</v>
      </c>
      <c r="AK8">
        <v>-6.6137200000010443E-3</v>
      </c>
      <c r="AL8">
        <v>-5.8695099999991895E-3</v>
      </c>
    </row>
    <row r="9" spans="1:38">
      <c r="A9" s="91" t="s">
        <v>396</v>
      </c>
      <c r="B9" t="s">
        <v>415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0.27329480939852768</v>
      </c>
      <c r="J9">
        <v>0.51182746883959851</v>
      </c>
      <c r="K9">
        <v>1.0905384903524107</v>
      </c>
      <c r="L9">
        <v>1.8157620025352816</v>
      </c>
      <c r="M9">
        <v>2.1285994500265915</v>
      </c>
      <c r="N9">
        <v>2.480816144703013</v>
      </c>
      <c r="O9">
        <v>2.8608051569605664</v>
      </c>
      <c r="P9">
        <v>3.2379763747075518</v>
      </c>
      <c r="Q9">
        <v>3.5921477994171447</v>
      </c>
      <c r="R9">
        <v>3.8833015366033674</v>
      </c>
      <c r="S9">
        <v>4.076251247947682</v>
      </c>
      <c r="T9">
        <v>4.2459865921380402</v>
      </c>
      <c r="U9">
        <v>4.3890266960760593</v>
      </c>
      <c r="V9">
        <v>4.502301958845778</v>
      </c>
      <c r="W9">
        <v>4.5852689775028654</v>
      </c>
      <c r="X9">
        <v>4.6392819386919415</v>
      </c>
      <c r="Y9">
        <v>4.6666663398694741</v>
      </c>
      <c r="Z9">
        <v>4.6700575437053748</v>
      </c>
      <c r="AA9">
        <v>4.6520788676412739</v>
      </c>
      <c r="AB9">
        <v>4.6152554149684333</v>
      </c>
      <c r="AC9">
        <v>4.562372790170599</v>
      </c>
      <c r="AD9">
        <v>4.4964993994894398</v>
      </c>
      <c r="AE9">
        <v>4.4205737797873956</v>
      </c>
      <c r="AF9">
        <v>4.3373974186268649</v>
      </c>
      <c r="AG9">
        <v>4.2495195531441432</v>
      </c>
      <c r="AH9">
        <v>4.1591858369759871</v>
      </c>
      <c r="AI9">
        <v>4.0683383161483011</v>
      </c>
      <c r="AJ9">
        <v>3.9786331690622623</v>
      </c>
      <c r="AK9">
        <v>3.891462108408561</v>
      </c>
      <c r="AL9">
        <v>3.8079725008824727</v>
      </c>
    </row>
    <row r="10" spans="1:38">
      <c r="A10" s="91" t="s">
        <v>506</v>
      </c>
      <c r="B10" t="s">
        <v>416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8.184068602807848E-2</v>
      </c>
      <c r="J10">
        <v>0.2370286216144768</v>
      </c>
      <c r="K10">
        <v>0.4922060514576776</v>
      </c>
      <c r="L10">
        <v>0.82181869359758686</v>
      </c>
      <c r="M10">
        <v>1.1453607443317138</v>
      </c>
      <c r="N10">
        <v>1.5026942489036577</v>
      </c>
      <c r="O10">
        <v>1.9095574107112379</v>
      </c>
      <c r="P10">
        <v>2.3529166727948247</v>
      </c>
      <c r="Q10">
        <v>2.806176122737658</v>
      </c>
      <c r="R10">
        <v>3.2291177277014249</v>
      </c>
      <c r="S10">
        <v>3.6118744488875087</v>
      </c>
      <c r="T10">
        <v>3.9548335138436919</v>
      </c>
      <c r="U10">
        <v>4.2509368996515251</v>
      </c>
      <c r="V10">
        <v>4.4977272812551927</v>
      </c>
      <c r="W10">
        <v>4.6966483383972024</v>
      </c>
      <c r="X10">
        <v>4.8512347524135357</v>
      </c>
      <c r="Y10">
        <v>4.9656595202415055</v>
      </c>
      <c r="Z10">
        <v>5.0439650727704732</v>
      </c>
      <c r="AA10">
        <v>5.0897632191939657</v>
      </c>
      <c r="AB10">
        <v>5.1062250431677558</v>
      </c>
      <c r="AC10">
        <v>5.0963800903990109</v>
      </c>
      <c r="AD10">
        <v>5.0637036367922716</v>
      </c>
      <c r="AE10">
        <v>5.0120551866024599</v>
      </c>
      <c r="AF10">
        <v>4.9452328947376056</v>
      </c>
      <c r="AG10">
        <v>4.8668250560924609</v>
      </c>
      <c r="AH10">
        <v>4.7801053927408521</v>
      </c>
      <c r="AI10">
        <v>4.6880140580844554</v>
      </c>
      <c r="AJ10">
        <v>4.59317083047317</v>
      </c>
      <c r="AK10">
        <v>4.4978536349896014</v>
      </c>
      <c r="AL10">
        <v>4.403997539221316</v>
      </c>
    </row>
    <row r="11" spans="1:38">
      <c r="A11" s="91" t="s">
        <v>37</v>
      </c>
      <c r="B11" t="s">
        <v>417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-0.54845505422799201</v>
      </c>
      <c r="J11">
        <v>-0.80630149443552401</v>
      </c>
      <c r="K11">
        <v>-1.6372067934673606</v>
      </c>
      <c r="L11">
        <v>-2.079937751664418</v>
      </c>
      <c r="M11">
        <v>-1.46966284795369</v>
      </c>
      <c r="N11">
        <v>-0.8503041867685579</v>
      </c>
      <c r="O11">
        <v>-0.28279974554751286</v>
      </c>
      <c r="P11">
        <v>0.24261853338618522</v>
      </c>
      <c r="Q11">
        <v>0.72201074645732444</v>
      </c>
      <c r="R11">
        <v>1.16563303557633</v>
      </c>
      <c r="S11">
        <v>1.77562257947117</v>
      </c>
      <c r="T11">
        <v>2.3138227983129811</v>
      </c>
      <c r="U11">
        <v>2.7730629020355835</v>
      </c>
      <c r="V11">
        <v>3.158005764598637</v>
      </c>
      <c r="W11">
        <v>3.4766029716286173</v>
      </c>
      <c r="X11">
        <v>3.7376025691401749</v>
      </c>
      <c r="Y11">
        <v>3.9492627525410384</v>
      </c>
      <c r="Z11">
        <v>4.1187955193819015</v>
      </c>
      <c r="AA11">
        <v>4.2522227609362195</v>
      </c>
      <c r="AB11">
        <v>4.3544716344561474</v>
      </c>
      <c r="AC11">
        <v>4.428903688834529</v>
      </c>
      <c r="AD11">
        <v>4.4779625825667413</v>
      </c>
      <c r="AE11">
        <v>4.5046264855407081</v>
      </c>
      <c r="AF11">
        <v>4.5119682833427932</v>
      </c>
      <c r="AG11">
        <v>4.5030605387519129</v>
      </c>
      <c r="AH11">
        <v>4.4808880620590852</v>
      </c>
      <c r="AI11">
        <v>4.4483033981610687</v>
      </c>
      <c r="AJ11">
        <v>4.4079947049110224</v>
      </c>
      <c r="AK11">
        <v>4.3624302904277101</v>
      </c>
      <c r="AL11">
        <v>4.3138229214285895</v>
      </c>
    </row>
    <row r="12" spans="1:38">
      <c r="A12" s="91" t="s">
        <v>38</v>
      </c>
      <c r="B12" t="s">
        <v>418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0.75967495837159227</v>
      </c>
      <c r="J12">
        <v>1.3547172775673078</v>
      </c>
      <c r="K12">
        <v>2.7606961273595187</v>
      </c>
      <c r="L12">
        <v>3.9011557408135777</v>
      </c>
      <c r="M12">
        <v>3.9320213553986072</v>
      </c>
      <c r="N12">
        <v>4.0344074841319522</v>
      </c>
      <c r="O12">
        <v>4.2878132289998927</v>
      </c>
      <c r="P12">
        <v>4.6516752321994037</v>
      </c>
      <c r="Q12">
        <v>5.0767405663788789</v>
      </c>
      <c r="R12">
        <v>5.4701046872400516</v>
      </c>
      <c r="S12">
        <v>5.6097813124722951</v>
      </c>
      <c r="T12">
        <v>5.7422440351711401</v>
      </c>
      <c r="U12">
        <v>5.8595143178287845</v>
      </c>
      <c r="V12">
        <v>5.9523738129893866</v>
      </c>
      <c r="W12">
        <v>6.016217445847305</v>
      </c>
      <c r="X12">
        <v>6.049660448469063</v>
      </c>
      <c r="Y12">
        <v>6.0529356666047196</v>
      </c>
      <c r="Z12">
        <v>6.0269472837234384</v>
      </c>
      <c r="AA12">
        <v>5.972858791489255</v>
      </c>
      <c r="AB12">
        <v>5.8920149656146004</v>
      </c>
      <c r="AC12">
        <v>5.7873431292261523</v>
      </c>
      <c r="AD12">
        <v>5.663550510022608</v>
      </c>
      <c r="AE12">
        <v>5.5252412429588338</v>
      </c>
      <c r="AF12">
        <v>5.376853609619725</v>
      </c>
      <c r="AG12">
        <v>5.2224013128568947</v>
      </c>
      <c r="AH12">
        <v>5.065360051860468</v>
      </c>
      <c r="AI12">
        <v>4.9086691573991148</v>
      </c>
      <c r="AJ12">
        <v>4.7547788457798168</v>
      </c>
      <c r="AK12">
        <v>4.6056752014925539</v>
      </c>
      <c r="AL12">
        <v>4.4629201105539362</v>
      </c>
    </row>
    <row r="13" spans="1:38">
      <c r="A13" s="91" t="s">
        <v>9</v>
      </c>
      <c r="B13" t="s">
        <v>419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0.35684874275856426</v>
      </c>
      <c r="J13">
        <v>0.5123315169732745</v>
      </c>
      <c r="K13">
        <v>1.0793389004895904</v>
      </c>
      <c r="L13">
        <v>1.5734021753858851</v>
      </c>
      <c r="M13">
        <v>1.888260726539337</v>
      </c>
      <c r="N13">
        <v>2.1681655942450195</v>
      </c>
      <c r="O13">
        <v>2.4392655654286832</v>
      </c>
      <c r="P13">
        <v>2.6929403452786271</v>
      </c>
      <c r="Q13">
        <v>2.9362014562137828</v>
      </c>
      <c r="R13">
        <v>3.1544992405006633</v>
      </c>
      <c r="S13">
        <v>3.3169723056460265</v>
      </c>
      <c r="T13">
        <v>3.4548007120316138</v>
      </c>
      <c r="U13">
        <v>3.5650908567097739</v>
      </c>
      <c r="V13">
        <v>3.6476721049541805</v>
      </c>
      <c r="W13">
        <v>3.7042883857658637</v>
      </c>
      <c r="X13">
        <v>3.7376219276165079</v>
      </c>
      <c r="Y13">
        <v>3.7505316375115338</v>
      </c>
      <c r="Z13">
        <v>3.7456590027221903</v>
      </c>
      <c r="AA13">
        <v>3.7252810715470819</v>
      </c>
      <c r="AB13">
        <v>3.6913228567842404</v>
      </c>
      <c r="AC13">
        <v>3.6451099463042036</v>
      </c>
      <c r="AD13">
        <v>3.5881399040125439</v>
      </c>
      <c r="AE13">
        <v>3.5225888169446939</v>
      </c>
      <c r="AF13">
        <v>3.4506121924994471</v>
      </c>
      <c r="AG13">
        <v>3.3742332499984595</v>
      </c>
      <c r="AH13">
        <v>3.2952697513922713</v>
      </c>
      <c r="AI13">
        <v>3.2153293139320471</v>
      </c>
      <c r="AJ13">
        <v>3.1358296298905852</v>
      </c>
      <c r="AK13">
        <v>3.0579855000977707</v>
      </c>
      <c r="AL13">
        <v>2.9828099104733941</v>
      </c>
    </row>
    <row r="14" spans="1:38">
      <c r="A14" s="91" t="s">
        <v>10</v>
      </c>
      <c r="B14" t="s">
        <v>420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-4.5807859912472271E-2</v>
      </c>
      <c r="J14">
        <v>-0.18241033608723534</v>
      </c>
      <c r="K14">
        <v>-0.47730456266692478</v>
      </c>
      <c r="L14">
        <v>-0.86799048274184276</v>
      </c>
      <c r="M14">
        <v>-1.1882037961139069</v>
      </c>
      <c r="N14">
        <v>-1.3265537753709755</v>
      </c>
      <c r="O14">
        <v>-1.3303663420659029</v>
      </c>
      <c r="P14">
        <v>-1.2609536589120451</v>
      </c>
      <c r="Q14">
        <v>-1.1768105686409402</v>
      </c>
      <c r="R14">
        <v>-1.1105057108830363</v>
      </c>
      <c r="S14">
        <v>-1.0482048168910407</v>
      </c>
      <c r="T14">
        <v>-0.97245344690991553</v>
      </c>
      <c r="U14">
        <v>-0.891977795451393</v>
      </c>
      <c r="V14">
        <v>-0.81074777190488501</v>
      </c>
      <c r="W14">
        <v>-0.73150614618332499</v>
      </c>
      <c r="X14">
        <v>-0.65633756194546367</v>
      </c>
      <c r="Y14">
        <v>-0.58679852553025214</v>
      </c>
      <c r="Z14">
        <v>-0.52400815844932946</v>
      </c>
      <c r="AA14">
        <v>-0.46871608028903333</v>
      </c>
      <c r="AB14">
        <v>-0.42134357425513969</v>
      </c>
      <c r="AC14">
        <v>-0.38094870520056778</v>
      </c>
      <c r="AD14">
        <v>-0.34587388158451304</v>
      </c>
      <c r="AE14">
        <v>-0.3153698888998413</v>
      </c>
      <c r="AF14">
        <v>-0.28870724999977559</v>
      </c>
      <c r="AG14">
        <v>-0.26520386446721167</v>
      </c>
      <c r="AH14">
        <v>-0.24424734965340367</v>
      </c>
      <c r="AI14">
        <v>-0.2253099106160783</v>
      </c>
      <c r="AJ14">
        <v>-0.20795441085476041</v>
      </c>
      <c r="AK14">
        <v>-0.19183100363147076</v>
      </c>
      <c r="AL14">
        <v>-0.17667017446630906</v>
      </c>
    </row>
    <row r="15" spans="1:38">
      <c r="A15" s="91" t="s">
        <v>507</v>
      </c>
      <c r="B15" t="s">
        <v>421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6.0409368013436548E-3</v>
      </c>
      <c r="J15">
        <v>8.3125086685864602E-2</v>
      </c>
      <c r="K15">
        <v>0.18357655613558954</v>
      </c>
      <c r="L15">
        <v>0.36816851564742681</v>
      </c>
      <c r="M15">
        <v>0.71449727291943432</v>
      </c>
      <c r="N15">
        <v>1.0957361216921369</v>
      </c>
      <c r="O15">
        <v>1.4868210118623937</v>
      </c>
      <c r="P15">
        <v>1.8820188613759337</v>
      </c>
      <c r="Q15">
        <v>2.2719755007935216</v>
      </c>
      <c r="R15">
        <v>2.6441269938474177</v>
      </c>
      <c r="S15">
        <v>2.9967831070423667</v>
      </c>
      <c r="T15">
        <v>3.3031862401605494</v>
      </c>
      <c r="U15">
        <v>3.5621821757446881</v>
      </c>
      <c r="V15">
        <v>3.7781046498781334</v>
      </c>
      <c r="W15">
        <v>3.954992191701634</v>
      </c>
      <c r="X15">
        <v>4.0959435005683442</v>
      </c>
      <c r="Y15">
        <v>4.2035911488637501</v>
      </c>
      <c r="Z15">
        <v>4.280489450812075</v>
      </c>
      <c r="AA15">
        <v>4.3292491263196675</v>
      </c>
      <c r="AB15">
        <v>4.3525294510102119</v>
      </c>
      <c r="AC15">
        <v>4.353062345819092</v>
      </c>
      <c r="AD15">
        <v>4.3336108297870268</v>
      </c>
      <c r="AE15">
        <v>4.2969254924342337</v>
      </c>
      <c r="AF15">
        <v>4.2458047045857095</v>
      </c>
      <c r="AG15">
        <v>4.1830691446582691</v>
      </c>
      <c r="AH15">
        <v>4.1114843615940533</v>
      </c>
      <c r="AI15">
        <v>4.033674945534993</v>
      </c>
      <c r="AJ15">
        <v>3.9520555055071238</v>
      </c>
      <c r="AK15">
        <v>3.8687891634201055</v>
      </c>
      <c r="AL15">
        <v>3.7857668586256166</v>
      </c>
    </row>
    <row r="16" spans="1:38">
      <c r="A16" s="91" t="s">
        <v>12</v>
      </c>
      <c r="B16" t="s">
        <v>422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0.55676133988646903</v>
      </c>
      <c r="J16">
        <v>0.89357544210797446</v>
      </c>
      <c r="K16">
        <v>1.841717374906171</v>
      </c>
      <c r="L16">
        <v>2.4806035200528598</v>
      </c>
      <c r="M16">
        <v>2.1885484627230278</v>
      </c>
      <c r="N16">
        <v>1.9290445888720864</v>
      </c>
      <c r="O16">
        <v>1.7384360094523155</v>
      </c>
      <c r="P16">
        <v>1.598755682843378</v>
      </c>
      <c r="Q16">
        <v>1.5028158123372659</v>
      </c>
      <c r="R16">
        <v>1.4265490333931652</v>
      </c>
      <c r="S16">
        <v>1.1663250191462859</v>
      </c>
      <c r="T16">
        <v>0.9346852135242889</v>
      </c>
      <c r="U16">
        <v>0.73652955420360211</v>
      </c>
      <c r="V16">
        <v>0.57064636381998213</v>
      </c>
      <c r="W16">
        <v>0.43255618778501592</v>
      </c>
      <c r="X16">
        <v>0.31630833569096239</v>
      </c>
      <c r="Y16">
        <v>0.21614582480220523</v>
      </c>
      <c r="Z16">
        <v>0.12736527947707632</v>
      </c>
      <c r="AA16">
        <v>4.654079664088151E-2</v>
      </c>
      <c r="AB16">
        <v>-2.860727068637603E-2</v>
      </c>
      <c r="AC16">
        <v>-9.8753191860279088E-2</v>
      </c>
      <c r="AD16">
        <v>-0.16364682588264623</v>
      </c>
      <c r="AE16">
        <v>-0.22355988034734597</v>
      </c>
      <c r="AF16">
        <v>-0.27879804906220107</v>
      </c>
      <c r="AG16">
        <v>-0.32963343685655788</v>
      </c>
      <c r="AH16">
        <v>-0.37629480011549532</v>
      </c>
      <c r="AI16">
        <v>-0.41900965333740992</v>
      </c>
      <c r="AJ16">
        <v>-0.45804142424935579</v>
      </c>
      <c r="AK16">
        <v>-0.49367842390611871</v>
      </c>
      <c r="AL16">
        <v>-0.52622129557577946</v>
      </c>
    </row>
    <row r="17" spans="1:38">
      <c r="A17" s="91" t="s">
        <v>508</v>
      </c>
      <c r="B17" t="s">
        <v>423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3.7614169999997102</v>
      </c>
      <c r="J17">
        <v>9.0232649999998102</v>
      </c>
      <c r="K17">
        <v>15.491809000000103</v>
      </c>
      <c r="L17">
        <v>19.549589000000196</v>
      </c>
      <c r="M17">
        <v>20.058084000000235</v>
      </c>
      <c r="N17">
        <v>17.887871999999788</v>
      </c>
      <c r="O17">
        <v>14.140666000000238</v>
      </c>
      <c r="P17">
        <v>9.4721730000001116</v>
      </c>
      <c r="Q17">
        <v>4.2761379999997189</v>
      </c>
      <c r="R17">
        <v>-1.3176360000002205</v>
      </c>
      <c r="S17">
        <v>-5.6833340000002863</v>
      </c>
      <c r="T17">
        <v>-8.8098270000000412</v>
      </c>
      <c r="U17">
        <v>-10.933692000000065</v>
      </c>
      <c r="V17">
        <v>-12.24764499999992</v>
      </c>
      <c r="W17">
        <v>-12.876223999999638</v>
      </c>
      <c r="X17">
        <v>-12.907932000000073</v>
      </c>
      <c r="Y17">
        <v>-12.420165999999881</v>
      </c>
      <c r="Z17">
        <v>-11.490279999999984</v>
      </c>
      <c r="AA17">
        <v>-10.195981999999276</v>
      </c>
      <c r="AB17">
        <v>-8.6115129999998317</v>
      </c>
      <c r="AC17">
        <v>-6.810656999999992</v>
      </c>
      <c r="AD17">
        <v>-4.8639429999993808</v>
      </c>
      <c r="AE17">
        <v>-2.8276450000003024</v>
      </c>
      <c r="AF17">
        <v>-0.74843200000032084</v>
      </c>
      <c r="AG17">
        <v>1.3333880000000136</v>
      </c>
      <c r="AH17">
        <v>3.3828970000004119</v>
      </c>
      <c r="AI17">
        <v>5.370162000000164</v>
      </c>
      <c r="AJ17">
        <v>7.2703819999996995</v>
      </c>
      <c r="AK17">
        <v>9.0637960000003659</v>
      </c>
      <c r="AL17">
        <v>10.735319000000345</v>
      </c>
    </row>
    <row r="18" spans="1:38">
      <c r="A18" s="91" t="s">
        <v>509</v>
      </c>
      <c r="B18" t="s">
        <v>424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-6.8042919999999896E-2</v>
      </c>
      <c r="J18">
        <v>-0.15414833000000072</v>
      </c>
      <c r="K18">
        <v>-0.25426745999999889</v>
      </c>
      <c r="L18">
        <v>-0.30585818999999959</v>
      </c>
      <c r="M18">
        <v>-0.29772230000000011</v>
      </c>
      <c r="N18">
        <v>-0.25140979000000119</v>
      </c>
      <c r="O18">
        <v>-0.18696900000000072</v>
      </c>
      <c r="P18">
        <v>-0.11381295000000013</v>
      </c>
      <c r="Q18">
        <v>-3.6576850000000216E-2</v>
      </c>
      <c r="R18">
        <v>4.4167219999999285E-2</v>
      </c>
      <c r="S18">
        <v>0.1019399199999993</v>
      </c>
      <c r="T18">
        <v>0.14008937999999971</v>
      </c>
      <c r="U18">
        <v>0.16404089000000011</v>
      </c>
      <c r="V18">
        <v>0.17720397000000054</v>
      </c>
      <c r="W18">
        <v>0.18142697000000096</v>
      </c>
      <c r="X18">
        <v>0.17792831999999814</v>
      </c>
      <c r="Y18">
        <v>0.16781557999999974</v>
      </c>
      <c r="Z18">
        <v>0.15221806999999865</v>
      </c>
      <c r="AA18">
        <v>0.13225634000000042</v>
      </c>
      <c r="AB18">
        <v>0.10896371000000127</v>
      </c>
      <c r="AC18">
        <v>8.333278000000055E-2</v>
      </c>
      <c r="AD18">
        <v>5.6267990000000156E-2</v>
      </c>
      <c r="AE18">
        <v>2.8441169999998683E-2</v>
      </c>
      <c r="AF18">
        <v>4.0057999999842941E-4</v>
      </c>
      <c r="AG18">
        <v>-2.7372670000000432E-2</v>
      </c>
      <c r="AH18">
        <v>-5.445890999999925E-2</v>
      </c>
      <c r="AI18">
        <v>-8.0506859999998626E-2</v>
      </c>
      <c r="AJ18">
        <v>-0.10522806000000107</v>
      </c>
      <c r="AK18">
        <v>-0.12839458999999998</v>
      </c>
      <c r="AL18">
        <v>-0.14983360999999973</v>
      </c>
    </row>
    <row r="19" spans="1:38">
      <c r="A19" s="91" t="s">
        <v>510</v>
      </c>
      <c r="B19" t="s">
        <v>425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0.38829264999999946</v>
      </c>
      <c r="J19">
        <v>0.68627031999999999</v>
      </c>
      <c r="K19">
        <v>1.3722097500000001</v>
      </c>
      <c r="L19">
        <v>2.0945473499999978</v>
      </c>
      <c r="M19">
        <v>2.5694922200000012</v>
      </c>
      <c r="N19">
        <v>2.8005546200000007</v>
      </c>
      <c r="O19">
        <v>2.8900571899999989</v>
      </c>
      <c r="P19">
        <v>2.9159665900000005</v>
      </c>
      <c r="Q19">
        <v>2.9465157800000004</v>
      </c>
      <c r="R19">
        <v>2.9888998800000008</v>
      </c>
      <c r="S19">
        <v>2.9088390800000017</v>
      </c>
      <c r="T19">
        <v>2.7749204000000001</v>
      </c>
      <c r="U19">
        <v>2.6229587599999995</v>
      </c>
      <c r="V19">
        <v>2.4661306199999995</v>
      </c>
      <c r="W19">
        <v>2.3100036900000012</v>
      </c>
      <c r="X19">
        <v>2.1573040000000003</v>
      </c>
      <c r="Y19">
        <v>2.00952296</v>
      </c>
      <c r="Z19">
        <v>1.8674352799999987</v>
      </c>
      <c r="AA19">
        <v>1.7313597000000001</v>
      </c>
      <c r="AB19">
        <v>1.6013528499999998</v>
      </c>
      <c r="AC19">
        <v>1.4760862599999993</v>
      </c>
      <c r="AD19">
        <v>1.3551243099999999</v>
      </c>
      <c r="AE19">
        <v>1.24024965</v>
      </c>
      <c r="AF19">
        <v>1.13246533</v>
      </c>
      <c r="AG19">
        <v>1.0322699200000007</v>
      </c>
      <c r="AH19">
        <v>0.9398598699999996</v>
      </c>
      <c r="AI19">
        <v>0.8552164399999993</v>
      </c>
      <c r="AJ19">
        <v>0.77812689999999929</v>
      </c>
      <c r="AK19">
        <v>0.70825090000000013</v>
      </c>
      <c r="AL19">
        <v>0.64517727999999908</v>
      </c>
    </row>
    <row r="20" spans="1:38">
      <c r="A20" s="91" t="s">
        <v>511</v>
      </c>
      <c r="B20" t="s">
        <v>426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0.24124899000000019</v>
      </c>
      <c r="J20">
        <v>0.50097413999999996</v>
      </c>
      <c r="K20">
        <v>1.0035822200000002</v>
      </c>
      <c r="L20">
        <v>1.5354545399999999</v>
      </c>
      <c r="M20">
        <v>1.8286974200000001</v>
      </c>
      <c r="N20">
        <v>2.0049518900000001</v>
      </c>
      <c r="O20">
        <v>2.1299837400000001</v>
      </c>
      <c r="P20">
        <v>2.2274425359999999</v>
      </c>
      <c r="Q20">
        <v>2.3232870660000002</v>
      </c>
      <c r="R20">
        <v>2.4066634850000002</v>
      </c>
      <c r="S20">
        <v>2.3584871477</v>
      </c>
      <c r="T20">
        <v>2.2956610780000002</v>
      </c>
      <c r="U20">
        <v>2.228902384</v>
      </c>
      <c r="V20">
        <v>2.1585833839999999</v>
      </c>
      <c r="W20">
        <v>2.0830883340000002</v>
      </c>
      <c r="X20">
        <v>2.0010808256999999</v>
      </c>
      <c r="Y20">
        <v>1.91217948</v>
      </c>
      <c r="Z20">
        <v>1.8169844800000001</v>
      </c>
      <c r="AA20">
        <v>1.7168257999999998</v>
      </c>
      <c r="AB20">
        <v>1.6134709400000002</v>
      </c>
      <c r="AC20">
        <v>1.5087195899999999</v>
      </c>
      <c r="AD20">
        <v>1.4043720499999999</v>
      </c>
      <c r="AE20">
        <v>1.3022149300000003</v>
      </c>
      <c r="AF20">
        <v>1.2036976799999999</v>
      </c>
      <c r="AG20">
        <v>1.1099156499999996</v>
      </c>
      <c r="AH20">
        <v>1.0216383099999999</v>
      </c>
      <c r="AI20">
        <v>0.93936153000000044</v>
      </c>
      <c r="AJ20">
        <v>0.86333845999999947</v>
      </c>
      <c r="AK20">
        <v>0.79361764999999995</v>
      </c>
      <c r="AL20">
        <v>0.73009922999999999</v>
      </c>
    </row>
    <row r="21" spans="1:38">
      <c r="A21" s="91" t="s">
        <v>512</v>
      </c>
      <c r="B21" t="s">
        <v>427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-0.50006241000000173</v>
      </c>
      <c r="J21">
        <v>-1.1951278999999926</v>
      </c>
      <c r="K21">
        <v>-2.6220651500000081</v>
      </c>
      <c r="L21">
        <v>-4.5256709699999949</v>
      </c>
      <c r="M21">
        <v>-6.4136734899999936</v>
      </c>
      <c r="N21">
        <v>-8.3251707999999915</v>
      </c>
      <c r="O21">
        <v>-10.218393670000003</v>
      </c>
      <c r="P21">
        <v>-12.086016999999998</v>
      </c>
      <c r="Q21">
        <v>-13.957797500000002</v>
      </c>
      <c r="R21">
        <v>-15.817241060000004</v>
      </c>
      <c r="S21">
        <v>-17.480161569999996</v>
      </c>
      <c r="T21">
        <v>-18.963792199999997</v>
      </c>
      <c r="U21">
        <v>-20.270931930000003</v>
      </c>
      <c r="V21">
        <v>-21.408578230000003</v>
      </c>
      <c r="W21">
        <v>-22.387089109999998</v>
      </c>
      <c r="X21">
        <v>-23.218430230000003</v>
      </c>
      <c r="Y21">
        <v>-23.916535920000005</v>
      </c>
      <c r="Z21">
        <v>-24.496986199999998</v>
      </c>
      <c r="AA21">
        <v>-24.977020590000002</v>
      </c>
      <c r="AB21">
        <v>-25.375550579999999</v>
      </c>
      <c r="AC21">
        <v>-25.695034620000001</v>
      </c>
      <c r="AD21">
        <v>-25.930127769999999</v>
      </c>
      <c r="AE21">
        <v>-26.088896149</v>
      </c>
      <c r="AF21">
        <v>-26.177589090000001</v>
      </c>
      <c r="AG21">
        <v>-26.201733579999996</v>
      </c>
      <c r="AH21">
        <v>-26.167427669999999</v>
      </c>
      <c r="AI21">
        <v>-26.080964460000001</v>
      </c>
      <c r="AJ21">
        <v>-25.947526710000002</v>
      </c>
      <c r="AK21">
        <v>-25.771541510000002</v>
      </c>
      <c r="AL21">
        <v>-25.556905229999998</v>
      </c>
    </row>
    <row r="22" spans="1:38">
      <c r="A22" s="91" t="s">
        <v>513</v>
      </c>
      <c r="B22" t="s">
        <v>428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-3.6315010239174716</v>
      </c>
      <c r="J22">
        <v>-6.2659774710370097</v>
      </c>
      <c r="K22">
        <v>-10.363741857188359</v>
      </c>
      <c r="L22">
        <v>-14.468500281048701</v>
      </c>
      <c r="M22">
        <v>-17.013514066488135</v>
      </c>
      <c r="N22">
        <v>-18.408006937108045</v>
      </c>
      <c r="O22">
        <v>-19.279792621147784</v>
      </c>
      <c r="P22">
        <v>-19.898198554041446</v>
      </c>
      <c r="Q22">
        <v>-20.424714086087072</v>
      </c>
      <c r="R22">
        <v>-20.740039578649238</v>
      </c>
      <c r="S22">
        <v>-20.974467746628122</v>
      </c>
      <c r="T22">
        <v>-21.011340560802328</v>
      </c>
      <c r="U22">
        <v>-20.902323179812321</v>
      </c>
      <c r="V22">
        <v>-20.673515918572605</v>
      </c>
      <c r="W22">
        <v>-20.34381635446185</v>
      </c>
      <c r="X22">
        <v>-19.926898211563714</v>
      </c>
      <c r="Y22">
        <v>-19.431897136356824</v>
      </c>
      <c r="Z22">
        <v>-18.864472159215818</v>
      </c>
      <c r="AA22">
        <v>-18.22816547436328</v>
      </c>
      <c r="AB22">
        <v>-17.525820407822035</v>
      </c>
      <c r="AC22">
        <v>-16.767204931531687</v>
      </c>
      <c r="AD22">
        <v>-15.969595711112595</v>
      </c>
      <c r="AE22">
        <v>-15.148770198789174</v>
      </c>
      <c r="AF22">
        <v>-14.318810971791695</v>
      </c>
      <c r="AG22">
        <v>-13.491668423835945</v>
      </c>
      <c r="AH22">
        <v>-12.676995104374477</v>
      </c>
      <c r="AI22">
        <v>-11.882197859441101</v>
      </c>
      <c r="AJ22">
        <v>-11.112602134739902</v>
      </c>
      <c r="AK22">
        <v>-10.371770904841727</v>
      </c>
      <c r="AL22">
        <v>-9.6618371948650754</v>
      </c>
    </row>
    <row r="23" spans="1:38">
      <c r="A23" s="91" t="s">
        <v>514</v>
      </c>
      <c r="B23" t="s">
        <v>429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-1.6385151188222497E-2</v>
      </c>
      <c r="J23">
        <v>1.3053667517679359E-2</v>
      </c>
      <c r="K23">
        <v>3.9557090376780388E-2</v>
      </c>
      <c r="L23">
        <v>2.8296979460981964E-2</v>
      </c>
      <c r="M23">
        <v>4.3333005664321557E-2</v>
      </c>
      <c r="N23">
        <v>5.8055321629983635E-2</v>
      </c>
      <c r="O23">
        <v>6.1167753097393633E-2</v>
      </c>
      <c r="P23">
        <v>5.8145625429109421E-2</v>
      </c>
      <c r="Q23">
        <v>5.7175434300102072E-2</v>
      </c>
      <c r="R23">
        <v>7.211723041514799E-2</v>
      </c>
      <c r="S23">
        <v>0.10887748274540075</v>
      </c>
      <c r="T23">
        <v>0.14940389005804355</v>
      </c>
      <c r="U23">
        <v>0.19064062973659318</v>
      </c>
      <c r="V23">
        <v>0.23206518841789694</v>
      </c>
      <c r="W23">
        <v>0.27296794147062042</v>
      </c>
      <c r="X23">
        <v>0.31224942282925178</v>
      </c>
      <c r="Y23">
        <v>0.34878995300292381</v>
      </c>
      <c r="Z23">
        <v>0.38176998653237026</v>
      </c>
      <c r="AA23">
        <v>0.41079498447799645</v>
      </c>
      <c r="AB23">
        <v>0.43585246192997323</v>
      </c>
      <c r="AC23">
        <v>0.45668470331660777</v>
      </c>
      <c r="AD23">
        <v>0.47286806278769694</v>
      </c>
      <c r="AE23">
        <v>0.48445158444307362</v>
      </c>
      <c r="AF23">
        <v>0.49163676844215493</v>
      </c>
      <c r="AG23">
        <v>0.49476506774849105</v>
      </c>
      <c r="AH23">
        <v>0.49429542888829803</v>
      </c>
      <c r="AI23">
        <v>0.49076283318516356</v>
      </c>
      <c r="AJ23">
        <v>0.48472873309661701</v>
      </c>
      <c r="AK23">
        <v>0.47674055798002613</v>
      </c>
      <c r="AL23">
        <v>0.46730651223498521</v>
      </c>
    </row>
    <row r="24" spans="1:38">
      <c r="A24" s="91" t="s">
        <v>515</v>
      </c>
      <c r="B24" t="s">
        <v>430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3.25170681896607E-2</v>
      </c>
      <c r="J24">
        <v>6.0442333948131186E-2</v>
      </c>
      <c r="K24">
        <v>6.7203293894989635E-2</v>
      </c>
      <c r="L24">
        <v>1.8027825149053725E-2</v>
      </c>
      <c r="M24">
        <v>-3.8595974172222498E-2</v>
      </c>
      <c r="N24">
        <v>-7.6957244587630855E-2</v>
      </c>
      <c r="O24">
        <v>-9.5400253394908985E-2</v>
      </c>
      <c r="P24">
        <v>-0.10174737293401687</v>
      </c>
      <c r="Q24">
        <v>-0.10335932319631852</v>
      </c>
      <c r="R24">
        <v>-0.10587197356056106</v>
      </c>
      <c r="S24">
        <v>-8.8660769070096263E-2</v>
      </c>
      <c r="T24">
        <v>-6.0127392651273134E-2</v>
      </c>
      <c r="U24">
        <v>-2.6954783970778853E-2</v>
      </c>
      <c r="V24">
        <v>8.1220072987088013E-3</v>
      </c>
      <c r="W24">
        <v>4.4273718354853268E-2</v>
      </c>
      <c r="X24">
        <v>8.1248817084524111E-2</v>
      </c>
      <c r="Y24">
        <v>0.11883359080442414</v>
      </c>
      <c r="Z24">
        <v>0.15672031665168237</v>
      </c>
      <c r="AA24">
        <v>0.19453322430382244</v>
      </c>
      <c r="AB24">
        <v>0.23188775974222897</v>
      </c>
      <c r="AC24">
        <v>0.26834612822052317</v>
      </c>
      <c r="AD24">
        <v>0.30347569276266417</v>
      </c>
      <c r="AE24">
        <v>0.33699158005998214</v>
      </c>
      <c r="AF24">
        <v>0.36863180768909037</v>
      </c>
      <c r="AG24">
        <v>0.39816742388777454</v>
      </c>
      <c r="AH24">
        <v>0.42541743947855559</v>
      </c>
      <c r="AI24">
        <v>0.45025786154534347</v>
      </c>
      <c r="AJ24">
        <v>0.47262072423957496</v>
      </c>
      <c r="AK24">
        <v>0.4924857436415912</v>
      </c>
      <c r="AL24">
        <v>0.50987190497758073</v>
      </c>
    </row>
    <row r="25" spans="1:38">
      <c r="A25" s="91" t="s">
        <v>516</v>
      </c>
      <c r="B25" t="s">
        <v>431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0.15722571363199492</v>
      </c>
      <c r="J25">
        <v>0.24595528807290176</v>
      </c>
      <c r="K25">
        <v>0.37571044097166723</v>
      </c>
      <c r="L25">
        <v>0.4973852030923796</v>
      </c>
      <c r="M25">
        <v>0.55754047994799527</v>
      </c>
      <c r="N25">
        <v>0.55012773907768808</v>
      </c>
      <c r="O25">
        <v>0.51137141325642133</v>
      </c>
      <c r="P25">
        <v>0.46096274197208159</v>
      </c>
      <c r="Q25">
        <v>0.41168210087313023</v>
      </c>
      <c r="R25">
        <v>0.35485351994829756</v>
      </c>
      <c r="S25">
        <v>0.25603152179407829</v>
      </c>
      <c r="T25">
        <v>0.14289193054989324</v>
      </c>
      <c r="U25">
        <v>2.9273636037359184E-2</v>
      </c>
      <c r="V25">
        <v>-8.0052866991360383E-2</v>
      </c>
      <c r="W25">
        <v>-0.18331332169176001</v>
      </c>
      <c r="X25">
        <v>-0.27989646690661396</v>
      </c>
      <c r="Y25">
        <v>-0.36977962868961767</v>
      </c>
      <c r="Z25">
        <v>-0.45328420382515622</v>
      </c>
      <c r="AA25">
        <v>-0.53092438232843386</v>
      </c>
      <c r="AB25">
        <v>-0.60327253644531131</v>
      </c>
      <c r="AC25">
        <v>-0.67067597336111462</v>
      </c>
      <c r="AD25">
        <v>-0.73274018263246876</v>
      </c>
      <c r="AE25">
        <v>-0.78874351505710816</v>
      </c>
      <c r="AF25">
        <v>-0.83825590752553913</v>
      </c>
      <c r="AG25">
        <v>-0.88112557058524688</v>
      </c>
      <c r="AH25">
        <v>-0.91745665139551547</v>
      </c>
      <c r="AI25">
        <v>-0.94755926816773961</v>
      </c>
      <c r="AJ25">
        <v>-0.97189063865486736</v>
      </c>
      <c r="AK25">
        <v>-0.99100758755157647</v>
      </c>
      <c r="AL25">
        <v>-1.0055203358357159</v>
      </c>
    </row>
    <row r="26" spans="1:38">
      <c r="B26" t="s">
        <v>432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4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:XFD44"/>
    </sheetView>
  </sheetViews>
  <sheetFormatPr baseColWidth="10" defaultColWidth="21" defaultRowHeight="14.5"/>
  <sheetData>
    <row r="1" spans="1:37" s="14" customFormat="1">
      <c r="A1" s="14" t="s">
        <v>381</v>
      </c>
      <c r="B1" s="14">
        <v>42005</v>
      </c>
      <c r="C1" s="14">
        <v>42370</v>
      </c>
      <c r="D1" s="14">
        <v>42736</v>
      </c>
      <c r="E1" s="14">
        <v>43101</v>
      </c>
      <c r="F1" s="14">
        <v>43466</v>
      </c>
      <c r="G1" s="14">
        <v>43831</v>
      </c>
      <c r="H1" s="14">
        <v>44197</v>
      </c>
      <c r="I1" s="14">
        <v>44562</v>
      </c>
      <c r="J1" s="14">
        <v>44927</v>
      </c>
      <c r="K1" s="14">
        <v>45292</v>
      </c>
      <c r="L1" s="14">
        <v>45658</v>
      </c>
      <c r="M1" s="14">
        <v>46023</v>
      </c>
      <c r="N1" s="14">
        <v>46388</v>
      </c>
      <c r="O1" s="14">
        <v>46753</v>
      </c>
      <c r="P1" s="14">
        <v>47119</v>
      </c>
      <c r="Q1" s="14">
        <v>47484</v>
      </c>
      <c r="R1" s="14">
        <v>47849</v>
      </c>
      <c r="S1" s="14">
        <v>48214</v>
      </c>
      <c r="T1" s="14">
        <v>48580</v>
      </c>
      <c r="U1" s="14">
        <v>48945</v>
      </c>
      <c r="V1" s="14">
        <v>49310</v>
      </c>
      <c r="W1" s="14">
        <v>49675</v>
      </c>
      <c r="X1" s="14">
        <v>50041</v>
      </c>
      <c r="Y1" s="14">
        <v>50406</v>
      </c>
      <c r="Z1" s="14">
        <v>50771</v>
      </c>
      <c r="AA1" s="14">
        <v>51136</v>
      </c>
      <c r="AB1" s="14">
        <v>51502</v>
      </c>
      <c r="AC1" s="14">
        <v>51867</v>
      </c>
      <c r="AD1" s="14">
        <v>52232</v>
      </c>
      <c r="AE1" s="14">
        <v>52597</v>
      </c>
      <c r="AF1" s="14">
        <v>52963</v>
      </c>
      <c r="AG1" s="14">
        <v>53328</v>
      </c>
      <c r="AH1" s="14">
        <v>53693</v>
      </c>
      <c r="AI1" s="14">
        <v>54058</v>
      </c>
      <c r="AJ1" s="14">
        <v>54424</v>
      </c>
      <c r="AK1" s="14">
        <v>54789</v>
      </c>
    </row>
    <row r="2" spans="1:37">
      <c r="A2" t="s">
        <v>335</v>
      </c>
      <c r="B2">
        <v>1.9080010000964043E-2</v>
      </c>
      <c r="C2">
        <v>1.4162761825930126E-2</v>
      </c>
      <c r="D2">
        <v>1.4072518094283781E-2</v>
      </c>
      <c r="E2">
        <v>2.762731749476921E-2</v>
      </c>
      <c r="F2">
        <v>3.9453836110350027E-2</v>
      </c>
      <c r="G2">
        <v>4.0184134971636309E-2</v>
      </c>
      <c r="H2">
        <v>4.2845961916148312E-2</v>
      </c>
      <c r="I2">
        <v>4.3395238216975995E-2</v>
      </c>
      <c r="J2">
        <v>4.4393855666226445E-2</v>
      </c>
      <c r="K2">
        <v>4.4136707861949231E-2</v>
      </c>
      <c r="L2">
        <v>4.4457667207091767E-2</v>
      </c>
      <c r="M2">
        <v>4.4673744127647241E-2</v>
      </c>
      <c r="N2">
        <v>4.516653936242343E-2</v>
      </c>
      <c r="O2">
        <v>4.5849886991322863E-2</v>
      </c>
      <c r="P2">
        <v>4.6708011638720848E-2</v>
      </c>
      <c r="Q2">
        <v>4.7629222070536326E-2</v>
      </c>
      <c r="R2">
        <v>5.05978209580209E-2</v>
      </c>
      <c r="S2">
        <v>5.3648947999230368E-2</v>
      </c>
      <c r="T2">
        <v>5.6001366646367012E-2</v>
      </c>
      <c r="U2">
        <v>5.7706439414871413E-2</v>
      </c>
      <c r="V2">
        <v>5.8787722951680221E-2</v>
      </c>
      <c r="W2">
        <v>5.9257809283065566E-2</v>
      </c>
      <c r="X2">
        <v>5.9121671143144594E-2</v>
      </c>
      <c r="Y2">
        <v>5.8382282469670477E-2</v>
      </c>
      <c r="Z2">
        <v>5.7044133560657073E-2</v>
      </c>
      <c r="AA2">
        <v>5.5114076794367417E-2</v>
      </c>
      <c r="AB2">
        <v>5.3535580629567203E-2</v>
      </c>
      <c r="AC2">
        <v>5.2755148133466268E-2</v>
      </c>
      <c r="AD2">
        <v>5.2061374188138831E-2</v>
      </c>
      <c r="AE2">
        <v>5.1455383653445708E-2</v>
      </c>
      <c r="AF2">
        <v>5.0937685976689684E-2</v>
      </c>
      <c r="AG2">
        <v>5.0507863553199694E-2</v>
      </c>
      <c r="AH2">
        <v>5.0164937653655928E-2</v>
      </c>
      <c r="AI2">
        <v>4.9907781274115548E-2</v>
      </c>
      <c r="AJ2">
        <v>4.973520461882952E-2</v>
      </c>
      <c r="AK2">
        <v>4.9646070898828665E-2</v>
      </c>
    </row>
    <row r="3" spans="1:37">
      <c r="A3" t="s">
        <v>336</v>
      </c>
      <c r="B3">
        <v>4.0000000000000036E-2</v>
      </c>
      <c r="C3">
        <v>4.1916843999999953E-2</v>
      </c>
      <c r="D3">
        <v>4.2635444715010351E-2</v>
      </c>
      <c r="E3">
        <v>4.1579199529599764E-2</v>
      </c>
      <c r="F3">
        <v>4.1475619208662939E-2</v>
      </c>
      <c r="G3">
        <v>4.2393890612749008E-2</v>
      </c>
      <c r="H3">
        <v>4.4045812153735264E-2</v>
      </c>
      <c r="I3">
        <v>4.3985442119706342E-2</v>
      </c>
      <c r="J3">
        <v>4.8014600491492754E-2</v>
      </c>
      <c r="K3">
        <v>5.431460251999165E-2</v>
      </c>
      <c r="L3">
        <v>5.4070037075645949E-2</v>
      </c>
      <c r="M3">
        <v>5.5443258542608786E-2</v>
      </c>
      <c r="N3">
        <v>5.5424974761127732E-2</v>
      </c>
      <c r="O3">
        <v>5.4388750736374059E-2</v>
      </c>
      <c r="P3">
        <v>5.2873017598088934E-2</v>
      </c>
      <c r="Q3">
        <v>5.1637930938325249E-2</v>
      </c>
      <c r="R3">
        <v>4.7754035735432687E-2</v>
      </c>
      <c r="S3">
        <v>4.5562969469533199E-2</v>
      </c>
      <c r="T3">
        <v>4.4521019862007627E-2</v>
      </c>
      <c r="U3">
        <v>4.401495798233479E-2</v>
      </c>
      <c r="V3">
        <v>4.3769435852228478E-2</v>
      </c>
      <c r="W3">
        <v>4.3674770134281005E-2</v>
      </c>
      <c r="X3">
        <v>4.3662906555756997E-2</v>
      </c>
      <c r="Y3">
        <v>4.3698806523983835E-2</v>
      </c>
      <c r="Z3">
        <v>4.3758369003228603E-2</v>
      </c>
      <c r="AA3">
        <v>4.3820854250899988E-2</v>
      </c>
      <c r="AB3">
        <v>4.3733347080549878E-2</v>
      </c>
      <c r="AC3">
        <v>4.3411738765376739E-2</v>
      </c>
      <c r="AD3">
        <v>4.2985486439870879E-2</v>
      </c>
      <c r="AE3">
        <v>4.2523177110915578E-2</v>
      </c>
      <c r="AF3">
        <v>4.2058949378097621E-2</v>
      </c>
      <c r="AG3">
        <v>4.1585633619420248E-2</v>
      </c>
      <c r="AH3">
        <v>4.109677206508433E-2</v>
      </c>
      <c r="AI3">
        <v>4.0614357340101881E-2</v>
      </c>
      <c r="AJ3">
        <v>4.0152081453066479E-2</v>
      </c>
      <c r="AK3">
        <v>3.971787285476891E-2</v>
      </c>
    </row>
    <row r="4" spans="1:37">
      <c r="A4" t="s">
        <v>337</v>
      </c>
      <c r="B4">
        <v>0.15160094199999999</v>
      </c>
      <c r="C4">
        <v>0.15041882810000001</v>
      </c>
      <c r="D4">
        <v>0.14952242530000001</v>
      </c>
      <c r="E4">
        <v>0.14947340589999999</v>
      </c>
      <c r="F4">
        <v>0.1507258195</v>
      </c>
      <c r="G4">
        <v>0.14994156080000001</v>
      </c>
      <c r="H4">
        <v>0.14648734669999999</v>
      </c>
      <c r="I4">
        <v>0.14415110989999999</v>
      </c>
      <c r="J4">
        <v>0.14224391580000001</v>
      </c>
      <c r="K4">
        <v>0.14083300400000001</v>
      </c>
      <c r="L4">
        <v>0.14004374929999999</v>
      </c>
      <c r="M4">
        <v>0.13989877249999999</v>
      </c>
      <c r="N4">
        <v>0.1403675475</v>
      </c>
      <c r="O4">
        <v>0.14147764039999999</v>
      </c>
      <c r="P4">
        <v>0.1431157475</v>
      </c>
      <c r="Q4">
        <v>0.1451044319</v>
      </c>
      <c r="R4">
        <v>0.1468312048</v>
      </c>
      <c r="S4">
        <v>0.147964601</v>
      </c>
      <c r="T4">
        <v>0.1485474071</v>
      </c>
      <c r="U4">
        <v>0.14869615780000001</v>
      </c>
      <c r="V4">
        <v>0.14854105870000001</v>
      </c>
      <c r="W4">
        <v>0.14817412199999999</v>
      </c>
      <c r="X4">
        <v>0.14763173869999999</v>
      </c>
      <c r="Y4">
        <v>0.14697153139999999</v>
      </c>
      <c r="Z4">
        <v>0.14625226590000001</v>
      </c>
      <c r="AA4">
        <v>0.1455244591</v>
      </c>
      <c r="AB4">
        <v>0.14484241019999999</v>
      </c>
      <c r="AC4">
        <v>0.1442626803</v>
      </c>
      <c r="AD4">
        <v>0.143790115</v>
      </c>
      <c r="AE4">
        <v>0.143414719</v>
      </c>
      <c r="AF4">
        <v>0.14312183470000001</v>
      </c>
      <c r="AG4">
        <v>0.1428609311</v>
      </c>
      <c r="AH4">
        <v>0.14260371420000001</v>
      </c>
      <c r="AI4">
        <v>0.14237240379999999</v>
      </c>
      <c r="AJ4">
        <v>0.1421715187</v>
      </c>
      <c r="AK4">
        <v>0.1419994899</v>
      </c>
    </row>
    <row r="5" spans="1:37">
      <c r="A5" t="s">
        <v>338</v>
      </c>
      <c r="B5">
        <v>0.55400000000000005</v>
      </c>
      <c r="C5">
        <v>0.5543351259</v>
      </c>
      <c r="D5">
        <v>0.55421796590000005</v>
      </c>
      <c r="E5">
        <v>0.55031878320000005</v>
      </c>
      <c r="F5">
        <v>0.54319054190000005</v>
      </c>
      <c r="G5">
        <v>0.53494423420000003</v>
      </c>
      <c r="H5">
        <v>0.53562706959999995</v>
      </c>
      <c r="I5">
        <v>0.54107631590000005</v>
      </c>
      <c r="J5">
        <v>0.54556666369999995</v>
      </c>
      <c r="K5">
        <v>0.54389050670000005</v>
      </c>
      <c r="L5">
        <v>0.53655666300000004</v>
      </c>
      <c r="M5">
        <v>0.52381970330000005</v>
      </c>
      <c r="N5">
        <v>0.50777614100000001</v>
      </c>
      <c r="O5">
        <v>0.48967611760000002</v>
      </c>
      <c r="P5">
        <v>0.47041121689999998</v>
      </c>
      <c r="Q5">
        <v>0.45061247830000001</v>
      </c>
      <c r="R5">
        <v>0.42753159159999998</v>
      </c>
      <c r="S5">
        <v>0.40126207930000002</v>
      </c>
      <c r="T5">
        <v>0.3721747352</v>
      </c>
      <c r="U5">
        <v>0.34058313550000002</v>
      </c>
      <c r="V5">
        <v>0.3068107437</v>
      </c>
      <c r="W5">
        <v>0.27120834430000001</v>
      </c>
      <c r="X5">
        <v>0.23414861479999999</v>
      </c>
      <c r="Y5">
        <v>0.1960094912</v>
      </c>
      <c r="Z5">
        <v>0.15715256250000001</v>
      </c>
      <c r="AA5">
        <v>0.11790140089999999</v>
      </c>
      <c r="AB5">
        <v>7.8595193499999993E-2</v>
      </c>
      <c r="AC5">
        <v>3.9645613500000003E-2</v>
      </c>
      <c r="AD5">
        <v>1.3623236100000001E-3</v>
      </c>
      <c r="AE5">
        <v>-3.6061555299999999E-2</v>
      </c>
      <c r="AF5">
        <v>-7.2500507500000005E-2</v>
      </c>
      <c r="AG5">
        <v>-0.10788562340000001</v>
      </c>
      <c r="AH5">
        <v>-0.142186809</v>
      </c>
      <c r="AI5">
        <v>-0.17538194809999999</v>
      </c>
      <c r="AJ5">
        <v>-0.2074542717</v>
      </c>
      <c r="AK5">
        <v>-0.238391979</v>
      </c>
    </row>
    <row r="6" spans="1:37">
      <c r="A6" t="s">
        <v>339</v>
      </c>
      <c r="B6">
        <v>-5.2271882800000004E-3</v>
      </c>
      <c r="C6">
        <v>-3.98491356E-3</v>
      </c>
      <c r="D6">
        <v>-3.90005443E-3</v>
      </c>
      <c r="E6">
        <v>-6.3851880799999997E-3</v>
      </c>
      <c r="F6">
        <v>-9.1362153900000007E-3</v>
      </c>
      <c r="G6">
        <v>-8.7754571999999996E-3</v>
      </c>
      <c r="H6">
        <v>-1.5004963E-2</v>
      </c>
      <c r="I6">
        <v>-1.9349056100000001E-2</v>
      </c>
      <c r="J6">
        <v>-2.1607437899999998E-2</v>
      </c>
      <c r="K6">
        <v>-1.9472744199999999E-2</v>
      </c>
      <c r="L6">
        <v>-1.6222770800000001E-2</v>
      </c>
      <c r="M6">
        <v>-1.33702696E-2</v>
      </c>
      <c r="N6">
        <v>-1.0596631800000001E-2</v>
      </c>
      <c r="O6">
        <v>-7.8337048400000005E-3</v>
      </c>
      <c r="P6">
        <v>-5.3967742399999999E-3</v>
      </c>
      <c r="Q6">
        <v>-3.4660399499999999E-3</v>
      </c>
      <c r="R6">
        <v>8.7855197699999998E-4</v>
      </c>
      <c r="S6">
        <v>4.8224894799999999E-3</v>
      </c>
      <c r="T6">
        <v>8.5732857400000004E-3</v>
      </c>
      <c r="U6">
        <v>1.22728561E-2</v>
      </c>
      <c r="V6">
        <v>1.59331934E-2</v>
      </c>
      <c r="W6">
        <v>1.95065445E-2</v>
      </c>
      <c r="X6">
        <v>2.2936127600000002E-2</v>
      </c>
      <c r="Y6">
        <v>2.6155874900000001E-2</v>
      </c>
      <c r="Z6">
        <v>2.9107612599999999E-2</v>
      </c>
      <c r="AA6">
        <v>3.1748584400000002E-2</v>
      </c>
      <c r="AB6">
        <v>3.3899410200000001E-2</v>
      </c>
      <c r="AC6">
        <v>3.5456239799999997E-2</v>
      </c>
      <c r="AD6">
        <v>3.6576438500000003E-2</v>
      </c>
      <c r="AE6">
        <v>3.7366993299999998E-2</v>
      </c>
      <c r="AF6">
        <v>3.7902730599999997E-2</v>
      </c>
      <c r="AG6">
        <v>3.82513731E-2</v>
      </c>
      <c r="AH6">
        <v>3.8462418900000003E-2</v>
      </c>
      <c r="AI6">
        <v>3.8559755699999997E-2</v>
      </c>
      <c r="AJ6">
        <v>3.8565479E-2</v>
      </c>
      <c r="AK6">
        <v>3.85004044E-2</v>
      </c>
    </row>
    <row r="7" spans="1:37">
      <c r="A7" t="s">
        <v>356</v>
      </c>
      <c r="B7">
        <v>-0.1086222634</v>
      </c>
      <c r="C7">
        <v>-0.1103421036</v>
      </c>
      <c r="D7">
        <v>-0.11112612569999999</v>
      </c>
      <c r="E7">
        <v>-0.1076016627</v>
      </c>
      <c r="F7">
        <v>-0.1030865005</v>
      </c>
      <c r="G7">
        <v>-0.101648323</v>
      </c>
      <c r="H7">
        <v>-0.10840169450000001</v>
      </c>
      <c r="I7">
        <v>-0.1174429327</v>
      </c>
      <c r="J7">
        <v>-0.12363791020000001</v>
      </c>
      <c r="K7">
        <v>-0.12570068100000001</v>
      </c>
      <c r="L7">
        <v>-0.12363858649999999</v>
      </c>
      <c r="M7">
        <v>-0.1186572766</v>
      </c>
      <c r="N7">
        <v>-0.113714627</v>
      </c>
      <c r="O7">
        <v>-0.1106065062</v>
      </c>
      <c r="P7">
        <v>-0.1100613</v>
      </c>
      <c r="Q7">
        <v>-0.11208571019999999</v>
      </c>
      <c r="R7">
        <v>-0.1103611962</v>
      </c>
      <c r="S7">
        <v>-0.106476242</v>
      </c>
      <c r="T7">
        <v>-0.1022956357</v>
      </c>
      <c r="U7">
        <v>-9.8562359500000002E-2</v>
      </c>
      <c r="V7">
        <v>-9.5474839199999995E-2</v>
      </c>
      <c r="W7">
        <v>-9.3015738599999995E-2</v>
      </c>
      <c r="X7">
        <v>-9.1102566900000001E-2</v>
      </c>
      <c r="Y7">
        <v>-8.9645944000000005E-2</v>
      </c>
      <c r="Z7">
        <v>-8.8569373500000007E-2</v>
      </c>
      <c r="AA7">
        <v>-8.7814084900000006E-2</v>
      </c>
      <c r="AB7">
        <v>-8.7094339300000004E-2</v>
      </c>
      <c r="AC7">
        <v>-8.6196950100000003E-2</v>
      </c>
      <c r="AD7">
        <v>-8.5260057099999995E-2</v>
      </c>
      <c r="AE7">
        <v>-8.4345355299999994E-2</v>
      </c>
      <c r="AF7">
        <v>-8.3469679099999999E-2</v>
      </c>
      <c r="AG7">
        <v>-8.26355904E-2</v>
      </c>
      <c r="AH7">
        <v>-8.1844008800000007E-2</v>
      </c>
      <c r="AI7">
        <v>-8.1091033000000007E-2</v>
      </c>
      <c r="AJ7">
        <v>-8.0369183199999999E-2</v>
      </c>
      <c r="AK7">
        <v>-7.9670508200000004E-2</v>
      </c>
    </row>
    <row r="8" spans="1:37">
      <c r="A8" t="s">
        <v>340</v>
      </c>
      <c r="B8">
        <v>23895.68173</v>
      </c>
      <c r="C8">
        <v>24338.60715</v>
      </c>
      <c r="D8">
        <v>24740.977080000001</v>
      </c>
      <c r="E8">
        <v>25335.44989</v>
      </c>
      <c r="F8">
        <v>26229.82532</v>
      </c>
      <c r="G8">
        <v>27316.607769999999</v>
      </c>
      <c r="H8">
        <v>28049.82288</v>
      </c>
      <c r="I8">
        <v>28463.518329999999</v>
      </c>
      <c r="J8">
        <v>28190.453089999999</v>
      </c>
      <c r="K8">
        <v>27683.34735</v>
      </c>
      <c r="L8">
        <v>27493.957480000001</v>
      </c>
      <c r="M8">
        <v>27806.05226</v>
      </c>
      <c r="N8">
        <v>28701.325069999999</v>
      </c>
      <c r="O8">
        <v>30230.963019999999</v>
      </c>
      <c r="P8">
        <v>32395.7261</v>
      </c>
      <c r="Q8">
        <v>35091.003830000001</v>
      </c>
      <c r="R8">
        <v>36339.72352</v>
      </c>
      <c r="S8">
        <v>37433.828540000002</v>
      </c>
      <c r="T8">
        <v>38664.451280000001</v>
      </c>
      <c r="U8">
        <v>40105.964370000002</v>
      </c>
      <c r="V8">
        <v>41756.953739999997</v>
      </c>
      <c r="W8">
        <v>43585.86234</v>
      </c>
      <c r="X8">
        <v>45546.620519999997</v>
      </c>
      <c r="Y8">
        <v>47584.024109999998</v>
      </c>
      <c r="Z8">
        <v>49634.824719999997</v>
      </c>
      <c r="AA8">
        <v>51627.687980000002</v>
      </c>
      <c r="AB8">
        <v>53522.380109999998</v>
      </c>
      <c r="AC8">
        <v>55321.277399999999</v>
      </c>
      <c r="AD8">
        <v>57025.523419999998</v>
      </c>
      <c r="AE8">
        <v>58638.691809999997</v>
      </c>
      <c r="AF8">
        <v>60167.632539999999</v>
      </c>
      <c r="AG8">
        <v>61621.792699999998</v>
      </c>
      <c r="AH8">
        <v>63013.309959999999</v>
      </c>
      <c r="AI8">
        <v>64357.788229999998</v>
      </c>
      <c r="AJ8">
        <v>65673.894750000007</v>
      </c>
      <c r="AK8">
        <v>66983.200500000006</v>
      </c>
    </row>
    <row r="9" spans="1:37">
      <c r="A9" t="s">
        <v>341</v>
      </c>
      <c r="B9">
        <v>-1.08396732E-2</v>
      </c>
      <c r="C9">
        <v>-9.7261503199999998E-3</v>
      </c>
      <c r="D9">
        <v>-8.5565545499999996E-3</v>
      </c>
      <c r="E9">
        <v>-7.36964439E-3</v>
      </c>
      <c r="F9">
        <v>-6.2180499700000003E-3</v>
      </c>
      <c r="G9">
        <v>-5.1410245299999997E-3</v>
      </c>
      <c r="H9">
        <v>-7.6613378000000001E-3</v>
      </c>
      <c r="I9">
        <v>-1.23996092E-2</v>
      </c>
      <c r="J9">
        <v>-7.8993833900000004E-3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</row>
    <row r="10" spans="1:37">
      <c r="A10" t="s">
        <v>342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</row>
    <row r="11" spans="1:37">
      <c r="A11" t="s">
        <v>343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</row>
    <row r="12" spans="1:37">
      <c r="A12" t="s">
        <v>433</v>
      </c>
      <c r="B12">
        <v>11162.7</v>
      </c>
      <c r="C12">
        <v>11285.479928985218</v>
      </c>
      <c r="D12">
        <v>11407.308789944855</v>
      </c>
      <c r="E12">
        <v>11551.400000000005</v>
      </c>
      <c r="F12">
        <v>11770.879048631108</v>
      </c>
      <c r="G12">
        <v>11980.000000000002</v>
      </c>
      <c r="H12">
        <v>12112.666077942677</v>
      </c>
      <c r="I12">
        <v>12231.921597460443</v>
      </c>
      <c r="J12">
        <v>12340.572678531133</v>
      </c>
      <c r="K12">
        <v>12441.572796400471</v>
      </c>
      <c r="L12">
        <v>12538.000000000002</v>
      </c>
      <c r="M12">
        <v>12628.644100495194</v>
      </c>
      <c r="N12">
        <v>12711.151205467122</v>
      </c>
      <c r="O12">
        <v>12787.011181071741</v>
      </c>
      <c r="P12">
        <v>12857.76551901148</v>
      </c>
      <c r="Q12">
        <v>12924.999999999991</v>
      </c>
      <c r="R12">
        <v>12987.339807683369</v>
      </c>
      <c r="S12">
        <v>13043.583600741978</v>
      </c>
      <c r="T12">
        <v>13095.639361843481</v>
      </c>
      <c r="U12">
        <v>13145.452294799103</v>
      </c>
      <c r="V12">
        <v>13194.999999999993</v>
      </c>
      <c r="W12">
        <v>13245.256873359665</v>
      </c>
      <c r="X12">
        <v>13294.882810161</v>
      </c>
      <c r="Y12">
        <v>13342.390167174399</v>
      </c>
      <c r="Z12">
        <v>13386.270942865531</v>
      </c>
      <c r="AA12">
        <v>13424.999999999995</v>
      </c>
      <c r="AB12">
        <v>13457.692573482454</v>
      </c>
      <c r="AC12">
        <v>13485.300623348387</v>
      </c>
      <c r="AD12">
        <v>13509.056174170144</v>
      </c>
      <c r="AE12">
        <v>13530.204274765883</v>
      </c>
      <c r="AF12">
        <v>13550.000000000007</v>
      </c>
      <c r="AG12">
        <v>13567.99063821655</v>
      </c>
      <c r="AH12">
        <v>13583.321820167159</v>
      </c>
      <c r="AI12">
        <v>13596.655892654555</v>
      </c>
      <c r="AJ12">
        <v>13608.658946862013</v>
      </c>
      <c r="AK12">
        <v>13620</v>
      </c>
    </row>
    <row r="13" spans="1:37">
      <c r="A13" t="s">
        <v>447</v>
      </c>
      <c r="B13">
        <v>6.3E-3</v>
      </c>
      <c r="C13">
        <v>3.1358993400000001E-3</v>
      </c>
      <c r="D13">
        <v>3.2642909899999999E-3</v>
      </c>
      <c r="E13">
        <v>1.4863808100000001E-2</v>
      </c>
      <c r="F13">
        <v>2.0186653200000002E-2</v>
      </c>
      <c r="G13">
        <v>2.2220667199999999E-2</v>
      </c>
      <c r="H13">
        <v>2.9807047499999999E-2</v>
      </c>
      <c r="I13">
        <v>3.1899952199999998E-2</v>
      </c>
      <c r="J13">
        <v>3.37444784E-2</v>
      </c>
      <c r="K13">
        <v>3.5339279899999999E-2</v>
      </c>
      <c r="L13">
        <v>3.6683191400000002E-2</v>
      </c>
      <c r="M13">
        <v>3.8136585100000002E-2</v>
      </c>
      <c r="N13">
        <v>3.9791477800000002E-2</v>
      </c>
      <c r="O13">
        <v>4.1332098400000003E-2</v>
      </c>
      <c r="P13">
        <v>4.2757931700000001E-2</v>
      </c>
      <c r="Q13">
        <v>4.4068499999999997E-2</v>
      </c>
      <c r="R13">
        <v>4.6539746399999998E-2</v>
      </c>
      <c r="S13">
        <v>4.9765381999999997E-2</v>
      </c>
      <c r="T13">
        <v>5.2259430400000001E-2</v>
      </c>
      <c r="U13">
        <v>5.4016636700000002E-2</v>
      </c>
      <c r="V13">
        <v>5.5033293400000002E-2</v>
      </c>
      <c r="W13">
        <v>5.5389613900000002E-2</v>
      </c>
      <c r="X13">
        <v>5.5269793499999997E-2</v>
      </c>
      <c r="Y13">
        <v>5.46840746E-2</v>
      </c>
      <c r="Z13">
        <v>5.3633233099999997E-2</v>
      </c>
      <c r="AA13">
        <v>5.2118659900000003E-2</v>
      </c>
      <c r="AB13">
        <v>5.1027060899999997E-2</v>
      </c>
      <c r="AC13">
        <v>5.0658041000000001E-2</v>
      </c>
      <c r="AD13">
        <v>5.0276565299999999E-2</v>
      </c>
      <c r="AE13">
        <v>4.9882647400000001E-2</v>
      </c>
      <c r="AF13">
        <v>4.9476301399999999E-2</v>
      </c>
      <c r="AG13">
        <v>4.9190218199999997E-2</v>
      </c>
      <c r="AH13">
        <v>4.9055183799999999E-2</v>
      </c>
      <c r="AI13">
        <v>4.8953919399999997E-2</v>
      </c>
      <c r="AJ13">
        <v>4.8886415199999998E-2</v>
      </c>
      <c r="AK13">
        <v>4.8852664699999999E-2</v>
      </c>
    </row>
    <row r="14" spans="1:37">
      <c r="A14" t="s">
        <v>448</v>
      </c>
      <c r="B14">
        <v>84688.9</v>
      </c>
      <c r="C14">
        <v>85888.328720000005</v>
      </c>
      <c r="D14">
        <v>87096.993780000004</v>
      </c>
      <c r="E14">
        <v>89503.250079999998</v>
      </c>
      <c r="F14">
        <v>93034.496639999998</v>
      </c>
      <c r="G14">
        <v>96773.007410000006</v>
      </c>
      <c r="H14">
        <v>100919.34</v>
      </c>
      <c r="I14">
        <v>105298.7588</v>
      </c>
      <c r="J14">
        <v>109973.37669999999</v>
      </c>
      <c r="K14">
        <v>114827.2395</v>
      </c>
      <c r="L14">
        <v>119932.19070000001</v>
      </c>
      <c r="M14">
        <v>125290.0107</v>
      </c>
      <c r="N14">
        <v>130948.92690000001</v>
      </c>
      <c r="O14">
        <v>136952.9204</v>
      </c>
      <c r="P14">
        <v>143349.71900000001</v>
      </c>
      <c r="Q14">
        <v>150177.35459999999</v>
      </c>
      <c r="R14">
        <v>157776.00150000001</v>
      </c>
      <c r="S14">
        <v>166240.51800000001</v>
      </c>
      <c r="T14">
        <v>175550.21419999999</v>
      </c>
      <c r="U14">
        <v>185680.592</v>
      </c>
      <c r="V14">
        <v>196596.33119999999</v>
      </c>
      <c r="W14">
        <v>208246.1991</v>
      </c>
      <c r="X14">
        <v>220558.0624</v>
      </c>
      <c r="Y14">
        <v>233434.74549999999</v>
      </c>
      <c r="Z14">
        <v>246750.82829999999</v>
      </c>
      <c r="AA14">
        <v>260350.27239999999</v>
      </c>
      <c r="AB14">
        <v>274288.27539999998</v>
      </c>
      <c r="AC14">
        <v>288758.39399999997</v>
      </c>
      <c r="AD14">
        <v>303791.5528</v>
      </c>
      <c r="AE14">
        <v>319423.26370000001</v>
      </c>
      <c r="AF14">
        <v>335693.94559999998</v>
      </c>
      <c r="AG14">
        <v>352649.12959999999</v>
      </c>
      <c r="AH14">
        <v>370339.7512</v>
      </c>
      <c r="AI14">
        <v>388822.58649999998</v>
      </c>
      <c r="AJ14">
        <v>408160.7574</v>
      </c>
      <c r="AK14">
        <v>428424.33529999998</v>
      </c>
    </row>
    <row r="15" spans="1:37">
      <c r="A15" t="s">
        <v>449</v>
      </c>
      <c r="B15">
        <v>1</v>
      </c>
      <c r="C15">
        <v>1.041916844</v>
      </c>
      <c r="D15">
        <v>1.0863394319999999</v>
      </c>
      <c r="E15">
        <v>1.131508556</v>
      </c>
      <c r="F15">
        <v>1.1784385740000001</v>
      </c>
      <c r="G15">
        <v>1.22839717</v>
      </c>
      <c r="H15">
        <v>1.2825029210000001</v>
      </c>
      <c r="I15">
        <v>1.338914379</v>
      </c>
      <c r="J15">
        <v>1.4032018180000001</v>
      </c>
      <c r="K15">
        <v>1.4794161669999999</v>
      </c>
      <c r="L15">
        <v>1.559408254</v>
      </c>
      <c r="M15">
        <v>1.6458669290000001</v>
      </c>
      <c r="N15">
        <v>1.7370890619999999</v>
      </c>
      <c r="O15">
        <v>1.8315671659999999</v>
      </c>
      <c r="P15">
        <v>1.9284076489999999</v>
      </c>
      <c r="Q15">
        <v>2.02798663</v>
      </c>
      <c r="R15">
        <v>2.1248311759999998</v>
      </c>
      <c r="S15">
        <v>2.2216447939999999</v>
      </c>
      <c r="T15">
        <v>2.3205546859999999</v>
      </c>
      <c r="U15">
        <v>2.422693803</v>
      </c>
      <c r="V15">
        <v>2.5287337440000002</v>
      </c>
      <c r="W15">
        <v>2.639175609</v>
      </c>
      <c r="X15">
        <v>2.7544096869999999</v>
      </c>
      <c r="Y15">
        <v>2.874774103</v>
      </c>
      <c r="Z15">
        <v>3.0005695289999998</v>
      </c>
      <c r="AA15">
        <v>3.1320570490000001</v>
      </c>
      <c r="AB15">
        <v>3.2690323870000002</v>
      </c>
      <c r="AC15">
        <v>3.410946767</v>
      </c>
      <c r="AD15">
        <v>3.5575679729999998</v>
      </c>
      <c r="AE15">
        <v>3.7088470660000001</v>
      </c>
      <c r="AF15">
        <v>3.8648372769999999</v>
      </c>
      <c r="AG15">
        <v>4.0255589839999999</v>
      </c>
      <c r="AH15">
        <v>4.1909964640000004</v>
      </c>
      <c r="AI15">
        <v>4.3612110919999996</v>
      </c>
      <c r="AJ15">
        <v>4.5363227950000002</v>
      </c>
      <c r="AK15">
        <v>4.7164958869999998</v>
      </c>
    </row>
    <row r="16" spans="1:37">
      <c r="A16" t="s">
        <v>436</v>
      </c>
      <c r="B16">
        <v>1</v>
      </c>
      <c r="C16">
        <v>1.04</v>
      </c>
      <c r="D16">
        <v>1.0815999999999999</v>
      </c>
      <c r="E16">
        <v>1.1248640000000001</v>
      </c>
      <c r="F16">
        <v>1.16985856</v>
      </c>
      <c r="G16">
        <v>1.2166529023999999</v>
      </c>
      <c r="H16">
        <v>1.4366383693596434</v>
      </c>
      <c r="I16">
        <v>1.7377832507485611</v>
      </c>
      <c r="J16">
        <v>2.103754548139571</v>
      </c>
      <c r="K16">
        <v>2.4901744789838207</v>
      </c>
      <c r="L16">
        <v>2.8156824312685713</v>
      </c>
      <c r="M16">
        <v>3.004975067264045</v>
      </c>
      <c r="N16">
        <v>3.0742942131730908</v>
      </c>
      <c r="O16">
        <v>3.0698782125598711</v>
      </c>
      <c r="P16">
        <v>3.0464344763136451</v>
      </c>
      <c r="Q16">
        <v>3.0590130117485712</v>
      </c>
      <c r="R16">
        <v>3.1049611826911367</v>
      </c>
      <c r="S16">
        <v>3.1461245539738414</v>
      </c>
      <c r="T16">
        <v>3.1845916608729961</v>
      </c>
      <c r="U16">
        <v>3.2225741359229412</v>
      </c>
      <c r="V16">
        <v>3.2623955881801696</v>
      </c>
      <c r="W16">
        <v>3.3064966226789436</v>
      </c>
      <c r="X16">
        <v>3.3574574863688529</v>
      </c>
      <c r="Y16">
        <v>3.4180401138404664</v>
      </c>
      <c r="Z16">
        <v>3.4912520266770435</v>
      </c>
      <c r="AA16">
        <v>3.5804356842057139</v>
      </c>
      <c r="AB16">
        <v>3.6864608044821043</v>
      </c>
      <c r="AC16">
        <v>3.807676809425486</v>
      </c>
      <c r="AD16">
        <v>3.9439761792746468</v>
      </c>
      <c r="AE16">
        <v>4.0952391216795787</v>
      </c>
      <c r="AF16">
        <v>4.2612994798387493</v>
      </c>
      <c r="AG16">
        <v>4.4419093374862113</v>
      </c>
      <c r="AH16">
        <v>4.6367021208131929</v>
      </c>
      <c r="AI16">
        <v>4.8451542402036978</v>
      </c>
      <c r="AJ16">
        <v>5.0665455823647543</v>
      </c>
      <c r="AK16">
        <v>5.2999194590632115</v>
      </c>
    </row>
    <row r="17" spans="1:37">
      <c r="A17" t="s">
        <v>450</v>
      </c>
      <c r="B17">
        <v>5285.7500440000003</v>
      </c>
      <c r="C17">
        <v>5293.4853899999998</v>
      </c>
      <c r="D17">
        <v>5277.6542060000002</v>
      </c>
      <c r="E17">
        <v>5299.6476629999997</v>
      </c>
      <c r="F17">
        <v>5405.3688700000002</v>
      </c>
      <c r="G17">
        <v>5595.4104799999996</v>
      </c>
      <c r="H17">
        <v>5443.7681769999999</v>
      </c>
      <c r="I17">
        <v>4985.6135000000004</v>
      </c>
      <c r="J17">
        <v>4263.6726719999997</v>
      </c>
      <c r="K17">
        <v>3783.684569</v>
      </c>
      <c r="L17">
        <v>3574.321625</v>
      </c>
      <c r="M17">
        <v>3643.3347910000002</v>
      </c>
      <c r="N17">
        <v>3996.907283</v>
      </c>
      <c r="O17">
        <v>4652.7384099999999</v>
      </c>
      <c r="P17">
        <v>5614.543111</v>
      </c>
      <c r="Q17">
        <v>6823.3182630000001</v>
      </c>
      <c r="R17">
        <v>7419.5036920000002</v>
      </c>
      <c r="S17">
        <v>7719.7117680000001</v>
      </c>
      <c r="T17">
        <v>7935.1527310000001</v>
      </c>
      <c r="U17">
        <v>8165.336636</v>
      </c>
      <c r="V17">
        <v>8447.2008609999993</v>
      </c>
      <c r="W17">
        <v>8787.0850190000001</v>
      </c>
      <c r="X17">
        <v>9175.6126289999993</v>
      </c>
      <c r="Y17">
        <v>9594.2191820000007</v>
      </c>
      <c r="Z17">
        <v>10017.707469999999</v>
      </c>
      <c r="AA17">
        <v>10415.422350000001</v>
      </c>
      <c r="AB17">
        <v>10766.953320000001</v>
      </c>
      <c r="AC17">
        <v>11071.68793</v>
      </c>
      <c r="AD17">
        <v>11333.075559999999</v>
      </c>
      <c r="AE17">
        <v>11556.10823</v>
      </c>
      <c r="AF17">
        <v>11746.95745</v>
      </c>
      <c r="AG17">
        <v>11912.748610000001</v>
      </c>
      <c r="AH17">
        <v>12061.88139</v>
      </c>
      <c r="AI17">
        <v>12204.658229999999</v>
      </c>
      <c r="AJ17">
        <v>12353.187610000001</v>
      </c>
      <c r="AK17">
        <v>12521.455690000001</v>
      </c>
    </row>
    <row r="18" spans="1:37">
      <c r="A18" t="s">
        <v>451</v>
      </c>
      <c r="B18">
        <v>18609.931690000001</v>
      </c>
      <c r="C18">
        <v>19045.121760000002</v>
      </c>
      <c r="D18">
        <v>19463.32287</v>
      </c>
      <c r="E18">
        <v>20035.802220000001</v>
      </c>
      <c r="F18">
        <v>20824.456450000001</v>
      </c>
      <c r="G18">
        <v>21721.19729</v>
      </c>
      <c r="H18">
        <v>22606.054700000001</v>
      </c>
      <c r="I18">
        <v>23477.904829999999</v>
      </c>
      <c r="J18">
        <v>23926.780419999999</v>
      </c>
      <c r="K18">
        <v>23899.662779999999</v>
      </c>
      <c r="L18">
        <v>23919.635859999999</v>
      </c>
      <c r="M18">
        <v>24162.71747</v>
      </c>
      <c r="N18">
        <v>24704.41779</v>
      </c>
      <c r="O18">
        <v>25578.224610000001</v>
      </c>
      <c r="P18">
        <v>26781.182990000001</v>
      </c>
      <c r="Q18">
        <v>28267.685570000001</v>
      </c>
      <c r="R18">
        <v>28920.219819999998</v>
      </c>
      <c r="S18">
        <v>29714.11678</v>
      </c>
      <c r="T18">
        <v>30729.29855</v>
      </c>
      <c r="U18">
        <v>31940.62774</v>
      </c>
      <c r="V18">
        <v>33309.75288</v>
      </c>
      <c r="W18">
        <v>34798.777320000001</v>
      </c>
      <c r="X18">
        <v>36371.007890000001</v>
      </c>
      <c r="Y18">
        <v>37989.804929999998</v>
      </c>
      <c r="Z18">
        <v>39617.117250000003</v>
      </c>
      <c r="AA18">
        <v>41212.265630000002</v>
      </c>
      <c r="AB18">
        <v>42755.426789999998</v>
      </c>
      <c r="AC18">
        <v>44249.589480000002</v>
      </c>
      <c r="AD18">
        <v>45692.447849999997</v>
      </c>
      <c r="AE18">
        <v>47082.583579999999</v>
      </c>
      <c r="AF18">
        <v>48420.675089999997</v>
      </c>
      <c r="AG18">
        <v>49709.044090000003</v>
      </c>
      <c r="AH18">
        <v>50951.428569999996</v>
      </c>
      <c r="AI18">
        <v>52153.13</v>
      </c>
      <c r="AJ18">
        <v>53320.707139999999</v>
      </c>
      <c r="AK18">
        <v>54461.744809999997</v>
      </c>
    </row>
    <row r="19" spans="1:37">
      <c r="A19" t="s">
        <v>437</v>
      </c>
      <c r="B19">
        <v>-9.9999999999999797E-11</v>
      </c>
      <c r="C19">
        <v>-1.0399999999999899E-10</v>
      </c>
      <c r="D19">
        <v>-1.08159999999999E-10</v>
      </c>
      <c r="E19">
        <v>-1.12486399999999E-10</v>
      </c>
      <c r="F19">
        <v>-1.1698585599999901E-10</v>
      </c>
      <c r="G19">
        <v>-1.21665290239999E-10</v>
      </c>
      <c r="H19">
        <v>-7.1221454301277701E-3</v>
      </c>
      <c r="I19">
        <v>-9.1457395414096653E-3</v>
      </c>
      <c r="J19">
        <v>-3.826501452675944E-3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</row>
    <row r="20" spans="1:37">
      <c r="A20" t="s">
        <v>438</v>
      </c>
      <c r="B20">
        <v>-3.2781502856806699E-2</v>
      </c>
      <c r="C20">
        <v>-8.6998061302454799E-2</v>
      </c>
      <c r="D20">
        <v>-0.14121461974810301</v>
      </c>
      <c r="E20">
        <v>-0.195431178193751</v>
      </c>
      <c r="F20">
        <v>-0.24964773663939899</v>
      </c>
      <c r="G20">
        <v>-0.30386429508504698</v>
      </c>
      <c r="H20">
        <v>-0.39757017477283879</v>
      </c>
      <c r="I20">
        <v>-0.45967882719473574</v>
      </c>
      <c r="J20">
        <v>-0.14459763487314364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</row>
    <row r="21" spans="1:37">
      <c r="A21" t="s">
        <v>439</v>
      </c>
      <c r="B21">
        <v>-9.5027064857459403E-2</v>
      </c>
      <c r="C21">
        <v>-7.6526387407766197E-2</v>
      </c>
      <c r="D21">
        <v>-5.8025709958073102E-2</v>
      </c>
      <c r="E21">
        <v>-3.9525032508379999E-2</v>
      </c>
      <c r="F21">
        <v>-2.10243550586868E-2</v>
      </c>
      <c r="G21">
        <v>-2.5236776089937098E-3</v>
      </c>
      <c r="H21">
        <v>-4.1031463712591483E-2</v>
      </c>
      <c r="I21">
        <v>-7.1018247580827754E-2</v>
      </c>
      <c r="J21">
        <v>-4.0303739588821448E-2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</row>
    <row r="22" spans="1:37">
      <c r="A22" t="s">
        <v>440</v>
      </c>
      <c r="B22">
        <v>-0.162525638397339</v>
      </c>
      <c r="C22">
        <v>-0.13002150635750601</v>
      </c>
      <c r="D22">
        <v>-9.7517374317674696E-2</v>
      </c>
      <c r="E22">
        <v>-6.5013242277842498E-2</v>
      </c>
      <c r="F22">
        <v>-3.2509110238010397E-2</v>
      </c>
      <c r="G22">
        <v>-4.97819817828833E-6</v>
      </c>
      <c r="H22">
        <v>-1.44484686882183E-6</v>
      </c>
      <c r="I22">
        <v>-0.109041599658972</v>
      </c>
      <c r="J22">
        <v>-0.15113266800337002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</row>
    <row r="23" spans="1:37">
      <c r="A23" t="s">
        <v>441</v>
      </c>
      <c r="B23">
        <v>-9.9999999999999965E-11</v>
      </c>
      <c r="C23">
        <v>-1.0399999999999996E-10</v>
      </c>
      <c r="D23">
        <v>-1.0815999999999998E-10</v>
      </c>
      <c r="E23">
        <v>-1.1248639999999997E-10</v>
      </c>
      <c r="F23">
        <v>-1.1698585599999999E-10</v>
      </c>
      <c r="G23">
        <v>-1.2166529023999998E-10</v>
      </c>
      <c r="H23">
        <v>-1.2653190184959998E-10</v>
      </c>
      <c r="I23">
        <v>-6.1141267983879158E-11</v>
      </c>
      <c r="J23">
        <v>-1.5319834643066076E-11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</row>
    <row r="24" spans="1:37">
      <c r="A24" t="s">
        <v>442</v>
      </c>
      <c r="B24">
        <v>-3.2781502858172273E-2</v>
      </c>
      <c r="C24">
        <v>-3.4092762972499163E-2</v>
      </c>
      <c r="D24">
        <v>-3.5456473491399132E-2</v>
      </c>
      <c r="E24">
        <v>-3.6874732431055102E-2</v>
      </c>
      <c r="F24">
        <v>-3.8349721728297315E-2</v>
      </c>
      <c r="G24">
        <v>-3.9883710597429199E-2</v>
      </c>
      <c r="H24">
        <v>-2.2133697693179862E-2</v>
      </c>
      <c r="I24">
        <v>-2.130275927436865E-2</v>
      </c>
      <c r="J24">
        <v>-5.606910326899096E-3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</row>
    <row r="25" spans="1:37">
      <c r="A25" t="s">
        <v>443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</row>
    <row r="26" spans="1:37">
      <c r="A26" t="s">
        <v>444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</row>
    <row r="27" spans="1:37">
      <c r="A27" t="s">
        <v>402</v>
      </c>
      <c r="B27">
        <v>-38.416983036519547</v>
      </c>
      <c r="C27">
        <v>-34.322539113101762</v>
      </c>
      <c r="D27">
        <v>-30.12209970567503</v>
      </c>
      <c r="E27">
        <v>-26.034948173515108</v>
      </c>
      <c r="F27">
        <v>-22.054784657685897</v>
      </c>
      <c r="G27">
        <v>-18.212817972334996</v>
      </c>
      <c r="H27">
        <v>-27.564421978733435</v>
      </c>
      <c r="I27">
        <v>-45.871471096000001</v>
      </c>
      <c r="J27">
        <v>-30.81617249899239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</row>
    <row r="28" spans="1:37">
      <c r="A28" t="s">
        <v>445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</row>
    <row r="29" spans="1:37">
      <c r="A29" t="s">
        <v>452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</row>
    <row r="30" spans="1:37">
      <c r="A30" t="s">
        <v>344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-1.6868466699999999E-4</v>
      </c>
      <c r="I30">
        <v>-1.9229610600000001E-4</v>
      </c>
      <c r="J30">
        <v>-6.9342461000000002E-5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</row>
    <row r="31" spans="1:37">
      <c r="A31" t="s">
        <v>345</v>
      </c>
      <c r="B31">
        <v>-7.08475373E-4</v>
      </c>
      <c r="C31">
        <v>-1.78429923E-3</v>
      </c>
      <c r="D31">
        <v>-2.7580525599999999E-3</v>
      </c>
      <c r="E31">
        <v>-3.6217141199999998E-3</v>
      </c>
      <c r="F31">
        <v>-4.3788477700000003E-3</v>
      </c>
      <c r="G31">
        <v>-5.0556162099999998E-3</v>
      </c>
      <c r="H31">
        <v>-6.14688944E-3</v>
      </c>
      <c r="I31">
        <v>-6.3889878299999998E-3</v>
      </c>
      <c r="J31">
        <v>-1.69162468E-3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</row>
    <row r="32" spans="1:37">
      <c r="A32" t="s">
        <v>346</v>
      </c>
      <c r="B32">
        <v>-3.88126425E-3</v>
      </c>
      <c r="C32">
        <v>-3.0559331400000001E-3</v>
      </c>
      <c r="D32">
        <v>-2.24569136E-3</v>
      </c>
      <c r="E32">
        <v>-1.46698611E-3</v>
      </c>
      <c r="F32">
        <v>-7.4437159399999998E-4</v>
      </c>
      <c r="G32">
        <v>-8.5247228300000004E-5</v>
      </c>
      <c r="H32">
        <v>-1.3457179000000001E-3</v>
      </c>
      <c r="I32">
        <v>-2.3320598999999999E-3</v>
      </c>
      <c r="J32">
        <v>-1.31516752E-3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</row>
    <row r="33" spans="1:37">
      <c r="A33" t="s">
        <v>347</v>
      </c>
      <c r="B33">
        <v>-6.2499335800000003E-3</v>
      </c>
      <c r="C33">
        <v>-4.8859179499999997E-3</v>
      </c>
      <c r="D33">
        <v>-3.5528106300000001E-3</v>
      </c>
      <c r="E33">
        <v>-2.2809441499999999E-3</v>
      </c>
      <c r="F33">
        <v>-1.0948306E-3</v>
      </c>
      <c r="G33">
        <v>-1.61084506E-7</v>
      </c>
      <c r="H33">
        <v>-4.5795324399999998E-8</v>
      </c>
      <c r="I33">
        <v>-3.4862653699999999E-3</v>
      </c>
      <c r="J33">
        <v>-4.8232487300000002E-3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</row>
    <row r="34" spans="1:37">
      <c r="A34" t="s">
        <v>368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</row>
    <row r="35" spans="1:37">
      <c r="A35" t="s">
        <v>369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</row>
    <row r="36" spans="1:37">
      <c r="A36" t="s">
        <v>370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</row>
    <row r="37" spans="1:37">
      <c r="A37" t="s">
        <v>371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</row>
    <row r="38" spans="1:37">
      <c r="A38" t="s">
        <v>372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</row>
    <row r="39" spans="1:37">
      <c r="A39" t="s">
        <v>373</v>
      </c>
      <c r="B39">
        <v>-2.73985583E-7</v>
      </c>
      <c r="C39">
        <v>-2.75757074E-7</v>
      </c>
      <c r="D39">
        <v>-2.7648926599999999E-7</v>
      </c>
      <c r="E39">
        <v>-2.8031152200000002E-7</v>
      </c>
      <c r="F39">
        <v>-2.8901560300000001E-7</v>
      </c>
      <c r="G39">
        <v>-3.01662155E-7</v>
      </c>
      <c r="H39">
        <v>-16.893512739999998</v>
      </c>
      <c r="I39">
        <v>-19.906726370000001</v>
      </c>
      <c r="J39">
        <v>-7.4376517550000001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</row>
    <row r="40" spans="1:37">
      <c r="A40" t="s">
        <v>374</v>
      </c>
      <c r="B40">
        <v>-60</v>
      </c>
      <c r="C40">
        <v>-153.26965870000001</v>
      </c>
      <c r="D40">
        <v>-240.37665530000001</v>
      </c>
      <c r="E40">
        <v>-324.38653040000003</v>
      </c>
      <c r="F40">
        <v>-407.66909629999998</v>
      </c>
      <c r="G40">
        <v>-489.67102249999999</v>
      </c>
      <c r="H40">
        <v>-615.60162270000001</v>
      </c>
      <c r="I40">
        <v>-661.39577870000005</v>
      </c>
      <c r="J40">
        <v>-181.44316019999999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</row>
    <row r="41" spans="1:37">
      <c r="A41" t="s">
        <v>375</v>
      </c>
      <c r="B41">
        <v>-328.7</v>
      </c>
      <c r="C41">
        <v>-262.50183950000002</v>
      </c>
      <c r="D41">
        <v>-195.72207779999999</v>
      </c>
      <c r="E41">
        <v>-131.393732</v>
      </c>
      <c r="F41">
        <v>-69.300718119999999</v>
      </c>
      <c r="G41">
        <v>-8.2567773550000005</v>
      </c>
      <c r="H41">
        <v>-134.77160000000001</v>
      </c>
      <c r="I41">
        <v>-241.41767300000001</v>
      </c>
      <c r="J41">
        <v>-141.06447750000001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</row>
    <row r="42" spans="1:37">
      <c r="A42" t="s">
        <v>376</v>
      </c>
      <c r="B42">
        <v>-529.29999999999995</v>
      </c>
      <c r="C42">
        <v>-419.69584750000001</v>
      </c>
      <c r="D42">
        <v>-309.6433869</v>
      </c>
      <c r="E42">
        <v>-204.29761590000001</v>
      </c>
      <c r="F42">
        <v>-101.92832110000001</v>
      </c>
      <c r="G42">
        <v>-1.56021366E-2</v>
      </c>
      <c r="H42">
        <v>-4.5863320500000001E-3</v>
      </c>
      <c r="I42">
        <v>-360.9024245</v>
      </c>
      <c r="J42">
        <v>-517.34022479999999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4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19" sqref="G19"/>
    </sheetView>
  </sheetViews>
  <sheetFormatPr baseColWidth="10" defaultColWidth="11.453125" defaultRowHeight="14.5"/>
  <cols>
    <col min="1" max="1" width="19" customWidth="1"/>
  </cols>
  <sheetData>
    <row r="1" spans="1:37" s="14" customFormat="1">
      <c r="A1" s="14" t="s">
        <v>381</v>
      </c>
      <c r="B1" s="14">
        <v>42005</v>
      </c>
      <c r="C1" s="14">
        <v>42370</v>
      </c>
      <c r="D1" s="14">
        <v>42736</v>
      </c>
      <c r="E1" s="14">
        <v>43101</v>
      </c>
      <c r="F1" s="14">
        <v>43466</v>
      </c>
      <c r="G1" s="14">
        <v>43831</v>
      </c>
      <c r="H1" s="14">
        <v>44197</v>
      </c>
      <c r="I1" s="14">
        <v>44562</v>
      </c>
      <c r="J1" s="14">
        <v>44927</v>
      </c>
      <c r="K1" s="14">
        <v>45292</v>
      </c>
      <c r="L1" s="14">
        <v>45658</v>
      </c>
      <c r="M1" s="14">
        <v>46023</v>
      </c>
      <c r="N1" s="14">
        <v>46388</v>
      </c>
      <c r="O1" s="14">
        <v>46753</v>
      </c>
      <c r="P1" s="14">
        <v>47119</v>
      </c>
      <c r="Q1" s="14">
        <v>47484</v>
      </c>
      <c r="R1" s="14">
        <v>47849</v>
      </c>
      <c r="S1" s="14">
        <v>48214</v>
      </c>
      <c r="T1" s="14">
        <v>48580</v>
      </c>
      <c r="U1" s="14">
        <v>48945</v>
      </c>
      <c r="V1" s="14">
        <v>49310</v>
      </c>
      <c r="W1" s="14">
        <v>49675</v>
      </c>
      <c r="X1" s="14">
        <v>50041</v>
      </c>
      <c r="Y1" s="14">
        <v>50406</v>
      </c>
      <c r="Z1" s="14">
        <v>50771</v>
      </c>
      <c r="AA1" s="14">
        <v>51136</v>
      </c>
      <c r="AB1" s="14">
        <v>51502</v>
      </c>
      <c r="AC1" s="14">
        <v>51867</v>
      </c>
      <c r="AD1" s="14">
        <v>52232</v>
      </c>
      <c r="AE1" s="14">
        <v>52597</v>
      </c>
      <c r="AF1" s="14">
        <v>52963</v>
      </c>
      <c r="AG1" s="14">
        <v>53328</v>
      </c>
      <c r="AH1" s="14">
        <v>53693</v>
      </c>
      <c r="AI1" s="14">
        <v>54058</v>
      </c>
      <c r="AJ1" s="14">
        <v>54424</v>
      </c>
      <c r="AK1" s="14">
        <v>54789</v>
      </c>
    </row>
    <row r="2" spans="1:37">
      <c r="A2" t="s">
        <v>321</v>
      </c>
      <c r="B2">
        <v>1.9080010000964043E-2</v>
      </c>
      <c r="C2">
        <v>1.4162761825930126E-2</v>
      </c>
      <c r="D2">
        <v>1.4072518094283781E-2</v>
      </c>
      <c r="E2">
        <v>2.762731749476921E-2</v>
      </c>
      <c r="F2">
        <v>3.9453836110350027E-2</v>
      </c>
      <c r="G2">
        <v>4.0184134971636309E-2</v>
      </c>
      <c r="H2">
        <v>4.1041237596069369E-2</v>
      </c>
      <c r="I2">
        <v>4.1875757832734894E-2</v>
      </c>
      <c r="J2">
        <v>4.26994637410536E-2</v>
      </c>
      <c r="K2">
        <v>4.3500745908449545E-2</v>
      </c>
      <c r="L2">
        <v>4.4264821722141967E-2</v>
      </c>
      <c r="M2">
        <v>4.4996418566697338E-2</v>
      </c>
      <c r="N2">
        <v>4.5729153697064318E-2</v>
      </c>
      <c r="O2">
        <v>4.6472475521640577E-2</v>
      </c>
      <c r="P2">
        <v>4.7248886941833268E-2</v>
      </c>
      <c r="Q2">
        <v>4.8092875220024478E-2</v>
      </c>
      <c r="R2">
        <v>5.1067721571822267E-2</v>
      </c>
      <c r="S2">
        <v>5.411231732487054E-2</v>
      </c>
      <c r="T2">
        <v>5.6414616944954199E-2</v>
      </c>
      <c r="U2">
        <v>5.8053077967963329E-2</v>
      </c>
      <c r="V2">
        <v>5.9064817926928193E-2</v>
      </c>
      <c r="W2">
        <v>5.9472875120578417E-2</v>
      </c>
      <c r="X2">
        <v>5.9288403250156607E-2</v>
      </c>
      <c r="Y2">
        <v>5.8515925046310091E-2</v>
      </c>
      <c r="Z2">
        <v>5.7158232812915211E-2</v>
      </c>
      <c r="AA2">
        <v>5.5218846907565178E-2</v>
      </c>
      <c r="AB2">
        <v>5.3642065586333665E-2</v>
      </c>
      <c r="AC2">
        <v>5.2868283473059163E-2</v>
      </c>
      <c r="AD2">
        <v>5.2176052655801275E-2</v>
      </c>
      <c r="AE2">
        <v>5.1567727791825613E-2</v>
      </c>
      <c r="AF2">
        <v>5.104492945407002E-2</v>
      </c>
      <c r="AG2">
        <v>5.0608192210722436E-2</v>
      </c>
      <c r="AH2">
        <v>5.0257302725461361E-2</v>
      </c>
      <c r="AI2">
        <v>4.9991814065983631E-2</v>
      </c>
      <c r="AJ2">
        <v>4.9811223337631994E-2</v>
      </c>
      <c r="AK2">
        <v>4.9714953419822461E-2</v>
      </c>
    </row>
    <row r="3" spans="1:37">
      <c r="A3" t="s">
        <v>322</v>
      </c>
      <c r="B3">
        <v>4.0000000000000036E-2</v>
      </c>
      <c r="C3">
        <v>4.1916843999999953E-2</v>
      </c>
      <c r="D3">
        <v>4.2635444715010351E-2</v>
      </c>
      <c r="E3">
        <v>4.1579199529599764E-2</v>
      </c>
      <c r="F3">
        <v>4.1475619208662939E-2</v>
      </c>
      <c r="G3">
        <v>4.2393890612749008E-2</v>
      </c>
      <c r="H3">
        <v>4.1200265871664365E-2</v>
      </c>
      <c r="I3">
        <v>4.1507876740609406E-2</v>
      </c>
      <c r="J3">
        <v>4.2015051878259602E-2</v>
      </c>
      <c r="K3">
        <v>4.6804824820089186E-2</v>
      </c>
      <c r="L3">
        <v>5.0841239445486019E-2</v>
      </c>
      <c r="M3">
        <v>5.1815801717738363E-2</v>
      </c>
      <c r="N3">
        <v>5.1526017397732993E-2</v>
      </c>
      <c r="O3">
        <v>5.0536630585834352E-2</v>
      </c>
      <c r="P3">
        <v>4.9273347694506642E-2</v>
      </c>
      <c r="Q3">
        <v>4.8690505228606185E-2</v>
      </c>
      <c r="R3">
        <v>4.5811576852345492E-2</v>
      </c>
      <c r="S3">
        <v>4.3860563494040328E-2</v>
      </c>
      <c r="T3">
        <v>4.308975452717978E-2</v>
      </c>
      <c r="U3">
        <v>4.2883298042943885E-2</v>
      </c>
      <c r="V3">
        <v>4.2941418301528644E-2</v>
      </c>
      <c r="W3">
        <v>4.3136043531719848E-2</v>
      </c>
      <c r="X3">
        <v>4.3389848430121836E-2</v>
      </c>
      <c r="Y3">
        <v>4.3664991739897019E-2</v>
      </c>
      <c r="Z3">
        <v>4.3937681194716305E-2</v>
      </c>
      <c r="AA3">
        <v>4.4188268044165202E-2</v>
      </c>
      <c r="AB3">
        <v>4.4261217264726316E-2</v>
      </c>
      <c r="AC3">
        <v>4.4069493517966407E-2</v>
      </c>
      <c r="AD3">
        <v>4.3743855375528939E-2</v>
      </c>
      <c r="AE3">
        <v>4.3354262478606964E-2</v>
      </c>
      <c r="AF3">
        <v>4.2937360296162463E-2</v>
      </c>
      <c r="AG3">
        <v>4.2488965382587951E-2</v>
      </c>
      <c r="AH3">
        <v>4.2005608145434747E-2</v>
      </c>
      <c r="AI3">
        <v>4.1512123170830195E-2</v>
      </c>
      <c r="AJ3">
        <v>4.1024830361795939E-2</v>
      </c>
      <c r="AK3">
        <v>4.0554086442716075E-2</v>
      </c>
    </row>
    <row r="4" spans="1:37">
      <c r="A4" t="s">
        <v>323</v>
      </c>
      <c r="B4">
        <v>0.15160094199999999</v>
      </c>
      <c r="C4">
        <v>0.15041882810000001</v>
      </c>
      <c r="D4">
        <v>0.14952242530000001</v>
      </c>
      <c r="E4">
        <v>0.14947340589999999</v>
      </c>
      <c r="F4">
        <v>0.1507258195</v>
      </c>
      <c r="G4">
        <v>0.14994156080000001</v>
      </c>
      <c r="H4">
        <v>0.14716777589999999</v>
      </c>
      <c r="I4">
        <v>0.1456925932</v>
      </c>
      <c r="J4">
        <v>0.1447865904</v>
      </c>
      <c r="K4">
        <v>0.14389158590000001</v>
      </c>
      <c r="L4">
        <v>0.14302097229999999</v>
      </c>
      <c r="M4">
        <v>0.1424128704</v>
      </c>
      <c r="N4">
        <v>0.1422372375</v>
      </c>
      <c r="O4">
        <v>0.14261576989999999</v>
      </c>
      <c r="P4">
        <v>0.143481516</v>
      </c>
      <c r="Q4">
        <v>0.1446627597</v>
      </c>
      <c r="R4">
        <v>0.14581180560000001</v>
      </c>
      <c r="S4">
        <v>0.1465637072</v>
      </c>
      <c r="T4">
        <v>0.1469069982</v>
      </c>
      <c r="U4">
        <v>0.1469241181</v>
      </c>
      <c r="V4">
        <v>0.146726789</v>
      </c>
      <c r="W4">
        <v>0.14639483880000001</v>
      </c>
      <c r="X4">
        <v>0.14595358289999999</v>
      </c>
      <c r="Y4">
        <v>0.14544935070000001</v>
      </c>
      <c r="Z4">
        <v>0.14492970250000001</v>
      </c>
      <c r="AA4">
        <v>0.14443482199999999</v>
      </c>
      <c r="AB4">
        <v>0.14400908239999999</v>
      </c>
      <c r="AC4">
        <v>0.1437000004</v>
      </c>
      <c r="AD4">
        <v>0.14350570330000001</v>
      </c>
      <c r="AE4">
        <v>0.14341071320000001</v>
      </c>
      <c r="AF4">
        <v>0.14339556140000001</v>
      </c>
      <c r="AG4">
        <v>0.1434055202</v>
      </c>
      <c r="AH4">
        <v>0.1434087828</v>
      </c>
      <c r="AI4">
        <v>0.1434246844</v>
      </c>
      <c r="AJ4">
        <v>0.1434554646</v>
      </c>
      <c r="AK4">
        <v>0.14349782599999999</v>
      </c>
    </row>
    <row r="5" spans="1:37">
      <c r="A5" t="s">
        <v>324</v>
      </c>
      <c r="B5">
        <v>0.55400000000000005</v>
      </c>
      <c r="C5">
        <v>0.5543351259</v>
      </c>
      <c r="D5">
        <v>0.55421796590000005</v>
      </c>
      <c r="E5">
        <v>0.55031878320000005</v>
      </c>
      <c r="F5">
        <v>0.54319054190000005</v>
      </c>
      <c r="G5">
        <v>0.53494423420000003</v>
      </c>
      <c r="H5">
        <v>0.54062769369999997</v>
      </c>
      <c r="I5">
        <v>0.55302759489999997</v>
      </c>
      <c r="J5">
        <v>0.57178731520000003</v>
      </c>
      <c r="K5">
        <v>0.58914721640000001</v>
      </c>
      <c r="L5">
        <v>0.60069339789999998</v>
      </c>
      <c r="M5">
        <v>0.60707141129999997</v>
      </c>
      <c r="N5">
        <v>0.60996007770000005</v>
      </c>
      <c r="O5">
        <v>0.6105362876</v>
      </c>
      <c r="P5">
        <v>0.60998919190000001</v>
      </c>
      <c r="Q5">
        <v>0.60878488890000004</v>
      </c>
      <c r="R5">
        <v>0.60233320729999995</v>
      </c>
      <c r="S5">
        <v>0.59090000129999998</v>
      </c>
      <c r="T5">
        <v>0.57488405450000002</v>
      </c>
      <c r="U5">
        <v>0.55466891780000005</v>
      </c>
      <c r="V5">
        <v>0.53068163479999997</v>
      </c>
      <c r="W5">
        <v>0.50339264660000005</v>
      </c>
      <c r="X5">
        <v>0.47331397400000003</v>
      </c>
      <c r="Y5">
        <v>0.44097935319999998</v>
      </c>
      <c r="Z5">
        <v>0.40692276840000002</v>
      </c>
      <c r="AA5">
        <v>0.37165690670000001</v>
      </c>
      <c r="AB5">
        <v>0.33554553970000001</v>
      </c>
      <c r="AC5">
        <v>0.29894689120000001</v>
      </c>
      <c r="AD5">
        <v>0.26225128510000001</v>
      </c>
      <c r="AE5">
        <v>0.22571433560000001</v>
      </c>
      <c r="AF5">
        <v>0.1895168283</v>
      </c>
      <c r="AG5">
        <v>0.15378865329999999</v>
      </c>
      <c r="AH5">
        <v>0.1186228356</v>
      </c>
      <c r="AI5">
        <v>8.4093319E-2</v>
      </c>
      <c r="AJ5">
        <v>5.02611434E-2</v>
      </c>
      <c r="AK5">
        <v>1.7177073300000002E-2</v>
      </c>
    </row>
    <row r="6" spans="1:37">
      <c r="A6" t="s">
        <v>325</v>
      </c>
      <c r="B6">
        <v>-5.2271882800000004E-3</v>
      </c>
      <c r="C6">
        <v>-3.98491356E-3</v>
      </c>
      <c r="D6">
        <v>-3.90005443E-3</v>
      </c>
      <c r="E6">
        <v>-6.3851880799999997E-3</v>
      </c>
      <c r="F6">
        <v>-9.1362153900000007E-3</v>
      </c>
      <c r="G6">
        <v>-8.7754571999999996E-3</v>
      </c>
      <c r="H6">
        <v>-1.7417452900000002E-2</v>
      </c>
      <c r="I6">
        <v>-2.4358797500000001E-2</v>
      </c>
      <c r="J6">
        <v>-3.1643260100000001E-2</v>
      </c>
      <c r="K6">
        <v>-3.4827289599999998E-2</v>
      </c>
      <c r="L6">
        <v>-3.4509745000000001E-2</v>
      </c>
      <c r="M6">
        <v>-3.3419788499999999E-2</v>
      </c>
      <c r="N6">
        <v>-3.1896469199999999E-2</v>
      </c>
      <c r="O6">
        <v>-3.01081302E-2</v>
      </c>
      <c r="P6">
        <v>-2.8629644900000001E-2</v>
      </c>
      <c r="Q6">
        <v>-2.75326748E-2</v>
      </c>
      <c r="R6">
        <v>-2.2706319499999999E-2</v>
      </c>
      <c r="S6">
        <v>-1.81341213E-2</v>
      </c>
      <c r="T6">
        <v>-1.3715738099999999E-2</v>
      </c>
      <c r="U6">
        <v>-9.3129777400000006E-3</v>
      </c>
      <c r="V6">
        <v>-4.8976899399999999E-3</v>
      </c>
      <c r="W6">
        <v>-5.0426375700000003E-4</v>
      </c>
      <c r="X6">
        <v>3.8143328E-3</v>
      </c>
      <c r="Y6">
        <v>7.9860300999999995E-3</v>
      </c>
      <c r="Z6">
        <v>1.19393546E-2</v>
      </c>
      <c r="AA6">
        <v>1.5613874999999999E-2</v>
      </c>
      <c r="AB6">
        <v>1.8812214300000001E-2</v>
      </c>
      <c r="AC6">
        <v>2.1412519299999998E-2</v>
      </c>
      <c r="AD6">
        <v>2.3554289199999998E-2</v>
      </c>
      <c r="AE6">
        <v>2.53300165E-2</v>
      </c>
      <c r="AF6">
        <v>2.6803574100000001E-2</v>
      </c>
      <c r="AG6">
        <v>2.8034989999999999E-2</v>
      </c>
      <c r="AH6">
        <v>2.9068803599999998E-2</v>
      </c>
      <c r="AI6">
        <v>2.9926371100000002E-2</v>
      </c>
      <c r="AJ6">
        <v>3.06293025E-2</v>
      </c>
      <c r="AK6">
        <v>3.1199412100000001E-2</v>
      </c>
    </row>
    <row r="7" spans="1:37">
      <c r="A7" t="s">
        <v>326</v>
      </c>
      <c r="B7">
        <v>-0.1086222634</v>
      </c>
      <c r="C7">
        <v>-0.1103421036</v>
      </c>
      <c r="D7">
        <v>-0.11112612569999999</v>
      </c>
      <c r="E7">
        <v>-0.1076016627</v>
      </c>
      <c r="F7">
        <v>-0.1030865005</v>
      </c>
      <c r="G7">
        <v>-0.101648323</v>
      </c>
      <c r="H7">
        <v>-0.112284621</v>
      </c>
      <c r="I7">
        <v>-0.1243056359</v>
      </c>
      <c r="J7">
        <v>-0.13736000770000001</v>
      </c>
      <c r="K7">
        <v>-0.14664615449999999</v>
      </c>
      <c r="L7">
        <v>-0.14933350870000001</v>
      </c>
      <c r="M7">
        <v>-0.14666282280000001</v>
      </c>
      <c r="N7">
        <v>-0.14261519889999999</v>
      </c>
      <c r="O7">
        <v>-0.1397661721</v>
      </c>
      <c r="P7">
        <v>-0.1395264578</v>
      </c>
      <c r="Q7">
        <v>-0.141974709</v>
      </c>
      <c r="R7">
        <v>-0.13944958700000001</v>
      </c>
      <c r="S7">
        <v>-0.134225446</v>
      </c>
      <c r="T7">
        <v>-0.12852522329999999</v>
      </c>
      <c r="U7">
        <v>-0.1232236657</v>
      </c>
      <c r="V7">
        <v>-0.1185748761</v>
      </c>
      <c r="W7">
        <v>-0.1145887786</v>
      </c>
      <c r="X7">
        <v>-0.1111977965</v>
      </c>
      <c r="Y7">
        <v>-0.10832029679999999</v>
      </c>
      <c r="Z7">
        <v>-0.10588297050000001</v>
      </c>
      <c r="AA7">
        <v>-0.1038276134</v>
      </c>
      <c r="AB7">
        <v>-0.1018552019</v>
      </c>
      <c r="AC7">
        <v>-9.9748193200000002E-2</v>
      </c>
      <c r="AD7">
        <v>-9.7662553599999993E-2</v>
      </c>
      <c r="AE7">
        <v>-9.5670008599999995E-2</v>
      </c>
      <c r="AF7">
        <v>-9.3792378300000007E-2</v>
      </c>
      <c r="AG7">
        <v>-9.2034189099999997E-2</v>
      </c>
      <c r="AH7">
        <v>-9.0396173199999999E-2</v>
      </c>
      <c r="AI7">
        <v>-8.8872302E-2</v>
      </c>
      <c r="AJ7">
        <v>-8.74516922E-2</v>
      </c>
      <c r="AK7">
        <v>-8.6122280999999995E-2</v>
      </c>
    </row>
    <row r="8" spans="1:37">
      <c r="A8" t="s">
        <v>327</v>
      </c>
      <c r="B8">
        <v>23895.68173</v>
      </c>
      <c r="C8">
        <v>24338.60715</v>
      </c>
      <c r="D8">
        <v>24740.977080000001</v>
      </c>
      <c r="E8">
        <v>25335.44989</v>
      </c>
      <c r="F8">
        <v>26229.82532</v>
      </c>
      <c r="G8">
        <v>27316.607769999999</v>
      </c>
      <c r="H8">
        <v>29106.838</v>
      </c>
      <c r="I8">
        <v>30366.261429999999</v>
      </c>
      <c r="J8">
        <v>31449.832549999999</v>
      </c>
      <c r="K8">
        <v>32366.259730000002</v>
      </c>
      <c r="L8">
        <v>33130.644310000003</v>
      </c>
      <c r="M8">
        <v>34079.388449999999</v>
      </c>
      <c r="N8">
        <v>35556.55517</v>
      </c>
      <c r="O8">
        <v>37740.678079999998</v>
      </c>
      <c r="P8">
        <v>40710.788189999999</v>
      </c>
      <c r="Q8">
        <v>44273.304759999999</v>
      </c>
      <c r="R8">
        <v>45984.788059999999</v>
      </c>
      <c r="S8">
        <v>47391.396189999999</v>
      </c>
      <c r="T8">
        <v>48881.905050000001</v>
      </c>
      <c r="U8">
        <v>50558.101540000003</v>
      </c>
      <c r="V8">
        <v>52421.484219999998</v>
      </c>
      <c r="W8">
        <v>54432.588929999998</v>
      </c>
      <c r="X8">
        <v>56531.826990000001</v>
      </c>
      <c r="Y8">
        <v>58647.580629999997</v>
      </c>
      <c r="Z8">
        <v>60699.169840000002</v>
      </c>
      <c r="AA8">
        <v>62598.607510000002</v>
      </c>
      <c r="AB8">
        <v>64304.436809999999</v>
      </c>
      <c r="AC8">
        <v>65834.834270000007</v>
      </c>
      <c r="AD8">
        <v>67206.478390000004</v>
      </c>
      <c r="AE8">
        <v>68438.233030000003</v>
      </c>
      <c r="AF8">
        <v>69551.257599999997</v>
      </c>
      <c r="AG8">
        <v>70567.650269999998</v>
      </c>
      <c r="AH8">
        <v>71510.30601</v>
      </c>
      <c r="AI8">
        <v>72403.726259999996</v>
      </c>
      <c r="AJ8">
        <v>73273.672160000002</v>
      </c>
      <c r="AK8">
        <v>74147.180349999995</v>
      </c>
    </row>
    <row r="9" spans="1:37">
      <c r="A9" t="s">
        <v>328</v>
      </c>
      <c r="B9">
        <v>-1.08396732E-2</v>
      </c>
      <c r="C9">
        <v>-9.7261503199999998E-3</v>
      </c>
      <c r="D9">
        <v>-8.5565545499999996E-3</v>
      </c>
      <c r="E9">
        <v>-7.36964439E-3</v>
      </c>
      <c r="F9">
        <v>-6.2180499700000003E-3</v>
      </c>
      <c r="G9">
        <v>-5.1410245299999997E-3</v>
      </c>
      <c r="H9">
        <v>-1.54978085E-2</v>
      </c>
      <c r="I9">
        <v>-2.5409813600000001E-2</v>
      </c>
      <c r="J9">
        <v>-3.6223519400000001E-2</v>
      </c>
      <c r="K9">
        <v>-4.1943611300000003E-2</v>
      </c>
      <c r="L9">
        <v>-4.29775108E-2</v>
      </c>
      <c r="M9">
        <v>-4.3028803300000001E-2</v>
      </c>
      <c r="N9">
        <v>-4.2899346400000003E-2</v>
      </c>
      <c r="O9">
        <v>-4.2673666800000003E-2</v>
      </c>
      <c r="P9">
        <v>-4.2675192100000002E-2</v>
      </c>
      <c r="Q9">
        <v>-4.2670274399999999E-2</v>
      </c>
      <c r="R9">
        <v>-3.9861662499999999E-2</v>
      </c>
      <c r="S9">
        <v>-3.7127470199999998E-2</v>
      </c>
      <c r="T9">
        <v>-3.46133655E-2</v>
      </c>
      <c r="U9">
        <v>-3.2305749600000003E-2</v>
      </c>
      <c r="V9">
        <v>-3.0170529799999998E-2</v>
      </c>
      <c r="W9">
        <v>-2.8176862800000001E-2</v>
      </c>
      <c r="X9">
        <v>-2.63014185E-2</v>
      </c>
      <c r="Y9">
        <v>-2.45272258E-2</v>
      </c>
      <c r="Z9">
        <v>-2.2842389000000001E-2</v>
      </c>
      <c r="AA9">
        <v>-2.1239097500000002E-2</v>
      </c>
      <c r="AB9">
        <v>-1.97120808E-2</v>
      </c>
      <c r="AC9">
        <v>-1.8264642099999999E-2</v>
      </c>
      <c r="AD9">
        <v>-1.6905147200000002E-2</v>
      </c>
      <c r="AE9">
        <v>-1.56370022E-2</v>
      </c>
      <c r="AF9">
        <v>-1.44605147E-2</v>
      </c>
      <c r="AG9">
        <v>-1.33742277E-2</v>
      </c>
      <c r="AH9">
        <v>-1.2375287800000001E-2</v>
      </c>
      <c r="AI9">
        <v>-1.14594421E-2</v>
      </c>
      <c r="AJ9">
        <v>-1.0621692199999999E-2</v>
      </c>
      <c r="AK9">
        <v>-9.8567476700000007E-3</v>
      </c>
    </row>
    <row r="10" spans="1:37">
      <c r="A10" t="s">
        <v>329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</row>
    <row r="11" spans="1:37">
      <c r="A11" t="s">
        <v>330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</row>
    <row r="12" spans="1:37">
      <c r="A12" t="s">
        <v>433</v>
      </c>
      <c r="B12">
        <v>11162.7</v>
      </c>
      <c r="C12">
        <v>11285.479928985218</v>
      </c>
      <c r="D12">
        <v>11407.308789944855</v>
      </c>
      <c r="E12">
        <v>11551.400000000005</v>
      </c>
      <c r="F12">
        <v>11770.879048631108</v>
      </c>
      <c r="G12">
        <v>11980.000000000002</v>
      </c>
      <c r="H12">
        <v>12112.666077942677</v>
      </c>
      <c r="I12">
        <v>12231.921597460443</v>
      </c>
      <c r="J12">
        <v>12340.572678531133</v>
      </c>
      <c r="K12">
        <v>12441.572796400471</v>
      </c>
      <c r="L12">
        <v>12538.000000000002</v>
      </c>
      <c r="M12">
        <v>12628.644100495194</v>
      </c>
      <c r="N12">
        <v>12711.151205467122</v>
      </c>
      <c r="O12">
        <v>12787.011181071741</v>
      </c>
      <c r="P12">
        <v>12857.76551901148</v>
      </c>
      <c r="Q12">
        <v>12924.999999999991</v>
      </c>
      <c r="R12">
        <v>12987.339807683369</v>
      </c>
      <c r="S12">
        <v>13043.583600741978</v>
      </c>
      <c r="T12">
        <v>13095.639361843481</v>
      </c>
      <c r="U12">
        <v>13145.452294799103</v>
      </c>
      <c r="V12">
        <v>13194.999999999993</v>
      </c>
      <c r="W12">
        <v>13245.256873359665</v>
      </c>
      <c r="X12">
        <v>13294.882810161</v>
      </c>
      <c r="Y12">
        <v>13342.390167174399</v>
      </c>
      <c r="Z12">
        <v>13386.270942865531</v>
      </c>
      <c r="AA12">
        <v>13424.999999999995</v>
      </c>
      <c r="AB12">
        <v>13457.692573482454</v>
      </c>
      <c r="AC12">
        <v>13485.300623348387</v>
      </c>
      <c r="AD12">
        <v>13509.056174170144</v>
      </c>
      <c r="AE12">
        <v>13530.204274765883</v>
      </c>
      <c r="AF12">
        <v>13550.000000000007</v>
      </c>
      <c r="AG12">
        <v>13567.99063821655</v>
      </c>
      <c r="AH12">
        <v>13583.321820167159</v>
      </c>
      <c r="AI12">
        <v>13596.655892654555</v>
      </c>
      <c r="AJ12">
        <v>13608.658946862013</v>
      </c>
      <c r="AK12">
        <v>13620</v>
      </c>
    </row>
    <row r="13" spans="1:37">
      <c r="A13" t="s">
        <v>384</v>
      </c>
      <c r="B13">
        <v>6.3E-3</v>
      </c>
      <c r="C13">
        <v>3.1358993400000001E-3</v>
      </c>
      <c r="D13">
        <v>3.2642909899999999E-3</v>
      </c>
      <c r="E13">
        <v>1.4863808100000001E-2</v>
      </c>
      <c r="F13">
        <v>2.0186653200000002E-2</v>
      </c>
      <c r="G13">
        <v>2.2220667199999999E-2</v>
      </c>
      <c r="H13">
        <v>2.9807047499999999E-2</v>
      </c>
      <c r="I13">
        <v>3.1899952199999998E-2</v>
      </c>
      <c r="J13">
        <v>3.37444784E-2</v>
      </c>
      <c r="K13">
        <v>3.5339279899999999E-2</v>
      </c>
      <c r="L13">
        <v>3.6683191400000002E-2</v>
      </c>
      <c r="M13">
        <v>3.8136585100000002E-2</v>
      </c>
      <c r="N13">
        <v>3.9791477800000002E-2</v>
      </c>
      <c r="O13">
        <v>4.1332098400000003E-2</v>
      </c>
      <c r="P13">
        <v>4.2757931700000001E-2</v>
      </c>
      <c r="Q13">
        <v>4.4068499999999997E-2</v>
      </c>
      <c r="R13">
        <v>4.6539746399999998E-2</v>
      </c>
      <c r="S13">
        <v>4.9765381999999997E-2</v>
      </c>
      <c r="T13">
        <v>5.2259430400000001E-2</v>
      </c>
      <c r="U13">
        <v>5.4016636700000002E-2</v>
      </c>
      <c r="V13">
        <v>5.5033293400000002E-2</v>
      </c>
      <c r="W13">
        <v>5.5389613900000002E-2</v>
      </c>
      <c r="X13">
        <v>5.5269793499999997E-2</v>
      </c>
      <c r="Y13">
        <v>5.46840746E-2</v>
      </c>
      <c r="Z13">
        <v>5.3633233099999997E-2</v>
      </c>
      <c r="AA13">
        <v>5.2118659900000003E-2</v>
      </c>
      <c r="AB13">
        <v>5.1027060899999997E-2</v>
      </c>
      <c r="AC13">
        <v>5.0658041000000001E-2</v>
      </c>
      <c r="AD13">
        <v>5.0276565299999999E-2</v>
      </c>
      <c r="AE13">
        <v>4.9882647400000001E-2</v>
      </c>
      <c r="AF13">
        <v>4.9476301399999999E-2</v>
      </c>
      <c r="AG13">
        <v>4.9190218199999997E-2</v>
      </c>
      <c r="AH13">
        <v>4.9055183799999999E-2</v>
      </c>
      <c r="AI13">
        <v>4.8953919399999997E-2</v>
      </c>
      <c r="AJ13">
        <v>4.8886415199999998E-2</v>
      </c>
      <c r="AK13">
        <v>4.8852664699999999E-2</v>
      </c>
    </row>
    <row r="14" spans="1:37">
      <c r="A14" t="s">
        <v>434</v>
      </c>
      <c r="B14">
        <v>84688.9</v>
      </c>
      <c r="C14">
        <v>85888.328720000005</v>
      </c>
      <c r="D14">
        <v>87096.993780000004</v>
      </c>
      <c r="E14">
        <v>89503.250079999998</v>
      </c>
      <c r="F14">
        <v>93034.496639999998</v>
      </c>
      <c r="G14">
        <v>96773.007410000006</v>
      </c>
      <c r="H14">
        <v>100744.6914</v>
      </c>
      <c r="I14">
        <v>104963.45170000001</v>
      </c>
      <c r="J14">
        <v>109445.3348</v>
      </c>
      <c r="K14">
        <v>114206.2885</v>
      </c>
      <c r="L14">
        <v>119261.60950000001</v>
      </c>
      <c r="M14">
        <v>124627.95480000001</v>
      </c>
      <c r="N14">
        <v>130327.0857</v>
      </c>
      <c r="O14">
        <v>136383.70800000001</v>
      </c>
      <c r="P14">
        <v>142827.68640000001</v>
      </c>
      <c r="Q14">
        <v>149696.68049999999</v>
      </c>
      <c r="R14">
        <v>157341.34890000001</v>
      </c>
      <c r="S14">
        <v>165855.45389999999</v>
      </c>
      <c r="T14">
        <v>175212.12580000001</v>
      </c>
      <c r="U14">
        <v>185383.72899999999</v>
      </c>
      <c r="V14">
        <v>196333.38519999999</v>
      </c>
      <c r="W14">
        <v>208009.89610000001</v>
      </c>
      <c r="X14">
        <v>220342.47070000001</v>
      </c>
      <c r="Y14">
        <v>233236.01420000001</v>
      </c>
      <c r="Z14">
        <v>246567.3726</v>
      </c>
      <c r="AA14">
        <v>260182.5386</v>
      </c>
      <c r="AB14">
        <v>274139.26740000001</v>
      </c>
      <c r="AC14">
        <v>288632.53989999997</v>
      </c>
      <c r="AD14">
        <v>303692.24650000001</v>
      </c>
      <c r="AE14">
        <v>319352.9656</v>
      </c>
      <c r="AF14">
        <v>335654.31520000001</v>
      </c>
      <c r="AG14">
        <v>352641.17330000002</v>
      </c>
      <c r="AH14">
        <v>370363.96750000003</v>
      </c>
      <c r="AI14">
        <v>388879.13410000002</v>
      </c>
      <c r="AJ14">
        <v>408249.67950000003</v>
      </c>
      <c r="AK14">
        <v>428545.79330000002</v>
      </c>
    </row>
    <row r="15" spans="1:37">
      <c r="A15" t="s">
        <v>435</v>
      </c>
      <c r="B15">
        <v>1</v>
      </c>
      <c r="C15">
        <v>1.041916844</v>
      </c>
      <c r="D15">
        <v>1.0863394319999999</v>
      </c>
      <c r="E15">
        <v>1.131508556</v>
      </c>
      <c r="F15">
        <v>1.1784385740000001</v>
      </c>
      <c r="G15">
        <v>1.22839717</v>
      </c>
      <c r="H15">
        <v>1.2790074600000001</v>
      </c>
      <c r="I15">
        <v>1.332096344</v>
      </c>
      <c r="J15">
        <v>1.388064441</v>
      </c>
      <c r="K15">
        <v>1.453032554</v>
      </c>
      <c r="L15">
        <v>1.52690653</v>
      </c>
      <c r="M15">
        <v>1.6060244159999999</v>
      </c>
      <c r="N15">
        <v>1.688776458</v>
      </c>
      <c r="O15">
        <v>1.7741215299999999</v>
      </c>
      <c r="P15">
        <v>1.8615384370000001</v>
      </c>
      <c r="Q15">
        <v>1.952177684</v>
      </c>
      <c r="R15">
        <v>2.041610022</v>
      </c>
      <c r="S15">
        <v>2.1311561879999998</v>
      </c>
      <c r="T15">
        <v>2.222987185</v>
      </c>
      <c r="U15">
        <v>2.3183162070000001</v>
      </c>
      <c r="V15">
        <v>2.4178679930000002</v>
      </c>
      <c r="W15">
        <v>2.5221652520000002</v>
      </c>
      <c r="X15">
        <v>2.6316016200000001</v>
      </c>
      <c r="Y15">
        <v>2.7465104829999998</v>
      </c>
      <c r="Z15">
        <v>2.8671857850000002</v>
      </c>
      <c r="AA15">
        <v>2.9938817590000002</v>
      </c>
      <c r="AB15">
        <v>3.1263946100000002</v>
      </c>
      <c r="AC15">
        <v>3.2641732370000001</v>
      </c>
      <c r="AD15">
        <v>3.4069607589999999</v>
      </c>
      <c r="AE15">
        <v>3.5546670300000001</v>
      </c>
      <c r="AF15">
        <v>3.7072950489999998</v>
      </c>
      <c r="AG15">
        <v>3.8648141800000002</v>
      </c>
      <c r="AH15">
        <v>4.0271580499999997</v>
      </c>
      <c r="AI15">
        <v>4.1943339310000001</v>
      </c>
      <c r="AJ15">
        <v>4.366405769</v>
      </c>
      <c r="AK15">
        <v>4.543481366</v>
      </c>
    </row>
    <row r="16" spans="1:37">
      <c r="A16" t="s">
        <v>436</v>
      </c>
      <c r="B16">
        <v>1</v>
      </c>
      <c r="C16">
        <v>1.04</v>
      </c>
      <c r="D16">
        <v>1.0815999999999999</v>
      </c>
      <c r="E16">
        <v>1.1248640000000001</v>
      </c>
      <c r="F16">
        <v>1.16985856</v>
      </c>
      <c r="G16">
        <v>1.2166529023999999</v>
      </c>
      <c r="H16">
        <v>1.4366383693596434</v>
      </c>
      <c r="I16">
        <v>1.7377832507485611</v>
      </c>
      <c r="J16">
        <v>2.103754548139571</v>
      </c>
      <c r="K16">
        <v>2.4901744789838207</v>
      </c>
      <c r="L16">
        <v>2.8156824312685713</v>
      </c>
      <c r="M16">
        <v>3.004975067264045</v>
      </c>
      <c r="N16">
        <v>3.0742942131730908</v>
      </c>
      <c r="O16">
        <v>3.0698782125598711</v>
      </c>
      <c r="P16">
        <v>3.0464344763136451</v>
      </c>
      <c r="Q16">
        <v>3.0590130117485712</v>
      </c>
      <c r="R16">
        <v>3.1049611826911367</v>
      </c>
      <c r="S16">
        <v>3.1461245539738414</v>
      </c>
      <c r="T16">
        <v>3.1845916608729961</v>
      </c>
      <c r="U16">
        <v>3.2225741359229412</v>
      </c>
      <c r="V16">
        <v>3.2623955881801696</v>
      </c>
      <c r="W16">
        <v>3.3064966226789436</v>
      </c>
      <c r="X16">
        <v>3.3574574863688529</v>
      </c>
      <c r="Y16">
        <v>3.4180401138404664</v>
      </c>
      <c r="Z16">
        <v>3.4912520266770435</v>
      </c>
      <c r="AA16">
        <v>3.5804356842057139</v>
      </c>
      <c r="AB16">
        <v>3.6864608044821043</v>
      </c>
      <c r="AC16">
        <v>3.807676809425486</v>
      </c>
      <c r="AD16">
        <v>3.9439761792746468</v>
      </c>
      <c r="AE16">
        <v>4.0952391216795787</v>
      </c>
      <c r="AF16">
        <v>4.2612994798387493</v>
      </c>
      <c r="AG16">
        <v>4.4419093374862113</v>
      </c>
      <c r="AH16">
        <v>4.6367021208131929</v>
      </c>
      <c r="AI16">
        <v>4.8451542402036978</v>
      </c>
      <c r="AJ16">
        <v>5.0665455823647543</v>
      </c>
      <c r="AK16">
        <v>5.2999194590632115</v>
      </c>
    </row>
    <row r="17" spans="1:37">
      <c r="A17" t="s">
        <v>383</v>
      </c>
      <c r="B17">
        <v>5285.7500440000003</v>
      </c>
      <c r="C17">
        <v>5293.4853899999998</v>
      </c>
      <c r="D17">
        <v>5277.6542060000002</v>
      </c>
      <c r="E17">
        <v>5299.6476629999997</v>
      </c>
      <c r="F17">
        <v>5405.3688700000002</v>
      </c>
      <c r="G17">
        <v>5595.4104799999996</v>
      </c>
      <c r="H17">
        <v>6038.6313360000004</v>
      </c>
      <c r="I17">
        <v>5840.854421</v>
      </c>
      <c r="J17">
        <v>5348.8339699999997</v>
      </c>
      <c r="K17">
        <v>4887.9579290000001</v>
      </c>
      <c r="L17">
        <v>4638.9370019999997</v>
      </c>
      <c r="M17">
        <v>4687.8364389999997</v>
      </c>
      <c r="N17">
        <v>5094.8725400000003</v>
      </c>
      <c r="O17">
        <v>5865.1409530000001</v>
      </c>
      <c r="P17">
        <v>6996.2681949999997</v>
      </c>
      <c r="Q17">
        <v>8355.9787589999996</v>
      </c>
      <c r="R17">
        <v>8973.3184399999991</v>
      </c>
      <c r="S17">
        <v>9254.3010890000005</v>
      </c>
      <c r="T17">
        <v>9445.05242</v>
      </c>
      <c r="U17">
        <v>9654.9840889999996</v>
      </c>
      <c r="V17">
        <v>9920.8497029999999</v>
      </c>
      <c r="W17">
        <v>10244.94838</v>
      </c>
      <c r="X17">
        <v>10612.477569999999</v>
      </c>
      <c r="Y17">
        <v>10999.209080000001</v>
      </c>
      <c r="Z17">
        <v>11374.75779</v>
      </c>
      <c r="AA17">
        <v>11704.38852</v>
      </c>
      <c r="AB17">
        <v>11968.79955</v>
      </c>
      <c r="AC17">
        <v>12173.82401</v>
      </c>
      <c r="AD17">
        <v>12328.79682</v>
      </c>
      <c r="AE17">
        <v>12443.47581</v>
      </c>
      <c r="AF17">
        <v>12527.59319</v>
      </c>
      <c r="AG17">
        <v>12590.725179999999</v>
      </c>
      <c r="AH17">
        <v>12642.81157</v>
      </c>
      <c r="AI17">
        <v>12695.000980000001</v>
      </c>
      <c r="AJ17">
        <v>12759.718870000001</v>
      </c>
      <c r="AK17">
        <v>12850.88458</v>
      </c>
    </row>
    <row r="18" spans="1:37">
      <c r="A18" t="s">
        <v>382</v>
      </c>
      <c r="B18">
        <v>18609.931690000001</v>
      </c>
      <c r="C18">
        <v>19045.121760000002</v>
      </c>
      <c r="D18">
        <v>19463.32287</v>
      </c>
      <c r="E18">
        <v>20035.802220000001</v>
      </c>
      <c r="F18">
        <v>20824.456450000001</v>
      </c>
      <c r="G18">
        <v>21721.19729</v>
      </c>
      <c r="H18">
        <v>23068.20666</v>
      </c>
      <c r="I18">
        <v>24525.407009999999</v>
      </c>
      <c r="J18">
        <v>26100.998579999999</v>
      </c>
      <c r="K18">
        <v>27478.301800000001</v>
      </c>
      <c r="L18">
        <v>28491.707310000002</v>
      </c>
      <c r="M18">
        <v>29391.552009999999</v>
      </c>
      <c r="N18">
        <v>30461.682629999999</v>
      </c>
      <c r="O18">
        <v>31875.537120000001</v>
      </c>
      <c r="P18">
        <v>33714.519990000001</v>
      </c>
      <c r="Q18">
        <v>35917.326009999997</v>
      </c>
      <c r="R18">
        <v>37011.469620000003</v>
      </c>
      <c r="S18">
        <v>38137.095099999999</v>
      </c>
      <c r="T18">
        <v>39436.852630000001</v>
      </c>
      <c r="U18">
        <v>40903.117449999998</v>
      </c>
      <c r="V18">
        <v>42500.634510000004</v>
      </c>
      <c r="W18">
        <v>44187.640549999996</v>
      </c>
      <c r="X18">
        <v>45919.349419999999</v>
      </c>
      <c r="Y18">
        <v>47648.371550000003</v>
      </c>
      <c r="Z18">
        <v>49324.412049999999</v>
      </c>
      <c r="AA18">
        <v>50894.218990000001</v>
      </c>
      <c r="AB18">
        <v>52335.63725</v>
      </c>
      <c r="AC18">
        <v>53661.010260000003</v>
      </c>
      <c r="AD18">
        <v>54877.681570000001</v>
      </c>
      <c r="AE18">
        <v>55994.75722</v>
      </c>
      <c r="AF18">
        <v>57023.664400000001</v>
      </c>
      <c r="AG18">
        <v>57976.925089999997</v>
      </c>
      <c r="AH18">
        <v>58867.494440000002</v>
      </c>
      <c r="AI18">
        <v>59708.725279999999</v>
      </c>
      <c r="AJ18">
        <v>60513.953289999998</v>
      </c>
      <c r="AK18">
        <v>61296.295769999997</v>
      </c>
    </row>
    <row r="19" spans="1:37">
      <c r="A19" t="s">
        <v>437</v>
      </c>
      <c r="B19">
        <v>-9.9999999999999797E-11</v>
      </c>
      <c r="C19">
        <v>-1.0399999999999899E-10</v>
      </c>
      <c r="D19">
        <v>-1.08159999999999E-10</v>
      </c>
      <c r="E19">
        <v>-1.12486399999999E-10</v>
      </c>
      <c r="F19">
        <v>-1.1698585599999901E-10</v>
      </c>
      <c r="G19">
        <v>-1.21665290239999E-10</v>
      </c>
      <c r="H19">
        <v>-7.1221454301277701E-3</v>
      </c>
      <c r="I19">
        <v>-9.1457395414096653E-3</v>
      </c>
      <c r="J19">
        <v>-3.826501452675944E-3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</row>
    <row r="20" spans="1:37">
      <c r="A20" t="s">
        <v>438</v>
      </c>
      <c r="B20">
        <v>-3.2781502856806699E-2</v>
      </c>
      <c r="C20">
        <v>-8.6998061302454799E-2</v>
      </c>
      <c r="D20">
        <v>-0.14121461974810301</v>
      </c>
      <c r="E20">
        <v>-0.195431178193751</v>
      </c>
      <c r="F20">
        <v>-0.24964773663939899</v>
      </c>
      <c r="G20">
        <v>-0.30386429508504698</v>
      </c>
      <c r="H20">
        <v>-0.39757017477283879</v>
      </c>
      <c r="I20">
        <v>-0.45967882719473574</v>
      </c>
      <c r="J20">
        <v>-0.14459763487314364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</row>
    <row r="21" spans="1:37">
      <c r="A21" t="s">
        <v>439</v>
      </c>
      <c r="B21">
        <v>-9.5027064857459403E-2</v>
      </c>
      <c r="C21">
        <v>-7.6526387407766197E-2</v>
      </c>
      <c r="D21">
        <v>-5.8025709958073102E-2</v>
      </c>
      <c r="E21">
        <v>-3.9525032508379999E-2</v>
      </c>
      <c r="F21">
        <v>-2.10243550586868E-2</v>
      </c>
      <c r="G21">
        <v>-2.5236776089937098E-3</v>
      </c>
      <c r="H21">
        <v>-4.1031463712591483E-2</v>
      </c>
      <c r="I21">
        <v>-7.1018247580827754E-2</v>
      </c>
      <c r="J21">
        <v>-4.0303739588821448E-2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</row>
    <row r="22" spans="1:37">
      <c r="A22" t="s">
        <v>440</v>
      </c>
      <c r="B22">
        <v>-0.162525638397339</v>
      </c>
      <c r="C22">
        <v>-0.13002150635750601</v>
      </c>
      <c r="D22">
        <v>-9.7517374317674696E-2</v>
      </c>
      <c r="E22">
        <v>-6.5013242277842498E-2</v>
      </c>
      <c r="F22">
        <v>-3.2509110238010397E-2</v>
      </c>
      <c r="G22">
        <v>-4.97819817828833E-6</v>
      </c>
      <c r="H22">
        <v>-1.44484686882183E-6</v>
      </c>
      <c r="I22">
        <v>-0.109041599658972</v>
      </c>
      <c r="J22">
        <v>-0.15113266800337002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</row>
    <row r="23" spans="1:37">
      <c r="A23" t="s">
        <v>441</v>
      </c>
      <c r="B23">
        <v>-9.9999999999999965E-11</v>
      </c>
      <c r="C23">
        <v>-1.0399999999999996E-10</v>
      </c>
      <c r="D23">
        <v>-1.0815999999999998E-10</v>
      </c>
      <c r="E23">
        <v>-1.1248639999999997E-10</v>
      </c>
      <c r="F23">
        <v>-1.1698585599999999E-10</v>
      </c>
      <c r="G23">
        <v>-1.2166529023999998E-10</v>
      </c>
      <c r="H23">
        <v>-1.2653190184959998E-10</v>
      </c>
      <c r="I23">
        <v>-6.1141267983879158E-11</v>
      </c>
      <c r="J23">
        <v>-1.5319834643066076E-11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</row>
    <row r="24" spans="1:37">
      <c r="A24" t="s">
        <v>442</v>
      </c>
      <c r="B24">
        <v>-3.2781502858172273E-2</v>
      </c>
      <c r="C24">
        <v>-3.4092762972499163E-2</v>
      </c>
      <c r="D24">
        <v>-3.5456473491399132E-2</v>
      </c>
      <c r="E24">
        <v>-3.6874732431055102E-2</v>
      </c>
      <c r="F24">
        <v>-3.8349721728297315E-2</v>
      </c>
      <c r="G24">
        <v>-3.9883710597429199E-2</v>
      </c>
      <c r="H24">
        <v>-2.2133697693179862E-2</v>
      </c>
      <c r="I24">
        <v>-2.130275927436865E-2</v>
      </c>
      <c r="J24">
        <v>-5.606910326899096E-3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</row>
    <row r="25" spans="1:37">
      <c r="A25" t="s">
        <v>443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</row>
    <row r="26" spans="1:37">
      <c r="A26" t="s">
        <v>444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</row>
    <row r="27" spans="1:37">
      <c r="A27" t="s">
        <v>401</v>
      </c>
      <c r="B27">
        <v>-38.416983036519547</v>
      </c>
      <c r="C27">
        <v>-34.322539113101762</v>
      </c>
      <c r="D27">
        <v>-30.12209970567503</v>
      </c>
      <c r="E27">
        <v>-26.034948173515108</v>
      </c>
      <c r="F27">
        <v>-22.054784657685897</v>
      </c>
      <c r="G27">
        <v>-18.212817972334996</v>
      </c>
      <c r="H27">
        <v>-53.641070002478344</v>
      </c>
      <c r="I27">
        <v>-87.831086769037398</v>
      </c>
      <c r="J27">
        <v>-126.05775251948981</v>
      </c>
      <c r="K27">
        <v>-148.00054787979235</v>
      </c>
      <c r="L27">
        <v>-154.70774013183183</v>
      </c>
      <c r="M27">
        <v>-157.35586806782891</v>
      </c>
      <c r="N27">
        <v>-157.24095790539391</v>
      </c>
      <c r="O27">
        <v>-154.21007804374074</v>
      </c>
      <c r="P27">
        <v>-149.71950250316581</v>
      </c>
      <c r="Q27">
        <v>-144.27652212389597</v>
      </c>
      <c r="R27">
        <v>-136.39048937146597</v>
      </c>
      <c r="S27">
        <v>-129.93483875199843</v>
      </c>
      <c r="T27">
        <v>-124.06802362027378</v>
      </c>
      <c r="U27">
        <v>-118.45698605296678</v>
      </c>
      <c r="V27">
        <v>-112.99722503186078</v>
      </c>
      <c r="W27">
        <v>-107.6756850751533</v>
      </c>
      <c r="X27">
        <v>-102.51427989811528</v>
      </c>
      <c r="Y27">
        <v>-97.54251281167312</v>
      </c>
      <c r="Z27">
        <v>-92.788548088603349</v>
      </c>
      <c r="AA27">
        <v>-88.277399848553159</v>
      </c>
      <c r="AB27">
        <v>-84.035498287751921</v>
      </c>
      <c r="AC27">
        <v>-80.075693941402378</v>
      </c>
      <c r="AD27">
        <v>-76.390881557410907</v>
      </c>
      <c r="AE27">
        <v>-72.96686084041238</v>
      </c>
      <c r="AF27">
        <v>-69.786432719629701</v>
      </c>
      <c r="AG27">
        <v>-66.833787579212824</v>
      </c>
      <c r="AH27">
        <v>-64.093708226075961</v>
      </c>
      <c r="AI27">
        <v>-61.548460988243704</v>
      </c>
      <c r="AJ27">
        <v>-59.179543055095195</v>
      </c>
      <c r="AK27">
        <v>-56.968690240937498</v>
      </c>
    </row>
    <row r="28" spans="1:37">
      <c r="A28" t="s">
        <v>445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</row>
    <row r="29" spans="1:37">
      <c r="A29" t="s">
        <v>446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</row>
    <row r="30" spans="1:37">
      <c r="A30" t="s">
        <v>331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-1.6964841499999999E-4</v>
      </c>
      <c r="I30">
        <v>-4.19108709E-4</v>
      </c>
      <c r="J30">
        <v>-6.3535519699999996E-4</v>
      </c>
      <c r="K30">
        <v>-7.8911720900000002E-4</v>
      </c>
      <c r="L30">
        <v>-8.5121626099999995E-4</v>
      </c>
      <c r="M30">
        <v>-8.0170346299999996E-4</v>
      </c>
      <c r="N30">
        <v>-7.4854400399999995E-4</v>
      </c>
      <c r="O30">
        <v>-6.9372637000000002E-4</v>
      </c>
      <c r="P30">
        <v>-6.6337723899999995E-4</v>
      </c>
      <c r="Q30">
        <v>-6.3162079900000001E-4</v>
      </c>
      <c r="R30">
        <v>-6.0303177300000002E-4</v>
      </c>
      <c r="S30">
        <v>-5.5750867499999998E-4</v>
      </c>
      <c r="T30">
        <v>-5.1187095699999996E-4</v>
      </c>
      <c r="U30">
        <v>-4.7137124200000001E-4</v>
      </c>
      <c r="V30">
        <v>-4.3663412500000002E-4</v>
      </c>
      <c r="W30">
        <v>-4.0675356200000002E-4</v>
      </c>
      <c r="X30">
        <v>-3.80487024E-4</v>
      </c>
      <c r="Y30">
        <v>-3.56659272E-4</v>
      </c>
      <c r="Z30">
        <v>-3.34275836E-4</v>
      </c>
      <c r="AA30">
        <v>-3.12540567E-4</v>
      </c>
      <c r="AB30">
        <v>-2.9103631299999999E-4</v>
      </c>
      <c r="AC30">
        <v>-2.6986899800000001E-4</v>
      </c>
      <c r="AD30">
        <v>-2.4930250200000002E-4</v>
      </c>
      <c r="AE30">
        <v>-2.2952969099999999E-4</v>
      </c>
      <c r="AF30">
        <v>-2.1069092700000001E-4</v>
      </c>
      <c r="AG30">
        <v>-1.9288958E-4</v>
      </c>
      <c r="AH30">
        <v>-1.7619907500000001E-4</v>
      </c>
      <c r="AI30">
        <v>-1.6066602499999999E-4</v>
      </c>
      <c r="AJ30">
        <v>-1.4631397699999999E-4</v>
      </c>
      <c r="AK30">
        <v>-1.3314748400000001E-4</v>
      </c>
    </row>
    <row r="31" spans="1:37">
      <c r="A31" t="s">
        <v>332</v>
      </c>
      <c r="B31">
        <v>-7.08475373E-4</v>
      </c>
      <c r="C31">
        <v>-1.78429923E-3</v>
      </c>
      <c r="D31">
        <v>-2.7580525599999999E-3</v>
      </c>
      <c r="E31">
        <v>-3.6217141199999998E-3</v>
      </c>
      <c r="F31">
        <v>-4.3788477700000003E-3</v>
      </c>
      <c r="G31">
        <v>-5.0556162099999998E-3</v>
      </c>
      <c r="H31">
        <v>-1.27496899E-2</v>
      </c>
      <c r="I31">
        <v>-1.5309989600000001E-2</v>
      </c>
      <c r="J31">
        <v>-1.7576613200000001E-2</v>
      </c>
      <c r="K31">
        <v>-1.92528912E-2</v>
      </c>
      <c r="L31">
        <v>-2.0027306200000001E-2</v>
      </c>
      <c r="M31">
        <v>-1.98002244E-2</v>
      </c>
      <c r="N31">
        <v>-1.94784112E-2</v>
      </c>
      <c r="O31">
        <v>-1.9101681400000001E-2</v>
      </c>
      <c r="P31">
        <v>-1.8936543199999999E-2</v>
      </c>
      <c r="Q31">
        <v>-1.8753988900000001E-2</v>
      </c>
      <c r="R31">
        <v>-1.7662303300000001E-2</v>
      </c>
      <c r="S31">
        <v>-1.6507329899999999E-2</v>
      </c>
      <c r="T31">
        <v>-1.5390042499999999E-2</v>
      </c>
      <c r="U31">
        <v>-1.4333521300000001E-2</v>
      </c>
      <c r="V31">
        <v>-1.33406631E-2</v>
      </c>
      <c r="W31">
        <v>-1.24067117E-2</v>
      </c>
      <c r="X31">
        <v>-1.15242339E-2</v>
      </c>
      <c r="Y31">
        <v>-1.0685396600000001E-2</v>
      </c>
      <c r="Z31">
        <v>-9.8834390699999997E-3</v>
      </c>
      <c r="AA31">
        <v>-9.11353453E-3</v>
      </c>
      <c r="AB31">
        <v>-8.3744294100000002E-3</v>
      </c>
      <c r="AC31">
        <v>-7.6712744700000004E-3</v>
      </c>
      <c r="AD31">
        <v>-7.0111006000000003E-3</v>
      </c>
      <c r="AE31">
        <v>-6.3978830999999996E-3</v>
      </c>
      <c r="AF31">
        <v>-5.8333601500000004E-3</v>
      </c>
      <c r="AG31">
        <v>-5.3177225100000001E-3</v>
      </c>
      <c r="AH31">
        <v>-4.84995162E-3</v>
      </c>
      <c r="AI31">
        <v>-4.4280280099999996E-3</v>
      </c>
      <c r="AJ31">
        <v>-4.0493496E-3</v>
      </c>
      <c r="AK31">
        <v>-3.7110341200000002E-3</v>
      </c>
    </row>
    <row r="32" spans="1:37">
      <c r="A32" t="s">
        <v>333</v>
      </c>
      <c r="B32">
        <v>-3.88126425E-3</v>
      </c>
      <c r="C32">
        <v>-3.0559331400000001E-3</v>
      </c>
      <c r="D32">
        <v>-2.24569136E-3</v>
      </c>
      <c r="E32">
        <v>-1.46698611E-3</v>
      </c>
      <c r="F32">
        <v>-7.4437159399999998E-4</v>
      </c>
      <c r="G32">
        <v>-8.5247228300000004E-5</v>
      </c>
      <c r="H32">
        <v>-2.5784243500000001E-3</v>
      </c>
      <c r="I32">
        <v>-4.9319340099999998E-3</v>
      </c>
      <c r="J32">
        <v>-6.98341862E-3</v>
      </c>
      <c r="K32">
        <v>-8.2129327300000006E-3</v>
      </c>
      <c r="L32">
        <v>-8.1551327999999992E-3</v>
      </c>
      <c r="M32">
        <v>-8.1761763099999999E-3</v>
      </c>
      <c r="N32">
        <v>-8.1645170399999994E-3</v>
      </c>
      <c r="O32">
        <v>-8.1369598800000009E-3</v>
      </c>
      <c r="P32">
        <v>-8.1048559199999991E-3</v>
      </c>
      <c r="Q32">
        <v>-8.0756875799999992E-3</v>
      </c>
      <c r="R32">
        <v>-7.4919945399999997E-3</v>
      </c>
      <c r="S32">
        <v>-6.9489058500000001E-3</v>
      </c>
      <c r="T32">
        <v>-6.4767856699999996E-3</v>
      </c>
      <c r="U32">
        <v>-6.0603825899999998E-3</v>
      </c>
      <c r="V32">
        <v>-5.6830083999999999E-3</v>
      </c>
      <c r="W32">
        <v>-5.3330618400000002E-3</v>
      </c>
      <c r="X32">
        <v>-5.0036752999999996E-3</v>
      </c>
      <c r="Y32">
        <v>-4.6911280000000001E-3</v>
      </c>
      <c r="Z32">
        <v>-4.3935683499999999E-3</v>
      </c>
      <c r="AA32">
        <v>-4.1101460999999999E-3</v>
      </c>
      <c r="AB32">
        <v>-3.8397703999999999E-3</v>
      </c>
      <c r="AC32">
        <v>-3.5822572999999998E-3</v>
      </c>
      <c r="AD32">
        <v>-3.3386003999999999E-3</v>
      </c>
      <c r="AE32">
        <v>-3.1090417000000001E-3</v>
      </c>
      <c r="AF32">
        <v>-2.8934676599999998E-3</v>
      </c>
      <c r="AG32">
        <v>-2.69162532E-3</v>
      </c>
      <c r="AH32">
        <v>-2.5031300900000002E-3</v>
      </c>
      <c r="AI32">
        <v>-2.3274051300000002E-3</v>
      </c>
      <c r="AJ32">
        <v>-2.1637726799999999E-3</v>
      </c>
      <c r="AK32">
        <v>-2.01151373E-3</v>
      </c>
    </row>
    <row r="33" spans="1:37">
      <c r="A33" t="s">
        <v>334</v>
      </c>
      <c r="B33">
        <v>-6.2499335800000003E-3</v>
      </c>
      <c r="C33">
        <v>-4.8859179499999997E-3</v>
      </c>
      <c r="D33">
        <v>-3.5528106300000001E-3</v>
      </c>
      <c r="E33">
        <v>-2.2809441499999999E-3</v>
      </c>
      <c r="F33">
        <v>-1.0948306E-3</v>
      </c>
      <c r="G33">
        <v>-1.61084506E-7</v>
      </c>
      <c r="H33">
        <v>-4.5888878999999999E-8</v>
      </c>
      <c r="I33">
        <v>-4.7487812800000003E-3</v>
      </c>
      <c r="J33">
        <v>-1.10281323E-2</v>
      </c>
      <c r="K33">
        <v>-1.3688670199999999E-2</v>
      </c>
      <c r="L33">
        <v>-1.3943855600000001E-2</v>
      </c>
      <c r="M33">
        <v>-1.42506991E-2</v>
      </c>
      <c r="N33">
        <v>-1.45078741E-2</v>
      </c>
      <c r="O33">
        <v>-1.4741299100000001E-2</v>
      </c>
      <c r="P33">
        <v>-1.4970415799999999E-2</v>
      </c>
      <c r="Q33">
        <v>-1.52089771E-2</v>
      </c>
      <c r="R33">
        <v>-1.4104332900000001E-2</v>
      </c>
      <c r="S33">
        <v>-1.31137258E-2</v>
      </c>
      <c r="T33">
        <v>-1.22346663E-2</v>
      </c>
      <c r="U33">
        <v>-1.1440474500000001E-2</v>
      </c>
      <c r="V33">
        <v>-1.07102241E-2</v>
      </c>
      <c r="W33">
        <v>-1.00303357E-2</v>
      </c>
      <c r="X33">
        <v>-9.39302222E-3</v>
      </c>
      <c r="Y33">
        <v>-8.7940419099999997E-3</v>
      </c>
      <c r="Z33">
        <v>-8.2311057199999996E-3</v>
      </c>
      <c r="AA33">
        <v>-7.7028763199999996E-3</v>
      </c>
      <c r="AB33">
        <v>-7.2068446900000003E-3</v>
      </c>
      <c r="AC33">
        <v>-6.74124129E-3</v>
      </c>
      <c r="AD33">
        <v>-6.3061437E-3</v>
      </c>
      <c r="AE33">
        <v>-5.9005477400000004E-3</v>
      </c>
      <c r="AF33">
        <v>-5.52299592E-3</v>
      </c>
      <c r="AG33">
        <v>-5.17199033E-3</v>
      </c>
      <c r="AH33">
        <v>-4.8460070300000001E-3</v>
      </c>
      <c r="AI33">
        <v>-4.5433429600000002E-3</v>
      </c>
      <c r="AJ33">
        <v>-4.2622559799999999E-3</v>
      </c>
      <c r="AK33">
        <v>-4.0010523400000001E-3</v>
      </c>
    </row>
    <row r="34" spans="1:37">
      <c r="A34" t="s">
        <v>359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</row>
    <row r="35" spans="1:37">
      <c r="A35" t="s">
        <v>360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</row>
    <row r="36" spans="1:37">
      <c r="A36" t="s">
        <v>361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</row>
    <row r="37" spans="1:37">
      <c r="A37" t="s">
        <v>362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</row>
    <row r="38" spans="1:37">
      <c r="A38" t="s">
        <v>363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</row>
    <row r="39" spans="1:37">
      <c r="A39" t="s">
        <v>364</v>
      </c>
      <c r="B39">
        <v>-2.73985583E-7</v>
      </c>
      <c r="C39">
        <v>-2.75757074E-7</v>
      </c>
      <c r="D39">
        <v>-2.7648926599999999E-7</v>
      </c>
      <c r="E39">
        <v>-2.8031152200000002E-7</v>
      </c>
      <c r="F39">
        <v>-2.8901560300000001E-7</v>
      </c>
      <c r="G39">
        <v>-3.01662155E-7</v>
      </c>
      <c r="H39">
        <v>-16.952190170000002</v>
      </c>
      <c r="I39">
        <v>-43.203131659999997</v>
      </c>
      <c r="J39">
        <v>-67.621881299999998</v>
      </c>
      <c r="K39">
        <v>-86.980374760000004</v>
      </c>
      <c r="L39">
        <v>-97.728622470000005</v>
      </c>
      <c r="M39">
        <v>-96.493987430000004</v>
      </c>
      <c r="N39">
        <v>-94.819436159999995</v>
      </c>
      <c r="O39">
        <v>-92.661464190000004</v>
      </c>
      <c r="P39">
        <v>-93.483771180000005</v>
      </c>
      <c r="Q39">
        <v>-93.870032140000006</v>
      </c>
      <c r="R39">
        <v>-94.829387440000005</v>
      </c>
      <c r="S39">
        <v>-92.997828560000002</v>
      </c>
      <c r="T39">
        <v>-90.699397500000003</v>
      </c>
      <c r="U39">
        <v>-88.797060520000002</v>
      </c>
      <c r="V39">
        <v>-87.485241200000004</v>
      </c>
      <c r="W39">
        <v>-86.683615810000006</v>
      </c>
      <c r="X39">
        <v>-86.205203010000005</v>
      </c>
      <c r="Y39">
        <v>-85.824130400000001</v>
      </c>
      <c r="Z39">
        <v>-85.30239392</v>
      </c>
      <c r="AA39">
        <v>-84.403071209999993</v>
      </c>
      <c r="AB39">
        <v>-83.026944470000004</v>
      </c>
      <c r="AC39">
        <v>-81.241547949999998</v>
      </c>
      <c r="AD39">
        <v>-79.115965689999996</v>
      </c>
      <c r="AE39">
        <v>-76.715786859999994</v>
      </c>
      <c r="AF39">
        <v>-74.103704879999995</v>
      </c>
      <c r="AG39">
        <v>-71.339933220000006</v>
      </c>
      <c r="AH39">
        <v>-68.482552080000005</v>
      </c>
      <c r="AI39">
        <v>-65.587654349999994</v>
      </c>
      <c r="AJ39">
        <v>-62.708151520000001</v>
      </c>
      <c r="AK39">
        <v>-59.89337416</v>
      </c>
    </row>
    <row r="40" spans="1:37">
      <c r="A40" t="s">
        <v>365</v>
      </c>
      <c r="B40">
        <v>-60</v>
      </c>
      <c r="C40">
        <v>-153.26965870000001</v>
      </c>
      <c r="D40">
        <v>-240.37665530000001</v>
      </c>
      <c r="E40">
        <v>-324.38653040000003</v>
      </c>
      <c r="F40">
        <v>-407.66909629999998</v>
      </c>
      <c r="G40">
        <v>-489.67102249999999</v>
      </c>
      <c r="H40">
        <v>-1274.0181950000001</v>
      </c>
      <c r="I40">
        <v>-1578.205087</v>
      </c>
      <c r="J40">
        <v>-1870.7073760000001</v>
      </c>
      <c r="K40">
        <v>-2122.1482329999999</v>
      </c>
      <c r="L40">
        <v>-2299.346399</v>
      </c>
      <c r="M40">
        <v>-2383.1786849999999</v>
      </c>
      <c r="N40">
        <v>-2467.3659269999998</v>
      </c>
      <c r="O40">
        <v>-2551.4235060000001</v>
      </c>
      <c r="P40">
        <v>-2668.5562410000002</v>
      </c>
      <c r="Q40">
        <v>-2787.1747500000001</v>
      </c>
      <c r="R40">
        <v>-2777.474549</v>
      </c>
      <c r="S40">
        <v>-2753.5819740000002</v>
      </c>
      <c r="T40">
        <v>-2726.9911790000001</v>
      </c>
      <c r="U40">
        <v>-2700.1531730000002</v>
      </c>
      <c r="V40">
        <v>-2672.972784</v>
      </c>
      <c r="W40">
        <v>-2644.0054380000001</v>
      </c>
      <c r="X40">
        <v>-2610.992921</v>
      </c>
      <c r="Y40">
        <v>-2571.2632370000001</v>
      </c>
      <c r="Z40">
        <v>-2522.1117450000002</v>
      </c>
      <c r="AA40">
        <v>-2461.1534769999998</v>
      </c>
      <c r="AB40">
        <v>-2389.0602450000001</v>
      </c>
      <c r="AC40">
        <v>-2309.3657210000001</v>
      </c>
      <c r="AD40">
        <v>-2224.9676250000002</v>
      </c>
      <c r="AE40">
        <v>-2138.366653</v>
      </c>
      <c r="AF40">
        <v>-2051.6953709999998</v>
      </c>
      <c r="AG40">
        <v>-1966.7520019999999</v>
      </c>
      <c r="AH40">
        <v>-1885.0102589999999</v>
      </c>
      <c r="AI40">
        <v>-1807.6252959999999</v>
      </c>
      <c r="AJ40">
        <v>-1735.495353</v>
      </c>
      <c r="AK40">
        <v>-1669.324484</v>
      </c>
    </row>
    <row r="41" spans="1:37">
      <c r="A41" t="s">
        <v>366</v>
      </c>
      <c r="B41">
        <v>-328.7</v>
      </c>
      <c r="C41">
        <v>-262.50183950000002</v>
      </c>
      <c r="D41">
        <v>-195.72207779999999</v>
      </c>
      <c r="E41">
        <v>-131.393732</v>
      </c>
      <c r="F41">
        <v>-69.300718119999999</v>
      </c>
      <c r="G41">
        <v>-8.2567773550000005</v>
      </c>
      <c r="H41">
        <v>-257.65015160000002</v>
      </c>
      <c r="I41">
        <v>-508.40030200000001</v>
      </c>
      <c r="J41">
        <v>-743.2565396</v>
      </c>
      <c r="K41">
        <v>-905.26978570000006</v>
      </c>
      <c r="L41">
        <v>-936.29542979999997</v>
      </c>
      <c r="M41">
        <v>-984.09435740000004</v>
      </c>
      <c r="N41">
        <v>-1034.2142859999999</v>
      </c>
      <c r="O41">
        <v>-1086.8588090000001</v>
      </c>
      <c r="P41">
        <v>-1142.1442460000001</v>
      </c>
      <c r="Q41">
        <v>-1200.1901359999999</v>
      </c>
      <c r="R41">
        <v>-1178.148956</v>
      </c>
      <c r="S41">
        <v>-1159.1445719999999</v>
      </c>
      <c r="T41">
        <v>-1147.634086</v>
      </c>
      <c r="U41">
        <v>-1141.6567480000001</v>
      </c>
      <c r="V41">
        <v>-1138.663546</v>
      </c>
      <c r="W41">
        <v>-1136.533584</v>
      </c>
      <c r="X41">
        <v>-1133.6598039999999</v>
      </c>
      <c r="Y41">
        <v>-1128.8420450000001</v>
      </c>
      <c r="Z41">
        <v>-1121.1755599999999</v>
      </c>
      <c r="AA41">
        <v>-1109.964563</v>
      </c>
      <c r="AB41">
        <v>-1095.4110860000001</v>
      </c>
      <c r="AC41">
        <v>-1078.4051899999999</v>
      </c>
      <c r="AD41">
        <v>-1059.5023819999999</v>
      </c>
      <c r="AE41">
        <v>-1039.1360709999999</v>
      </c>
      <c r="AF41">
        <v>-1017.6834720000001</v>
      </c>
      <c r="AG41">
        <v>-995.49374390000003</v>
      </c>
      <c r="AH41">
        <v>-972.88102419999996</v>
      </c>
      <c r="AI41">
        <v>-950.10157460000005</v>
      </c>
      <c r="AJ41">
        <v>-927.36310730000002</v>
      </c>
      <c r="AK41">
        <v>-904.83380590000002</v>
      </c>
    </row>
    <row r="42" spans="1:37">
      <c r="A42" t="s">
        <v>367</v>
      </c>
      <c r="B42">
        <v>-529.29999999999995</v>
      </c>
      <c r="C42">
        <v>-419.69584750000001</v>
      </c>
      <c r="D42">
        <v>-309.6433869</v>
      </c>
      <c r="E42">
        <v>-204.29761590000001</v>
      </c>
      <c r="F42">
        <v>-101.92832110000001</v>
      </c>
      <c r="G42">
        <v>-1.56021366E-2</v>
      </c>
      <c r="H42">
        <v>-4.5854657899999998E-3</v>
      </c>
      <c r="I42">
        <v>-489.52030400000001</v>
      </c>
      <c r="J42">
        <v>-1173.7419609999999</v>
      </c>
      <c r="K42">
        <v>-1508.8324620000001</v>
      </c>
      <c r="L42">
        <v>-1600.901979</v>
      </c>
      <c r="M42">
        <v>-1715.2311850000001</v>
      </c>
      <c r="N42">
        <v>-1837.73891</v>
      </c>
      <c r="O42">
        <v>-1969.0045190000001</v>
      </c>
      <c r="P42">
        <v>-2109.6456750000002</v>
      </c>
      <c r="Q42">
        <v>-2260.3232419999999</v>
      </c>
      <c r="R42">
        <v>-2217.968124</v>
      </c>
      <c r="S42">
        <v>-2187.4960470000001</v>
      </c>
      <c r="T42">
        <v>-2167.8840100000002</v>
      </c>
      <c r="U42">
        <v>-2155.160124</v>
      </c>
      <c r="V42">
        <v>-2145.9306179999999</v>
      </c>
      <c r="W42">
        <v>-2137.573821</v>
      </c>
      <c r="X42">
        <v>-2128.134039</v>
      </c>
      <c r="Y42">
        <v>-2116.140136</v>
      </c>
      <c r="Z42">
        <v>-2100.4599969999999</v>
      </c>
      <c r="AA42">
        <v>-2080.1984990000001</v>
      </c>
      <c r="AB42">
        <v>-2055.9712549999999</v>
      </c>
      <c r="AC42">
        <v>-2029.3878950000001</v>
      </c>
      <c r="AD42">
        <v>-2001.2500689999999</v>
      </c>
      <c r="AE42">
        <v>-1972.142085</v>
      </c>
      <c r="AF42">
        <v>-1942.534815</v>
      </c>
      <c r="AG42">
        <v>-1912.853165</v>
      </c>
      <c r="AH42">
        <v>-1883.477132</v>
      </c>
      <c r="AI42">
        <v>-1854.6995750000001</v>
      </c>
      <c r="AJ42">
        <v>-1826.744091</v>
      </c>
      <c r="AK42">
        <v>-1799.782598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0"/>
  <sheetViews>
    <sheetView topLeftCell="A45" zoomScaleNormal="100" workbookViewId="0">
      <selection activeCell="A60" sqref="A60"/>
    </sheetView>
  </sheetViews>
  <sheetFormatPr baseColWidth="10" defaultColWidth="12.453125" defaultRowHeight="14.5"/>
  <cols>
    <col min="1" max="1" width="52.81640625" customWidth="1"/>
    <col min="2" max="2" width="16.81640625" hidden="1" customWidth="1"/>
  </cols>
  <sheetData>
    <row r="1" spans="1:11" ht="30" customHeight="1">
      <c r="A1" s="7"/>
      <c r="B1" s="7"/>
      <c r="C1" s="22">
        <v>8</v>
      </c>
      <c r="D1" s="22">
        <v>9</v>
      </c>
      <c r="E1" s="22">
        <v>10</v>
      </c>
      <c r="F1" s="22">
        <v>12</v>
      </c>
      <c r="G1" s="22">
        <v>17</v>
      </c>
      <c r="H1" s="22">
        <v>37</v>
      </c>
      <c r="I1" s="10"/>
      <c r="J1" s="10"/>
      <c r="K1" s="10"/>
    </row>
    <row r="2" spans="1:11" ht="15.5">
      <c r="A2" s="9"/>
      <c r="B2" s="58"/>
      <c r="C2" s="82" t="s">
        <v>0</v>
      </c>
      <c r="D2" s="83"/>
      <c r="E2" s="83"/>
      <c r="F2" s="83"/>
      <c r="G2" s="83"/>
      <c r="H2" s="84"/>
      <c r="I2" s="10"/>
      <c r="J2" s="10"/>
      <c r="K2" s="10"/>
    </row>
    <row r="3" spans="1:11">
      <c r="A3" s="57"/>
      <c r="B3" s="59"/>
      <c r="C3" s="70">
        <v>2021</v>
      </c>
      <c r="D3" s="71">
        <v>2022</v>
      </c>
      <c r="E3" s="71">
        <v>2023</v>
      </c>
      <c r="F3" s="71">
        <v>2025</v>
      </c>
      <c r="G3" s="71">
        <v>2030</v>
      </c>
      <c r="H3" s="72">
        <v>2050</v>
      </c>
      <c r="I3" s="10"/>
      <c r="J3" s="10"/>
      <c r="K3" s="10"/>
    </row>
    <row r="4" spans="1:11">
      <c r="A4" s="16" t="s">
        <v>46</v>
      </c>
      <c r="B4" s="15" t="s">
        <v>321</v>
      </c>
      <c r="C4" s="74">
        <f>VLOOKUP($B4,Baseline_SUB!$A$1:$AT$50,C$1,FALSE)</f>
        <v>4.1041237596069369E-2</v>
      </c>
      <c r="D4" s="73">
        <f>VLOOKUP($B4,Baseline_SUB!$A$1:$AT$50,D$1,FALSE)</f>
        <v>4.1875757832734894E-2</v>
      </c>
      <c r="E4" s="73">
        <f>VLOOKUP($B4,Baseline_SUB!$A$1:$AT$50,E$1,FALSE)</f>
        <v>4.26994637410536E-2</v>
      </c>
      <c r="F4" s="73">
        <f>VLOOKUP($B4,Baseline_SUB!$A$1:$AT$50,F$1,FALSE)</f>
        <v>4.4264821722141967E-2</v>
      </c>
      <c r="G4" s="73">
        <f>VLOOKUP($B4,Baseline_SUB!$A$1:$AT$50,G$1,FALSE)</f>
        <v>4.8092875220024478E-2</v>
      </c>
      <c r="H4" s="77">
        <f>VLOOKUP($B4,Baseline_SUB!$A$1:$AT$50,H$1,FALSE)</f>
        <v>4.9714953419822461E-2</v>
      </c>
      <c r="I4" s="10"/>
      <c r="J4" s="10"/>
      <c r="K4" s="10"/>
    </row>
    <row r="5" spans="1:11">
      <c r="A5" s="16" t="s">
        <v>8</v>
      </c>
      <c r="B5" s="15" t="s">
        <v>322</v>
      </c>
      <c r="C5" s="75">
        <f>VLOOKUP($B5,Baseline_SUB!$A$1:$AT$50,C$1,FALSE)</f>
        <v>4.1200265871664365E-2</v>
      </c>
      <c r="D5" s="18">
        <f>VLOOKUP($B5,Baseline_SUB!$A$1:$AT$50,D$1,FALSE)</f>
        <v>4.1507876740609406E-2</v>
      </c>
      <c r="E5" s="18">
        <f>VLOOKUP($B5,Baseline_SUB!$A$1:$AT$50,E$1,FALSE)</f>
        <v>4.2015051878259602E-2</v>
      </c>
      <c r="F5" s="18">
        <f>VLOOKUP($B5,Baseline_SUB!$A$1:$AT$50,F$1,FALSE)</f>
        <v>5.0841239445486019E-2</v>
      </c>
      <c r="G5" s="18">
        <f>VLOOKUP($B5,Baseline_SUB!$A$1:$AT$50,G$1,FALSE)</f>
        <v>4.8690505228606185E-2</v>
      </c>
      <c r="H5" s="78">
        <f>VLOOKUP($B5,Baseline_SUB!$A$1:$AT$50,H$1,FALSE)</f>
        <v>4.0554086442716075E-2</v>
      </c>
      <c r="I5" s="10"/>
      <c r="J5" s="10"/>
      <c r="K5" s="10"/>
    </row>
    <row r="6" spans="1:11">
      <c r="A6" s="16" t="s">
        <v>47</v>
      </c>
      <c r="B6" s="15" t="s">
        <v>323</v>
      </c>
      <c r="C6" s="75">
        <f>VLOOKUP($B6,Baseline_SUB!$A$1:$AT$50,C$1,FALSE)</f>
        <v>0.14716777589999999</v>
      </c>
      <c r="D6" s="18">
        <f>VLOOKUP($B6,Baseline_SUB!$A$1:$AT$50,D$1,FALSE)</f>
        <v>0.1456925932</v>
      </c>
      <c r="E6" s="18">
        <f>VLOOKUP($B6,Baseline_SUB!$A$1:$AT$50,E$1,FALSE)</f>
        <v>0.1447865904</v>
      </c>
      <c r="F6" s="18">
        <f>VLOOKUP($B6,Baseline_SUB!$A$1:$AT$50,F$1,FALSE)</f>
        <v>0.14302097229999999</v>
      </c>
      <c r="G6" s="18">
        <f>VLOOKUP($B6,Baseline_SUB!$A$1:$AT$50,G$1,FALSE)</f>
        <v>0.1446627597</v>
      </c>
      <c r="H6" s="78">
        <f>VLOOKUP($B6,Baseline_SUB!$A$1:$AT$50,H$1,FALSE)</f>
        <v>0.14349782599999999</v>
      </c>
      <c r="I6" s="10"/>
      <c r="J6" s="10"/>
      <c r="K6" s="10"/>
    </row>
    <row r="7" spans="1:11">
      <c r="A7" s="16" t="s">
        <v>35</v>
      </c>
      <c r="B7" s="15" t="s">
        <v>324</v>
      </c>
      <c r="C7" s="75">
        <f>VLOOKUP($B7,Baseline_SUB!$A$1:$AT$50,C$1,FALSE)</f>
        <v>0.54062769369999997</v>
      </c>
      <c r="D7" s="18">
        <f>VLOOKUP($B7,Baseline_SUB!$A$1:$AT$50,D$1,FALSE)</f>
        <v>0.55302759489999997</v>
      </c>
      <c r="E7" s="18">
        <f>VLOOKUP($B7,Baseline_SUB!$A$1:$AT$50,E$1,FALSE)</f>
        <v>0.57178731520000003</v>
      </c>
      <c r="F7" s="18">
        <f>VLOOKUP($B7,Baseline_SUB!$A$1:$AT$50,F$1,FALSE)</f>
        <v>0.60069339789999998</v>
      </c>
      <c r="G7" s="18">
        <f>VLOOKUP($B7,Baseline_SUB!$A$1:$AT$50,G$1,FALSE)</f>
        <v>0.60878488890000004</v>
      </c>
      <c r="H7" s="78">
        <f>VLOOKUP($B7,Baseline_SUB!$A$1:$AT$50,H$1,FALSE)</f>
        <v>1.7177073300000002E-2</v>
      </c>
      <c r="I7" s="10"/>
      <c r="J7" s="10"/>
      <c r="K7" s="10"/>
    </row>
    <row r="8" spans="1:11">
      <c r="A8" s="16" t="s">
        <v>40</v>
      </c>
      <c r="B8" s="15" t="s">
        <v>325</v>
      </c>
      <c r="C8" s="75">
        <f>VLOOKUP($B8,Baseline_SUB!$A$1:$AT$50,C$1,FALSE)</f>
        <v>-1.7417452900000002E-2</v>
      </c>
      <c r="D8" s="18">
        <f>VLOOKUP($B8,Baseline_SUB!$A$1:$AT$50,D$1,FALSE)</f>
        <v>-2.4358797500000001E-2</v>
      </c>
      <c r="E8" s="18">
        <f>VLOOKUP($B8,Baseline_SUB!$A$1:$AT$50,E$1,FALSE)</f>
        <v>-3.1643260100000001E-2</v>
      </c>
      <c r="F8" s="18">
        <f>VLOOKUP($B8,Baseline_SUB!$A$1:$AT$50,F$1,FALSE)</f>
        <v>-3.4509745000000001E-2</v>
      </c>
      <c r="G8" s="18">
        <f>VLOOKUP($B8,Baseline_SUB!$A$1:$AT$50,G$1,FALSE)</f>
        <v>-2.75326748E-2</v>
      </c>
      <c r="H8" s="78">
        <f>VLOOKUP($B8,Baseline_SUB!$A$1:$AT$50,H$1,FALSE)</f>
        <v>3.1199412100000001E-2</v>
      </c>
      <c r="I8" s="10"/>
      <c r="J8" s="10"/>
      <c r="K8" s="10"/>
    </row>
    <row r="9" spans="1:11">
      <c r="A9" s="16" t="s">
        <v>14</v>
      </c>
      <c r="B9" s="15" t="s">
        <v>326</v>
      </c>
      <c r="C9" s="75">
        <f>VLOOKUP($B9,Baseline_SUB!$A$1:$AT$50,C$1,FALSE)</f>
        <v>-0.112284621</v>
      </c>
      <c r="D9" s="18">
        <f>VLOOKUP($B9,Baseline_SUB!$A$1:$AT$50,D$1,FALSE)</f>
        <v>-0.1243056359</v>
      </c>
      <c r="E9" s="18">
        <f>VLOOKUP($B9,Baseline_SUB!$A$1:$AT$50,E$1,FALSE)</f>
        <v>-0.13736000770000001</v>
      </c>
      <c r="F9" s="18">
        <f>VLOOKUP($B9,Baseline_SUB!$A$1:$AT$50,F$1,FALSE)</f>
        <v>-0.14933350870000001</v>
      </c>
      <c r="G9" s="18">
        <f>VLOOKUP($B9,Baseline_SUB!$A$1:$AT$50,G$1,FALSE)</f>
        <v>-0.141974709</v>
      </c>
      <c r="H9" s="78">
        <f>VLOOKUP($B9,Baseline_SUB!$A$1:$AT$50,H$1,FALSE)</f>
        <v>-8.6122280999999995E-2</v>
      </c>
      <c r="I9" s="10"/>
      <c r="J9" s="10"/>
      <c r="K9" s="10"/>
    </row>
    <row r="10" spans="1:11">
      <c r="A10" s="16" t="s">
        <v>53</v>
      </c>
      <c r="B10" s="15" t="s">
        <v>327</v>
      </c>
      <c r="C10" s="76">
        <f>VLOOKUP($B10,Baseline_SUB!$A$1:$AT$50,C$1,FALSE)</f>
        <v>29106.838</v>
      </c>
      <c r="D10" s="23">
        <f>VLOOKUP($B10,Baseline_SUB!$A$1:$AT$50,D$1,FALSE)</f>
        <v>30366.261429999999</v>
      </c>
      <c r="E10" s="23">
        <f>VLOOKUP($B10,Baseline_SUB!$A$1:$AT$50,E$1,FALSE)</f>
        <v>31449.832549999999</v>
      </c>
      <c r="F10" s="23">
        <f>VLOOKUP($B10,Baseline_SUB!$A$1:$AT$50,F$1,FALSE)</f>
        <v>33130.644310000003</v>
      </c>
      <c r="G10" s="23">
        <f>VLOOKUP($B10,Baseline_SUB!$A$1:$AT$50,G$1,FALSE)</f>
        <v>44273.304759999999</v>
      </c>
      <c r="H10" s="79">
        <f>VLOOKUP($B10,Baseline_SUB!$A$1:$AT$50,H$1,FALSE)</f>
        <v>74147.180349999995</v>
      </c>
      <c r="I10" s="10"/>
      <c r="J10" s="10"/>
      <c r="K10" s="10"/>
    </row>
    <row r="11" spans="1:11">
      <c r="A11" s="16" t="s">
        <v>48</v>
      </c>
      <c r="B11" s="15" t="s">
        <v>328</v>
      </c>
      <c r="C11" s="75">
        <f>VLOOKUP($B11,Baseline_SUB!$A$1:$AT$50,C$1,FALSE)</f>
        <v>-1.54978085E-2</v>
      </c>
      <c r="D11" s="18">
        <f>VLOOKUP($B11,Baseline_SUB!$A$1:$AT$50,D$1,FALSE)</f>
        <v>-2.5409813600000001E-2</v>
      </c>
      <c r="E11" s="18">
        <f>VLOOKUP($B11,Baseline_SUB!$A$1:$AT$50,E$1,FALSE)</f>
        <v>-3.6223519400000001E-2</v>
      </c>
      <c r="F11" s="18">
        <f>VLOOKUP($B11,Baseline_SUB!$A$1:$AT$50,F$1,FALSE)</f>
        <v>-4.29775108E-2</v>
      </c>
      <c r="G11" s="18">
        <f>VLOOKUP($B11,Baseline_SUB!$A$1:$AT$50,G$1,FALSE)</f>
        <v>-4.2670274399999999E-2</v>
      </c>
      <c r="H11" s="78">
        <f>VLOOKUP($B11,Baseline_SUB!$A$1:$AT$50,H$1,FALSE)</f>
        <v>-9.8567476700000007E-3</v>
      </c>
      <c r="I11" s="10"/>
      <c r="J11" s="10"/>
      <c r="K11" s="10"/>
    </row>
    <row r="12" spans="1:11">
      <c r="A12" s="16" t="s">
        <v>262</v>
      </c>
      <c r="B12" s="15"/>
      <c r="C12" s="75">
        <f>SUM(C13:C16)</f>
        <v>-1.5497808553879E-2</v>
      </c>
      <c r="D12" s="18">
        <f t="shared" ref="D12:H12" si="0">SUM(D13:D16)</f>
        <v>-2.5409813598999999E-2</v>
      </c>
      <c r="E12" s="18">
        <f t="shared" si="0"/>
        <v>-3.6223519317000005E-2</v>
      </c>
      <c r="F12" s="18">
        <f t="shared" si="0"/>
        <v>-4.2977510861000004E-2</v>
      </c>
      <c r="G12" s="18">
        <f t="shared" si="0"/>
        <v>-4.2670274378999999E-2</v>
      </c>
      <c r="H12" s="78">
        <f t="shared" si="0"/>
        <v>-9.8567476740000007E-3</v>
      </c>
      <c r="I12" s="10"/>
      <c r="J12" s="10"/>
      <c r="K12" s="10"/>
    </row>
    <row r="13" spans="1:11">
      <c r="A13" s="29" t="s">
        <v>350</v>
      </c>
      <c r="B13" s="15" t="s">
        <v>331</v>
      </c>
      <c r="C13" s="75">
        <f>VLOOKUP($B13,Baseline_SUB!$A$1:$AT$50,C$1,FALSE)</f>
        <v>-1.6964841499999999E-4</v>
      </c>
      <c r="D13" s="18">
        <f>VLOOKUP($B13,Baseline_SUB!$A$1:$AT$50,D$1,FALSE)</f>
        <v>-4.19108709E-4</v>
      </c>
      <c r="E13" s="18">
        <f>VLOOKUP($B13,Baseline_SUB!$A$1:$AT$50,E$1,FALSE)</f>
        <v>-6.3535519699999996E-4</v>
      </c>
      <c r="F13" s="18">
        <f>VLOOKUP($B13,Baseline_SUB!$A$1:$AT$50,F$1,FALSE)</f>
        <v>-8.5121626099999995E-4</v>
      </c>
      <c r="G13" s="18">
        <f>VLOOKUP($B13,Baseline_SUB!$A$1:$AT$50,G$1,FALSE)</f>
        <v>-6.3162079900000001E-4</v>
      </c>
      <c r="H13" s="78">
        <f>VLOOKUP($B13,Baseline_SUB!$A$1:$AT$50,H$1,FALSE)</f>
        <v>-1.3314748400000001E-4</v>
      </c>
      <c r="I13" s="10"/>
      <c r="J13" s="10"/>
      <c r="K13" s="10"/>
    </row>
    <row r="14" spans="1:11">
      <c r="A14" s="29" t="s">
        <v>351</v>
      </c>
      <c r="B14" s="15" t="s">
        <v>332</v>
      </c>
      <c r="C14" s="75">
        <f>VLOOKUP($B14,Baseline_SUB!$A$1:$AT$50,C$1,FALSE)</f>
        <v>-1.27496899E-2</v>
      </c>
      <c r="D14" s="18">
        <f>VLOOKUP($B14,Baseline_SUB!$A$1:$AT$50,D$1,FALSE)</f>
        <v>-1.5309989600000001E-2</v>
      </c>
      <c r="E14" s="18">
        <f>VLOOKUP($B14,Baseline_SUB!$A$1:$AT$50,E$1,FALSE)</f>
        <v>-1.7576613200000001E-2</v>
      </c>
      <c r="F14" s="18">
        <f>VLOOKUP($B14,Baseline_SUB!$A$1:$AT$50,F$1,FALSE)</f>
        <v>-2.0027306200000001E-2</v>
      </c>
      <c r="G14" s="18">
        <f>VLOOKUP($B14,Baseline_SUB!$A$1:$AT$50,G$1,FALSE)</f>
        <v>-1.8753988900000001E-2</v>
      </c>
      <c r="H14" s="78">
        <f>VLOOKUP($B14,Baseline_SUB!$A$1:$AT$50,H$1,FALSE)</f>
        <v>-3.7110341200000002E-3</v>
      </c>
      <c r="I14" s="10"/>
      <c r="J14" s="10"/>
      <c r="K14" s="10"/>
    </row>
    <row r="15" spans="1:11">
      <c r="A15" s="29" t="s">
        <v>352</v>
      </c>
      <c r="B15" s="15" t="s">
        <v>333</v>
      </c>
      <c r="C15" s="75">
        <f>VLOOKUP($B15,Baseline_SUB!$A$1:$AT$50,C$1,FALSE)</f>
        <v>-2.5784243500000001E-3</v>
      </c>
      <c r="D15" s="18">
        <f>VLOOKUP($B15,Baseline_SUB!$A$1:$AT$50,D$1,FALSE)</f>
        <v>-4.9319340099999998E-3</v>
      </c>
      <c r="E15" s="18">
        <f>VLOOKUP($B15,Baseline_SUB!$A$1:$AT$50,E$1,FALSE)</f>
        <v>-6.98341862E-3</v>
      </c>
      <c r="F15" s="18">
        <f>VLOOKUP($B15,Baseline_SUB!$A$1:$AT$50,F$1,FALSE)</f>
        <v>-8.1551327999999992E-3</v>
      </c>
      <c r="G15" s="18">
        <f>VLOOKUP($B15,Baseline_SUB!$A$1:$AT$50,G$1,FALSE)</f>
        <v>-8.0756875799999992E-3</v>
      </c>
      <c r="H15" s="78">
        <f>VLOOKUP($B15,Baseline_SUB!$A$1:$AT$50,H$1,FALSE)</f>
        <v>-2.01151373E-3</v>
      </c>
      <c r="I15" s="10"/>
      <c r="J15" s="10"/>
      <c r="K15" s="10"/>
    </row>
    <row r="16" spans="1:11">
      <c r="A16" s="16" t="s">
        <v>261</v>
      </c>
      <c r="B16" s="15" t="s">
        <v>334</v>
      </c>
      <c r="C16" s="75">
        <f>VLOOKUP($B16,Baseline_SUB!$A$1:$AT$50,C$1,FALSE)</f>
        <v>-4.5888878999999999E-8</v>
      </c>
      <c r="D16" s="18">
        <f>VLOOKUP($B16,Baseline_SUB!$A$1:$AT$50,D$1,FALSE)</f>
        <v>-4.7487812800000003E-3</v>
      </c>
      <c r="E16" s="18">
        <f>VLOOKUP($B16,Baseline_SUB!$A$1:$AT$50,E$1,FALSE)</f>
        <v>-1.10281323E-2</v>
      </c>
      <c r="F16" s="18">
        <f>VLOOKUP($B16,Baseline_SUB!$A$1:$AT$50,F$1,FALSE)</f>
        <v>-1.3943855600000001E-2</v>
      </c>
      <c r="G16" s="18">
        <f>VLOOKUP($B16,Baseline_SUB!$A$1:$AT$50,G$1,FALSE)</f>
        <v>-1.52089771E-2</v>
      </c>
      <c r="H16" s="78">
        <f>VLOOKUP($B16,Baseline_SUB!$A$1:$AT$50,H$1,FALSE)</f>
        <v>-4.0010523400000001E-3</v>
      </c>
      <c r="I16" s="10"/>
      <c r="J16" s="10"/>
      <c r="K16" s="10"/>
    </row>
    <row r="17" spans="1:11">
      <c r="A17" s="16" t="s">
        <v>348</v>
      </c>
      <c r="B17" s="15" t="s">
        <v>329</v>
      </c>
      <c r="C17" s="76">
        <f>VLOOKUP($B17,Baseline_SUB!$A$1:$AT$50,C$1,FALSE)</f>
        <v>0</v>
      </c>
      <c r="D17" s="23">
        <f>VLOOKUP($B17,Baseline_SUB!$A$1:$AT$50,D$1,FALSE)</f>
        <v>0</v>
      </c>
      <c r="E17" s="23">
        <f>VLOOKUP($B17,Baseline_SUB!$A$1:$AT$50,E$1,FALSE)</f>
        <v>0</v>
      </c>
      <c r="F17" s="23">
        <f>VLOOKUP($B17,Baseline_SUB!$A$1:$AT$50,F$1,FALSE)</f>
        <v>0</v>
      </c>
      <c r="G17" s="23">
        <f>VLOOKUP($B17,Baseline_SUB!$A$1:$AT$50,G$1,FALSE)</f>
        <v>0</v>
      </c>
      <c r="H17" s="79">
        <f>VLOOKUP($B17,Baseline_SUB!$A$1:$AT$50,H$1,FALSE)</f>
        <v>0</v>
      </c>
      <c r="I17" s="10"/>
      <c r="J17" s="10"/>
      <c r="K17" s="10"/>
    </row>
    <row r="18" spans="1:11">
      <c r="A18" s="29" t="s">
        <v>139</v>
      </c>
      <c r="B18" s="15" t="s">
        <v>359</v>
      </c>
      <c r="C18" s="76">
        <f>VLOOKUP($B18,Baseline_SUB!$A$1:$AT$50,C$1,FALSE)</f>
        <v>0</v>
      </c>
      <c r="D18" s="23">
        <f>VLOOKUP($B18,Baseline_SUB!$A$1:$AT$50,D$1,FALSE)</f>
        <v>0</v>
      </c>
      <c r="E18" s="23">
        <f>VLOOKUP($B18,Baseline_SUB!$A$1:$AT$50,E$1,FALSE)</f>
        <v>0</v>
      </c>
      <c r="F18" s="23">
        <f>VLOOKUP($B18,Baseline_SUB!$A$1:$AT$50,F$1,FALSE)</f>
        <v>0</v>
      </c>
      <c r="G18" s="23">
        <f>VLOOKUP($B18,Baseline_SUB!$A$1:$AT$50,G$1,FALSE)</f>
        <v>0</v>
      </c>
      <c r="H18" s="79">
        <f>VLOOKUP($B18,Baseline_SUB!$A$1:$AT$50,H$1,FALSE)</f>
        <v>0</v>
      </c>
      <c r="I18" s="10"/>
      <c r="J18" s="10"/>
      <c r="K18" s="10"/>
    </row>
    <row r="19" spans="1:11">
      <c r="A19" s="29" t="s">
        <v>300</v>
      </c>
      <c r="B19" s="15" t="s">
        <v>360</v>
      </c>
      <c r="C19" s="76">
        <f>VLOOKUP($B19,Baseline_SUB!$A$1:$AT$50,C$1,FALSE)</f>
        <v>0</v>
      </c>
      <c r="D19" s="23">
        <f>VLOOKUP($B19,Baseline_SUB!$A$1:$AT$50,D$1,FALSE)</f>
        <v>0</v>
      </c>
      <c r="E19" s="23">
        <f>VLOOKUP($B19,Baseline_SUB!$A$1:$AT$50,E$1,FALSE)</f>
        <v>0</v>
      </c>
      <c r="F19" s="23">
        <f>VLOOKUP($B19,Baseline_SUB!$A$1:$AT$50,F$1,FALSE)</f>
        <v>0</v>
      </c>
      <c r="G19" s="23">
        <f>VLOOKUP($B19,Baseline_SUB!$A$1:$AT$50,G$1,FALSE)</f>
        <v>0</v>
      </c>
      <c r="H19" s="79">
        <f>VLOOKUP($B19,Baseline_SUB!$A$1:$AT$50,H$1,FALSE)</f>
        <v>0</v>
      </c>
      <c r="I19" s="10"/>
      <c r="J19" s="10"/>
      <c r="K19" s="10"/>
    </row>
    <row r="20" spans="1:11">
      <c r="A20" s="29" t="s">
        <v>148</v>
      </c>
      <c r="B20" s="15" t="s">
        <v>361</v>
      </c>
      <c r="C20" s="76">
        <f>VLOOKUP($B20,Baseline_SUB!$A$1:$AT$50,C$1,FALSE)</f>
        <v>0</v>
      </c>
      <c r="D20" s="23">
        <f>VLOOKUP($B20,Baseline_SUB!$A$1:$AT$50,D$1,FALSE)</f>
        <v>0</v>
      </c>
      <c r="E20" s="23">
        <f>VLOOKUP($B20,Baseline_SUB!$A$1:$AT$50,E$1,FALSE)</f>
        <v>0</v>
      </c>
      <c r="F20" s="23">
        <f>VLOOKUP($B20,Baseline_SUB!$A$1:$AT$50,F$1,FALSE)</f>
        <v>0</v>
      </c>
      <c r="G20" s="23">
        <f>VLOOKUP($B20,Baseline_SUB!$A$1:$AT$50,G$1,FALSE)</f>
        <v>0</v>
      </c>
      <c r="H20" s="79">
        <f>VLOOKUP($B20,Baseline_SUB!$A$1:$AT$50,H$1,FALSE)</f>
        <v>0</v>
      </c>
      <c r="I20" s="10"/>
      <c r="J20" s="10"/>
      <c r="K20" s="10"/>
    </row>
    <row r="21" spans="1:11">
      <c r="A21" s="29" t="s">
        <v>159</v>
      </c>
      <c r="B21" s="15" t="s">
        <v>362</v>
      </c>
      <c r="C21" s="76">
        <f>VLOOKUP($B21,Baseline_SUB!$A$1:$AT$50,C$1,FALSE)</f>
        <v>0</v>
      </c>
      <c r="D21" s="23">
        <f>VLOOKUP($B21,Baseline_SUB!$A$1:$AT$50,D$1,FALSE)</f>
        <v>0</v>
      </c>
      <c r="E21" s="23">
        <f>VLOOKUP($B21,Baseline_SUB!$A$1:$AT$50,E$1,FALSE)</f>
        <v>0</v>
      </c>
      <c r="F21" s="23">
        <f>VLOOKUP($B21,Baseline_SUB!$A$1:$AT$50,F$1,FALSE)</f>
        <v>0</v>
      </c>
      <c r="G21" s="23">
        <f>VLOOKUP($B21,Baseline_SUB!$A$1:$AT$50,G$1,FALSE)</f>
        <v>0</v>
      </c>
      <c r="H21" s="79">
        <f>VLOOKUP($B21,Baseline_SUB!$A$1:$AT$50,H$1,FALSE)</f>
        <v>0</v>
      </c>
      <c r="I21" s="10"/>
      <c r="J21" s="10"/>
      <c r="K21" s="10"/>
    </row>
    <row r="22" spans="1:11">
      <c r="A22" s="29" t="s">
        <v>140</v>
      </c>
      <c r="B22" s="15" t="s">
        <v>363</v>
      </c>
      <c r="C22" s="76">
        <f>VLOOKUP($B22,Baseline_SUB!$A$1:$AT$50,C$1,FALSE)</f>
        <v>0</v>
      </c>
      <c r="D22" s="23">
        <f>VLOOKUP($B22,Baseline_SUB!$A$1:$AT$50,D$1,FALSE)</f>
        <v>0</v>
      </c>
      <c r="E22" s="23">
        <f>VLOOKUP($B22,Baseline_SUB!$A$1:$AT$50,E$1,FALSE)</f>
        <v>0</v>
      </c>
      <c r="F22" s="23">
        <f>VLOOKUP($B22,Baseline_SUB!$A$1:$AT$50,F$1,FALSE)</f>
        <v>0</v>
      </c>
      <c r="G22" s="23">
        <f>VLOOKUP($B22,Baseline_SUB!$A$1:$AT$50,G$1,FALSE)</f>
        <v>0</v>
      </c>
      <c r="H22" s="79">
        <f>VLOOKUP($B22,Baseline_SUB!$A$1:$AT$50,H$1,FALSE)</f>
        <v>0</v>
      </c>
      <c r="I22" s="10"/>
      <c r="J22" s="10"/>
      <c r="K22" s="10"/>
    </row>
    <row r="23" spans="1:11">
      <c r="A23" s="16" t="s">
        <v>349</v>
      </c>
      <c r="B23" s="15" t="s">
        <v>330</v>
      </c>
      <c r="C23" s="76">
        <f>VLOOKUP($B23,Baseline_SUB!$A$1:$AT$50,C$1,FALSE)</f>
        <v>0</v>
      </c>
      <c r="D23" s="23">
        <f>VLOOKUP($B23,Baseline_SUB!$A$1:$AT$50,D$1,FALSE)</f>
        <v>0</v>
      </c>
      <c r="E23" s="23">
        <f>VLOOKUP($B23,Baseline_SUB!$A$1:$AT$50,E$1,FALSE)</f>
        <v>0</v>
      </c>
      <c r="F23" s="23">
        <f>VLOOKUP($B23,Baseline_SUB!$A$1:$AT$50,F$1,FALSE)</f>
        <v>0</v>
      </c>
      <c r="G23" s="23">
        <f>VLOOKUP($B23,Baseline_SUB!$A$1:$AT$50,G$1,FALSE)</f>
        <v>0</v>
      </c>
      <c r="H23" s="79">
        <f>VLOOKUP($B23,Baseline_SUB!$A$1:$AT$50,H$1,FALSE)</f>
        <v>0</v>
      </c>
      <c r="I23" s="10"/>
      <c r="J23" s="10"/>
      <c r="K23" s="10"/>
    </row>
    <row r="24" spans="1:11">
      <c r="A24" s="16" t="s">
        <v>377</v>
      </c>
      <c r="B24" s="15"/>
      <c r="C24" s="76">
        <f>SUM(C25:C28)</f>
        <v>-1548.6251222357901</v>
      </c>
      <c r="D24" s="23">
        <f t="shared" ref="D24:H24" si="1">SUM(D25:D28)</f>
        <v>-2619.32882466</v>
      </c>
      <c r="E24" s="23">
        <f t="shared" si="1"/>
        <v>-3855.3277578999996</v>
      </c>
      <c r="F24" s="23">
        <f t="shared" si="1"/>
        <v>-4934.2724302699999</v>
      </c>
      <c r="G24" s="23">
        <f t="shared" si="1"/>
        <v>-6341.5581601400008</v>
      </c>
      <c r="H24" s="79">
        <f t="shared" si="1"/>
        <v>-4433.8342620599997</v>
      </c>
      <c r="I24" s="10"/>
      <c r="J24" s="10"/>
      <c r="K24" s="10"/>
    </row>
    <row r="25" spans="1:11">
      <c r="A25" s="29" t="s">
        <v>300</v>
      </c>
      <c r="B25" s="15" t="s">
        <v>364</v>
      </c>
      <c r="C25" s="76">
        <f>VLOOKUP($B25,Baseline_SUB!$A$1:$AT$50,C$1,FALSE)</f>
        <v>-16.952190170000002</v>
      </c>
      <c r="D25" s="23">
        <f>VLOOKUP($B25,Baseline_SUB!$A$1:$AT$50,D$1,FALSE)</f>
        <v>-43.203131659999997</v>
      </c>
      <c r="E25" s="23">
        <f>VLOOKUP($B25,Baseline_SUB!$A$1:$AT$50,E$1,FALSE)</f>
        <v>-67.621881299999998</v>
      </c>
      <c r="F25" s="23">
        <f>VLOOKUP($B25,Baseline_SUB!$A$1:$AT$50,F$1,FALSE)</f>
        <v>-97.728622470000005</v>
      </c>
      <c r="G25" s="23">
        <f>VLOOKUP($B25,Baseline_SUB!$A$1:$AT$50,G$1,FALSE)</f>
        <v>-93.870032140000006</v>
      </c>
      <c r="H25" s="79">
        <f>VLOOKUP($B25,Baseline_SUB!$A$1:$AT$50,H$1,FALSE)</f>
        <v>-59.89337416</v>
      </c>
      <c r="I25" s="10"/>
      <c r="J25" s="10"/>
      <c r="K25" s="10"/>
    </row>
    <row r="26" spans="1:11">
      <c r="A26" s="29" t="s">
        <v>148</v>
      </c>
      <c r="B26" s="15" t="s">
        <v>365</v>
      </c>
      <c r="C26" s="76">
        <f>VLOOKUP($B26,Baseline_SUB!$A$1:$AT$50,C$1,FALSE)</f>
        <v>-1274.0181950000001</v>
      </c>
      <c r="D26" s="23">
        <f>VLOOKUP($B26,Baseline_SUB!$A$1:$AT$50,D$1,FALSE)</f>
        <v>-1578.205087</v>
      </c>
      <c r="E26" s="23">
        <f>VLOOKUP($B26,Baseline_SUB!$A$1:$AT$50,E$1,FALSE)</f>
        <v>-1870.7073760000001</v>
      </c>
      <c r="F26" s="23">
        <f>VLOOKUP($B26,Baseline_SUB!$A$1:$AT$50,F$1,FALSE)</f>
        <v>-2299.346399</v>
      </c>
      <c r="G26" s="23">
        <f>VLOOKUP($B26,Baseline_SUB!$A$1:$AT$50,G$1,FALSE)</f>
        <v>-2787.1747500000001</v>
      </c>
      <c r="H26" s="79">
        <f>VLOOKUP($B26,Baseline_SUB!$A$1:$AT$50,H$1,FALSE)</f>
        <v>-1669.324484</v>
      </c>
      <c r="I26" s="10"/>
      <c r="J26" s="10"/>
      <c r="K26" s="10"/>
    </row>
    <row r="27" spans="1:11">
      <c r="A27" s="29" t="s">
        <v>159</v>
      </c>
      <c r="B27" s="15" t="s">
        <v>366</v>
      </c>
      <c r="C27" s="76">
        <f>VLOOKUP($B27,Baseline_SUB!$A$1:$AT$50,C$1,FALSE)</f>
        <v>-257.65015160000002</v>
      </c>
      <c r="D27" s="23">
        <f>VLOOKUP($B27,Baseline_SUB!$A$1:$AT$50,D$1,FALSE)</f>
        <v>-508.40030200000001</v>
      </c>
      <c r="E27" s="23">
        <f>VLOOKUP($B27,Baseline_SUB!$A$1:$AT$50,E$1,FALSE)</f>
        <v>-743.2565396</v>
      </c>
      <c r="F27" s="23">
        <f>VLOOKUP($B27,Baseline_SUB!$A$1:$AT$50,F$1,FALSE)</f>
        <v>-936.29542979999997</v>
      </c>
      <c r="G27" s="23">
        <f>VLOOKUP($B27,Baseline_SUB!$A$1:$AT$50,G$1,FALSE)</f>
        <v>-1200.1901359999999</v>
      </c>
      <c r="H27" s="79">
        <f>VLOOKUP($B27,Baseline_SUB!$A$1:$AT$50,H$1,FALSE)</f>
        <v>-904.83380590000002</v>
      </c>
      <c r="I27" s="10"/>
      <c r="J27" s="10"/>
      <c r="K27" s="10"/>
    </row>
    <row r="28" spans="1:11">
      <c r="A28" s="29" t="s">
        <v>140</v>
      </c>
      <c r="B28" s="15" t="s">
        <v>367</v>
      </c>
      <c r="C28" s="76">
        <f>VLOOKUP($B28,Baseline_SUB!$A$1:$AT$50,C$1,FALSE)</f>
        <v>-4.5854657899999998E-3</v>
      </c>
      <c r="D28" s="23">
        <f>VLOOKUP($B28,Baseline_SUB!$A$1:$AT$50,D$1,FALSE)</f>
        <v>-489.52030400000001</v>
      </c>
      <c r="E28" s="23">
        <f>VLOOKUP($B28,Baseline_SUB!$A$1:$AT$50,E$1,FALSE)</f>
        <v>-1173.7419609999999</v>
      </c>
      <c r="F28" s="23">
        <f>VLOOKUP($B28,Baseline_SUB!$A$1:$AT$50,F$1,FALSE)</f>
        <v>-1600.901979</v>
      </c>
      <c r="G28" s="23">
        <f>VLOOKUP($B28,Baseline_SUB!$A$1:$AT$50,G$1,FALSE)</f>
        <v>-2260.3232419999999</v>
      </c>
      <c r="H28" s="79">
        <f>VLOOKUP($B28,Baseline_SUB!$A$1:$AT$50,H$1,FALSE)</f>
        <v>-1799.782598</v>
      </c>
      <c r="I28" s="10"/>
      <c r="J28" s="10"/>
      <c r="K28" s="10"/>
    </row>
    <row r="29" spans="1:11" s="10" customFormat="1">
      <c r="A29" s="81" t="s">
        <v>403</v>
      </c>
      <c r="B29" t="s">
        <v>401</v>
      </c>
      <c r="C29" s="45">
        <f>VLOOKUP($B29,Baseline_SUB!$A$1:$AT$50,C$1,FALSE)</f>
        <v>-53.641070002478344</v>
      </c>
      <c r="D29" s="23">
        <f>VLOOKUP($B29,Baseline_SUB!$A$1:$AT$50,D$1,FALSE)</f>
        <v>-87.831086769037398</v>
      </c>
      <c r="E29" s="23">
        <f>VLOOKUP($B29,Baseline_SUB!$A$1:$AT$50,E$1,FALSE)</f>
        <v>-126.05775251948981</v>
      </c>
      <c r="F29" s="23">
        <f>VLOOKUP($B29,Baseline_SUB!$A$1:$AT$50,F$1,FALSE)</f>
        <v>-154.70774013183183</v>
      </c>
      <c r="G29" s="23">
        <f>VLOOKUP($B29,Baseline_SUB!$A$1:$AT$50,G$1,FALSE)</f>
        <v>-144.27652212389597</v>
      </c>
      <c r="H29" s="46">
        <f>VLOOKUP($B29,Baseline_SUB!$A$1:$AT$50,H$1,FALSE)</f>
        <v>-56.968690240937498</v>
      </c>
    </row>
    <row r="30" spans="1:11" s="10" customFormat="1">
      <c r="A30" s="29"/>
      <c r="B30" s="9"/>
      <c r="C30" s="23"/>
      <c r="D30" s="23"/>
      <c r="E30" s="23"/>
      <c r="F30" s="23"/>
      <c r="G30" s="23"/>
      <c r="H30" s="23"/>
    </row>
    <row r="31" spans="1:11" s="10" customFormat="1">
      <c r="A31" s="29"/>
      <c r="B31" s="9"/>
      <c r="C31" s="23"/>
      <c r="D31" s="23"/>
      <c r="E31" s="23"/>
      <c r="F31" s="23"/>
      <c r="G31" s="23"/>
      <c r="H31" s="23"/>
    </row>
    <row r="32" spans="1:11" s="10" customFormat="1">
      <c r="A32" s="7"/>
      <c r="C32" s="89"/>
      <c r="D32" s="89"/>
      <c r="E32" s="89"/>
      <c r="F32" s="89"/>
      <c r="G32" s="89"/>
      <c r="H32" s="89"/>
    </row>
    <row r="33" spans="1:11" ht="15.5">
      <c r="A33" s="9"/>
      <c r="B33" s="58"/>
      <c r="C33" s="87" t="s">
        <v>16</v>
      </c>
      <c r="D33" s="87"/>
      <c r="E33" s="87"/>
      <c r="F33" s="87"/>
      <c r="G33" s="87"/>
      <c r="H33" s="87"/>
      <c r="I33" s="15"/>
      <c r="J33" s="10"/>
      <c r="K33" s="10"/>
    </row>
    <row r="34" spans="1:11">
      <c r="A34" s="57"/>
      <c r="B34" s="67"/>
      <c r="C34" s="3">
        <v>2021</v>
      </c>
      <c r="D34" s="3">
        <v>2022</v>
      </c>
      <c r="E34" s="3">
        <v>2023</v>
      </c>
      <c r="F34" s="3">
        <v>2025</v>
      </c>
      <c r="G34" s="3">
        <v>2030</v>
      </c>
      <c r="H34" s="4">
        <v>2050</v>
      </c>
      <c r="I34" s="9"/>
      <c r="J34" s="10"/>
      <c r="K34" s="10"/>
    </row>
    <row r="35" spans="1:11">
      <c r="A35" s="16" t="s">
        <v>49</v>
      </c>
      <c r="B35" s="60"/>
      <c r="C35" s="17">
        <f>C4</f>
        <v>4.1041237596069369E-2</v>
      </c>
      <c r="D35" s="18">
        <f t="shared" ref="D35:H35" si="2">D4</f>
        <v>4.1875757832734894E-2</v>
      </c>
      <c r="E35" s="18">
        <f t="shared" si="2"/>
        <v>4.26994637410536E-2</v>
      </c>
      <c r="F35" s="18">
        <f t="shared" si="2"/>
        <v>4.4264821722141967E-2</v>
      </c>
      <c r="G35" s="18">
        <f t="shared" si="2"/>
        <v>4.8092875220024478E-2</v>
      </c>
      <c r="H35" s="19">
        <f t="shared" si="2"/>
        <v>4.9714953419822461E-2</v>
      </c>
      <c r="I35" s="9"/>
      <c r="J35" s="10"/>
      <c r="K35" s="10"/>
    </row>
    <row r="36" spans="1:11">
      <c r="A36" s="16" t="s">
        <v>50</v>
      </c>
      <c r="B36" s="60"/>
      <c r="C36" s="17">
        <f t="shared" ref="C36:H36" si="3">C5</f>
        <v>4.1200265871664365E-2</v>
      </c>
      <c r="D36" s="18">
        <f t="shared" si="3"/>
        <v>4.1507876740609406E-2</v>
      </c>
      <c r="E36" s="18">
        <f t="shared" si="3"/>
        <v>4.2015051878259602E-2</v>
      </c>
      <c r="F36" s="18">
        <f t="shared" si="3"/>
        <v>5.0841239445486019E-2</v>
      </c>
      <c r="G36" s="18">
        <f t="shared" si="3"/>
        <v>4.8690505228606185E-2</v>
      </c>
      <c r="H36" s="19">
        <f t="shared" si="3"/>
        <v>4.0554086442716075E-2</v>
      </c>
      <c r="I36" s="9"/>
      <c r="J36" s="10"/>
      <c r="K36" s="10"/>
    </row>
    <row r="37" spans="1:11">
      <c r="A37" s="16" t="s">
        <v>51</v>
      </c>
      <c r="B37" s="60"/>
      <c r="C37" s="17">
        <f t="shared" ref="C37:H37" si="4">C6</f>
        <v>0.14716777589999999</v>
      </c>
      <c r="D37" s="18">
        <f t="shared" si="4"/>
        <v>0.1456925932</v>
      </c>
      <c r="E37" s="18">
        <f t="shared" si="4"/>
        <v>0.1447865904</v>
      </c>
      <c r="F37" s="18">
        <f t="shared" si="4"/>
        <v>0.14302097229999999</v>
      </c>
      <c r="G37" s="18">
        <f t="shared" si="4"/>
        <v>0.1446627597</v>
      </c>
      <c r="H37" s="19">
        <f t="shared" si="4"/>
        <v>0.14349782599999999</v>
      </c>
      <c r="I37" s="9"/>
      <c r="J37" s="10"/>
      <c r="K37" s="10"/>
    </row>
    <row r="38" spans="1:11">
      <c r="A38" s="16" t="s">
        <v>36</v>
      </c>
      <c r="B38" s="60"/>
      <c r="C38" s="17">
        <f t="shared" ref="C38:H38" si="5">C7</f>
        <v>0.54062769369999997</v>
      </c>
      <c r="D38" s="18">
        <f t="shared" si="5"/>
        <v>0.55302759489999997</v>
      </c>
      <c r="E38" s="18">
        <f t="shared" si="5"/>
        <v>0.57178731520000003</v>
      </c>
      <c r="F38" s="18">
        <f t="shared" si="5"/>
        <v>0.60069339789999998</v>
      </c>
      <c r="G38" s="18">
        <f t="shared" si="5"/>
        <v>0.60878488890000004</v>
      </c>
      <c r="H38" s="19">
        <f t="shared" si="5"/>
        <v>1.7177073300000002E-2</v>
      </c>
      <c r="I38" s="9"/>
      <c r="J38" s="10"/>
      <c r="K38" s="10"/>
    </row>
    <row r="39" spans="1:11">
      <c r="A39" s="16" t="s">
        <v>34</v>
      </c>
      <c r="B39" s="60"/>
      <c r="C39" s="17">
        <f t="shared" ref="C39:H39" si="6">C8</f>
        <v>-1.7417452900000002E-2</v>
      </c>
      <c r="D39" s="18">
        <f t="shared" si="6"/>
        <v>-2.4358797500000001E-2</v>
      </c>
      <c r="E39" s="18">
        <f t="shared" si="6"/>
        <v>-3.1643260100000001E-2</v>
      </c>
      <c r="F39" s="18">
        <f t="shared" si="6"/>
        <v>-3.4509745000000001E-2</v>
      </c>
      <c r="G39" s="18">
        <f t="shared" si="6"/>
        <v>-2.75326748E-2</v>
      </c>
      <c r="H39" s="19">
        <f t="shared" si="6"/>
        <v>3.1199412100000001E-2</v>
      </c>
      <c r="I39" s="9"/>
      <c r="J39" s="10"/>
      <c r="K39" s="10"/>
    </row>
    <row r="40" spans="1:11">
      <c r="A40" s="16" t="s">
        <v>33</v>
      </c>
      <c r="B40" s="60"/>
      <c r="C40" s="17">
        <f t="shared" ref="C40:H40" si="7">C9</f>
        <v>-0.112284621</v>
      </c>
      <c r="D40" s="18">
        <f t="shared" si="7"/>
        <v>-0.1243056359</v>
      </c>
      <c r="E40" s="18">
        <f t="shared" si="7"/>
        <v>-0.13736000770000001</v>
      </c>
      <c r="F40" s="18">
        <f t="shared" si="7"/>
        <v>-0.14933350870000001</v>
      </c>
      <c r="G40" s="18">
        <f t="shared" si="7"/>
        <v>-0.141974709</v>
      </c>
      <c r="H40" s="19">
        <f t="shared" si="7"/>
        <v>-8.6122280999999995E-2</v>
      </c>
      <c r="I40" s="9"/>
      <c r="J40" s="10"/>
      <c r="K40" s="10"/>
    </row>
    <row r="41" spans="1:11">
      <c r="A41" s="16" t="s">
        <v>54</v>
      </c>
      <c r="B41" s="60"/>
      <c r="C41" s="45">
        <f t="shared" ref="C41:H41" si="8">C10</f>
        <v>29106.838</v>
      </c>
      <c r="D41" s="23">
        <f t="shared" si="8"/>
        <v>30366.261429999999</v>
      </c>
      <c r="E41" s="23">
        <f t="shared" si="8"/>
        <v>31449.832549999999</v>
      </c>
      <c r="F41" s="23">
        <f t="shared" si="8"/>
        <v>33130.644310000003</v>
      </c>
      <c r="G41" s="23">
        <f t="shared" si="8"/>
        <v>44273.304759999999</v>
      </c>
      <c r="H41" s="46">
        <f t="shared" si="8"/>
        <v>74147.180349999995</v>
      </c>
      <c r="I41" s="9"/>
      <c r="J41" s="10"/>
      <c r="K41" s="10"/>
    </row>
    <row r="42" spans="1:11">
      <c r="A42" s="16" t="s">
        <v>52</v>
      </c>
      <c r="B42" s="60"/>
      <c r="C42" s="17">
        <f t="shared" ref="C42:H42" si="9">C11</f>
        <v>-1.54978085E-2</v>
      </c>
      <c r="D42" s="18">
        <f t="shared" si="9"/>
        <v>-2.5409813600000001E-2</v>
      </c>
      <c r="E42" s="18">
        <f t="shared" si="9"/>
        <v>-3.6223519400000001E-2</v>
      </c>
      <c r="F42" s="18">
        <f t="shared" si="9"/>
        <v>-4.29775108E-2</v>
      </c>
      <c r="G42" s="18">
        <f t="shared" si="9"/>
        <v>-4.2670274399999999E-2</v>
      </c>
      <c r="H42" s="19">
        <f t="shared" si="9"/>
        <v>-9.8567476700000007E-3</v>
      </c>
      <c r="I42" s="10"/>
      <c r="J42" s="10"/>
      <c r="K42" s="10"/>
    </row>
    <row r="43" spans="1:11">
      <c r="A43" s="16" t="s">
        <v>287</v>
      </c>
      <c r="B43" s="60"/>
      <c r="C43" s="17">
        <f t="shared" ref="C43:H43" si="10">C12</f>
        <v>-1.5497808553879E-2</v>
      </c>
      <c r="D43" s="18">
        <f t="shared" si="10"/>
        <v>-2.5409813598999999E-2</v>
      </c>
      <c r="E43" s="18">
        <f t="shared" si="10"/>
        <v>-3.6223519317000005E-2</v>
      </c>
      <c r="F43" s="18">
        <f t="shared" si="10"/>
        <v>-4.2977510861000004E-2</v>
      </c>
      <c r="G43" s="18">
        <f t="shared" si="10"/>
        <v>-4.2670274378999999E-2</v>
      </c>
      <c r="H43" s="19">
        <f t="shared" si="10"/>
        <v>-9.8567476740000007E-3</v>
      </c>
      <c r="I43" s="10"/>
      <c r="J43" s="10"/>
      <c r="K43" s="10"/>
    </row>
    <row r="44" spans="1:11">
      <c r="A44" s="29" t="s">
        <v>353</v>
      </c>
      <c r="B44" s="58"/>
      <c r="C44" s="17">
        <f t="shared" ref="C44:H44" si="11">C13</f>
        <v>-1.6964841499999999E-4</v>
      </c>
      <c r="D44" s="18">
        <f t="shared" si="11"/>
        <v>-4.19108709E-4</v>
      </c>
      <c r="E44" s="18">
        <f t="shared" si="11"/>
        <v>-6.3535519699999996E-4</v>
      </c>
      <c r="F44" s="18">
        <f t="shared" si="11"/>
        <v>-8.5121626099999995E-4</v>
      </c>
      <c r="G44" s="18">
        <f t="shared" si="11"/>
        <v>-6.3162079900000001E-4</v>
      </c>
      <c r="H44" s="19">
        <f t="shared" si="11"/>
        <v>-1.3314748400000001E-4</v>
      </c>
      <c r="I44" s="10"/>
      <c r="J44" s="10"/>
      <c r="K44" s="10"/>
    </row>
    <row r="45" spans="1:11">
      <c r="A45" s="29" t="s">
        <v>354</v>
      </c>
      <c r="B45" s="58"/>
      <c r="C45" s="17">
        <f t="shared" ref="C45:H45" si="12">C14</f>
        <v>-1.27496899E-2</v>
      </c>
      <c r="D45" s="18">
        <f t="shared" si="12"/>
        <v>-1.5309989600000001E-2</v>
      </c>
      <c r="E45" s="18">
        <f t="shared" si="12"/>
        <v>-1.7576613200000001E-2</v>
      </c>
      <c r="F45" s="18">
        <f t="shared" si="12"/>
        <v>-2.0027306200000001E-2</v>
      </c>
      <c r="G45" s="18">
        <f t="shared" si="12"/>
        <v>-1.8753988900000001E-2</v>
      </c>
      <c r="H45" s="19">
        <f t="shared" si="12"/>
        <v>-3.7110341200000002E-3</v>
      </c>
      <c r="I45" s="10"/>
      <c r="J45" s="10"/>
      <c r="K45" s="10"/>
    </row>
    <row r="46" spans="1:11">
      <c r="A46" s="29" t="s">
        <v>355</v>
      </c>
      <c r="B46" s="58"/>
      <c r="C46" s="17">
        <f t="shared" ref="C46:H46" si="13">C15</f>
        <v>-2.5784243500000001E-3</v>
      </c>
      <c r="D46" s="18">
        <f t="shared" si="13"/>
        <v>-4.9319340099999998E-3</v>
      </c>
      <c r="E46" s="18">
        <f t="shared" si="13"/>
        <v>-6.98341862E-3</v>
      </c>
      <c r="F46" s="18">
        <f t="shared" si="13"/>
        <v>-8.1551327999999992E-3</v>
      </c>
      <c r="G46" s="18">
        <f t="shared" si="13"/>
        <v>-8.0756875799999992E-3</v>
      </c>
      <c r="H46" s="19">
        <f t="shared" si="13"/>
        <v>-2.01151373E-3</v>
      </c>
      <c r="I46" s="10"/>
      <c r="J46" s="10"/>
      <c r="K46" s="10"/>
    </row>
    <row r="47" spans="1:11">
      <c r="A47" s="16" t="s">
        <v>263</v>
      </c>
      <c r="B47" s="60"/>
      <c r="C47" s="17">
        <f t="shared" ref="C47:H47" si="14">C16</f>
        <v>-4.5888878999999999E-8</v>
      </c>
      <c r="D47" s="18">
        <f t="shared" si="14"/>
        <v>-4.7487812800000003E-3</v>
      </c>
      <c r="E47" s="18">
        <f t="shared" si="14"/>
        <v>-1.10281323E-2</v>
      </c>
      <c r="F47" s="18">
        <f t="shared" si="14"/>
        <v>-1.3943855600000001E-2</v>
      </c>
      <c r="G47" s="18">
        <f t="shared" si="14"/>
        <v>-1.52089771E-2</v>
      </c>
      <c r="H47" s="19">
        <f t="shared" si="14"/>
        <v>-4.0010523400000001E-3</v>
      </c>
      <c r="I47" s="10"/>
      <c r="J47" s="10"/>
      <c r="K47" s="10"/>
    </row>
    <row r="48" spans="1:11">
      <c r="A48" s="54" t="s">
        <v>357</v>
      </c>
      <c r="B48" s="61"/>
      <c r="C48" s="45">
        <f t="shared" ref="C48:H48" si="15">C17</f>
        <v>0</v>
      </c>
      <c r="D48" s="23">
        <f t="shared" si="15"/>
        <v>0</v>
      </c>
      <c r="E48" s="23">
        <f t="shared" si="15"/>
        <v>0</v>
      </c>
      <c r="F48" s="23">
        <f t="shared" si="15"/>
        <v>0</v>
      </c>
      <c r="G48" s="23">
        <f t="shared" si="15"/>
        <v>0</v>
      </c>
      <c r="H48" s="46">
        <f t="shared" si="15"/>
        <v>0</v>
      </c>
      <c r="I48" s="10"/>
      <c r="J48" s="10"/>
      <c r="K48" s="10"/>
    </row>
    <row r="49" spans="1:11">
      <c r="A49" s="29" t="s">
        <v>155</v>
      </c>
      <c r="B49" s="58"/>
      <c r="C49" s="45">
        <f t="shared" ref="C49:H49" si="16">C18</f>
        <v>0</v>
      </c>
      <c r="D49" s="23">
        <f t="shared" si="16"/>
        <v>0</v>
      </c>
      <c r="E49" s="23">
        <f t="shared" si="16"/>
        <v>0</v>
      </c>
      <c r="F49" s="23">
        <f t="shared" si="16"/>
        <v>0</v>
      </c>
      <c r="G49" s="23">
        <f t="shared" si="16"/>
        <v>0</v>
      </c>
      <c r="H49" s="46">
        <f t="shared" si="16"/>
        <v>0</v>
      </c>
      <c r="I49" s="10"/>
      <c r="J49" s="10"/>
      <c r="K49" s="10"/>
    </row>
    <row r="50" spans="1:11">
      <c r="A50" s="29" t="s">
        <v>156</v>
      </c>
      <c r="B50" s="58"/>
      <c r="C50" s="45">
        <f t="shared" ref="C50:H50" si="17">C19</f>
        <v>0</v>
      </c>
      <c r="D50" s="23">
        <f t="shared" si="17"/>
        <v>0</v>
      </c>
      <c r="E50" s="23">
        <f t="shared" si="17"/>
        <v>0</v>
      </c>
      <c r="F50" s="23">
        <f t="shared" si="17"/>
        <v>0</v>
      </c>
      <c r="G50" s="23">
        <f t="shared" si="17"/>
        <v>0</v>
      </c>
      <c r="H50" s="46">
        <f t="shared" si="17"/>
        <v>0</v>
      </c>
      <c r="I50" s="10"/>
      <c r="J50" s="10"/>
      <c r="K50" s="10"/>
    </row>
    <row r="51" spans="1:11">
      <c r="A51" s="29" t="s">
        <v>157</v>
      </c>
      <c r="B51" s="58"/>
      <c r="C51" s="45">
        <f t="shared" ref="C51:H51" si="18">C20</f>
        <v>0</v>
      </c>
      <c r="D51" s="23">
        <f t="shared" si="18"/>
        <v>0</v>
      </c>
      <c r="E51" s="23">
        <f t="shared" si="18"/>
        <v>0</v>
      </c>
      <c r="F51" s="23">
        <f t="shared" si="18"/>
        <v>0</v>
      </c>
      <c r="G51" s="23">
        <f t="shared" si="18"/>
        <v>0</v>
      </c>
      <c r="H51" s="46">
        <f t="shared" si="18"/>
        <v>0</v>
      </c>
      <c r="I51" s="10"/>
      <c r="J51" s="10"/>
      <c r="K51" s="10"/>
    </row>
    <row r="52" spans="1:11">
      <c r="A52" s="29" t="s">
        <v>158</v>
      </c>
      <c r="B52" s="58"/>
      <c r="C52" s="45">
        <f t="shared" ref="C52:H52" si="19">C21</f>
        <v>0</v>
      </c>
      <c r="D52" s="23">
        <f t="shared" si="19"/>
        <v>0</v>
      </c>
      <c r="E52" s="23">
        <f t="shared" si="19"/>
        <v>0</v>
      </c>
      <c r="F52" s="23">
        <f t="shared" si="19"/>
        <v>0</v>
      </c>
      <c r="G52" s="23">
        <f t="shared" si="19"/>
        <v>0</v>
      </c>
      <c r="H52" s="46">
        <f t="shared" si="19"/>
        <v>0</v>
      </c>
      <c r="I52" s="10"/>
      <c r="J52" s="10"/>
      <c r="K52" s="10"/>
    </row>
    <row r="53" spans="1:11">
      <c r="A53" s="29" t="s">
        <v>160</v>
      </c>
      <c r="B53" s="58"/>
      <c r="C53" s="45">
        <f t="shared" ref="C53:H53" si="20">C22</f>
        <v>0</v>
      </c>
      <c r="D53" s="23">
        <f t="shared" si="20"/>
        <v>0</v>
      </c>
      <c r="E53" s="23">
        <f t="shared" si="20"/>
        <v>0</v>
      </c>
      <c r="F53" s="23">
        <f t="shared" si="20"/>
        <v>0</v>
      </c>
      <c r="G53" s="23">
        <f t="shared" si="20"/>
        <v>0</v>
      </c>
      <c r="H53" s="46">
        <f t="shared" si="20"/>
        <v>0</v>
      </c>
      <c r="I53" s="10"/>
      <c r="J53" s="10"/>
      <c r="K53" s="10"/>
    </row>
    <row r="54" spans="1:11">
      <c r="A54" s="54" t="s">
        <v>358</v>
      </c>
      <c r="B54" s="61"/>
      <c r="C54" s="45">
        <f t="shared" ref="C54:H54" si="21">C23</f>
        <v>0</v>
      </c>
      <c r="D54" s="23">
        <f t="shared" si="21"/>
        <v>0</v>
      </c>
      <c r="E54" s="23">
        <f t="shared" si="21"/>
        <v>0</v>
      </c>
      <c r="F54" s="23">
        <f t="shared" si="21"/>
        <v>0</v>
      </c>
      <c r="G54" s="23">
        <f t="shared" si="21"/>
        <v>0</v>
      </c>
      <c r="H54" s="46">
        <f t="shared" si="21"/>
        <v>0</v>
      </c>
      <c r="I54" s="10"/>
      <c r="J54" s="10"/>
      <c r="K54" s="10"/>
    </row>
    <row r="55" spans="1:11">
      <c r="A55" s="31" t="s">
        <v>379</v>
      </c>
      <c r="B55" s="58"/>
      <c r="C55" s="45">
        <f t="shared" ref="C55:H55" si="22">C24</f>
        <v>-1548.6251222357901</v>
      </c>
      <c r="D55" s="23">
        <f t="shared" si="22"/>
        <v>-2619.32882466</v>
      </c>
      <c r="E55" s="23">
        <f t="shared" si="22"/>
        <v>-3855.3277578999996</v>
      </c>
      <c r="F55" s="23">
        <f t="shared" si="22"/>
        <v>-4934.2724302699999</v>
      </c>
      <c r="G55" s="23">
        <f t="shared" si="22"/>
        <v>-6341.5581601400008</v>
      </c>
      <c r="H55" s="46">
        <f t="shared" si="22"/>
        <v>-4433.8342620599997</v>
      </c>
      <c r="I55" s="10"/>
      <c r="J55" s="10"/>
      <c r="K55" s="10"/>
    </row>
    <row r="56" spans="1:11">
      <c r="A56" s="29" t="s">
        <v>156</v>
      </c>
      <c r="B56" s="58"/>
      <c r="C56" s="45">
        <f t="shared" ref="C56:H56" si="23">C25</f>
        <v>-16.952190170000002</v>
      </c>
      <c r="D56" s="23">
        <f t="shared" si="23"/>
        <v>-43.203131659999997</v>
      </c>
      <c r="E56" s="23">
        <f t="shared" si="23"/>
        <v>-67.621881299999998</v>
      </c>
      <c r="F56" s="23">
        <f t="shared" si="23"/>
        <v>-97.728622470000005</v>
      </c>
      <c r="G56" s="23">
        <f t="shared" si="23"/>
        <v>-93.870032140000006</v>
      </c>
      <c r="H56" s="46">
        <f t="shared" si="23"/>
        <v>-59.89337416</v>
      </c>
      <c r="I56" s="10"/>
      <c r="J56" s="10"/>
      <c r="K56" s="10"/>
    </row>
    <row r="57" spans="1:11">
      <c r="A57" s="29" t="s">
        <v>157</v>
      </c>
      <c r="B57" s="58"/>
      <c r="C57" s="45">
        <f t="shared" ref="C57:H57" si="24">C26</f>
        <v>-1274.0181950000001</v>
      </c>
      <c r="D57" s="23">
        <f t="shared" si="24"/>
        <v>-1578.205087</v>
      </c>
      <c r="E57" s="23">
        <f t="shared" si="24"/>
        <v>-1870.7073760000001</v>
      </c>
      <c r="F57" s="23">
        <f t="shared" si="24"/>
        <v>-2299.346399</v>
      </c>
      <c r="G57" s="23">
        <f t="shared" si="24"/>
        <v>-2787.1747500000001</v>
      </c>
      <c r="H57" s="46">
        <f t="shared" si="24"/>
        <v>-1669.324484</v>
      </c>
      <c r="I57" s="10"/>
      <c r="J57" s="10"/>
      <c r="K57" s="10"/>
    </row>
    <row r="58" spans="1:11">
      <c r="A58" s="29" t="s">
        <v>158</v>
      </c>
      <c r="B58" s="58"/>
      <c r="C58" s="45">
        <f t="shared" ref="C58:H58" si="25">C27</f>
        <v>-257.65015160000002</v>
      </c>
      <c r="D58" s="23">
        <f t="shared" si="25"/>
        <v>-508.40030200000001</v>
      </c>
      <c r="E58" s="23">
        <f t="shared" si="25"/>
        <v>-743.2565396</v>
      </c>
      <c r="F58" s="23">
        <f t="shared" si="25"/>
        <v>-936.29542979999997</v>
      </c>
      <c r="G58" s="23">
        <f t="shared" si="25"/>
        <v>-1200.1901359999999</v>
      </c>
      <c r="H58" s="46">
        <f t="shared" si="25"/>
        <v>-904.83380590000002</v>
      </c>
      <c r="I58" s="10"/>
      <c r="J58" s="10"/>
      <c r="K58" s="10"/>
    </row>
    <row r="59" spans="1:11">
      <c r="A59" s="29" t="s">
        <v>160</v>
      </c>
      <c r="B59" s="58"/>
      <c r="C59" s="45">
        <f t="shared" ref="C59:H60" si="26">C28</f>
        <v>-4.5854657899999998E-3</v>
      </c>
      <c r="D59" s="23">
        <f t="shared" si="26"/>
        <v>-489.52030400000001</v>
      </c>
      <c r="E59" s="23">
        <f t="shared" si="26"/>
        <v>-1173.7419609999999</v>
      </c>
      <c r="F59" s="23">
        <f t="shared" si="26"/>
        <v>-1600.901979</v>
      </c>
      <c r="G59" s="23">
        <f t="shared" si="26"/>
        <v>-2260.3232419999999</v>
      </c>
      <c r="H59" s="46">
        <f t="shared" si="26"/>
        <v>-1799.782598</v>
      </c>
      <c r="I59" s="10"/>
      <c r="J59" s="10"/>
      <c r="K59" s="10"/>
    </row>
    <row r="60" spans="1:11">
      <c r="A60" s="31" t="s">
        <v>404</v>
      </c>
      <c r="B60" s="58"/>
      <c r="C60" s="45">
        <f t="shared" si="26"/>
        <v>-53.641070002478344</v>
      </c>
      <c r="D60" s="23">
        <f t="shared" si="26"/>
        <v>-87.831086769037398</v>
      </c>
      <c r="E60" s="23">
        <f t="shared" si="26"/>
        <v>-126.05775251948981</v>
      </c>
      <c r="F60" s="23">
        <f t="shared" si="26"/>
        <v>-154.70774013183183</v>
      </c>
      <c r="G60" s="23">
        <f t="shared" si="26"/>
        <v>-144.27652212389597</v>
      </c>
      <c r="H60" s="46">
        <f t="shared" si="26"/>
        <v>-56.968690240937498</v>
      </c>
      <c r="I60" s="10"/>
      <c r="J60" s="10"/>
      <c r="K60" s="10"/>
    </row>
  </sheetData>
  <mergeCells count="3">
    <mergeCell ref="C2:H2"/>
    <mergeCell ref="C32:H32"/>
    <mergeCell ref="C33:H3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1"/>
  <sheetViews>
    <sheetView workbookViewId="0">
      <selection activeCell="A65" sqref="A65"/>
    </sheetView>
  </sheetViews>
  <sheetFormatPr baseColWidth="10" defaultColWidth="12.453125" defaultRowHeight="14.5"/>
  <cols>
    <col min="1" max="1" width="52.81640625" customWidth="1"/>
    <col min="2" max="2" width="16.81640625" hidden="1" customWidth="1"/>
  </cols>
  <sheetData>
    <row r="1" spans="1:11" ht="30" customHeight="1">
      <c r="A1" s="7"/>
      <c r="B1" s="7"/>
      <c r="C1" s="22">
        <v>8</v>
      </c>
      <c r="D1" s="22">
        <v>9</v>
      </c>
      <c r="E1" s="22">
        <v>10</v>
      </c>
      <c r="F1" s="22">
        <v>12</v>
      </c>
      <c r="G1" s="22">
        <v>17</v>
      </c>
      <c r="H1" s="22">
        <v>37</v>
      </c>
      <c r="I1" s="10"/>
      <c r="J1" s="10"/>
      <c r="K1" s="10"/>
    </row>
    <row r="2" spans="1:11" ht="15.5">
      <c r="A2" s="9"/>
      <c r="B2" s="58"/>
      <c r="C2" s="82" t="s">
        <v>0</v>
      </c>
      <c r="D2" s="83"/>
      <c r="E2" s="83"/>
      <c r="F2" s="83"/>
      <c r="G2" s="83"/>
      <c r="H2" s="84"/>
      <c r="I2" s="10"/>
      <c r="J2" s="10"/>
      <c r="K2" s="10"/>
    </row>
    <row r="3" spans="1:11">
      <c r="A3" s="57"/>
      <c r="B3" s="59"/>
      <c r="C3" s="2">
        <v>2021</v>
      </c>
      <c r="D3" s="3">
        <v>2022</v>
      </c>
      <c r="E3" s="3">
        <v>2023</v>
      </c>
      <c r="F3" s="3">
        <v>2025</v>
      </c>
      <c r="G3" s="3">
        <v>2030</v>
      </c>
      <c r="H3" s="4">
        <v>2050</v>
      </c>
      <c r="I3" s="10"/>
      <c r="J3" s="10"/>
      <c r="K3" s="10"/>
    </row>
    <row r="4" spans="1:11">
      <c r="A4" s="16" t="s">
        <v>46</v>
      </c>
      <c r="B4" s="65" t="s">
        <v>335</v>
      </c>
      <c r="C4" s="62">
        <f>VLOOKUP($B4,Shock_SUB!$A$1:$AT$32,C$1,FALSE)</f>
        <v>4.2845961916148312E-2</v>
      </c>
      <c r="D4" s="63">
        <f>VLOOKUP($B4,Shock_SUB!$A$1:$AT$32,D$1,FALSE)</f>
        <v>4.3395238216975995E-2</v>
      </c>
      <c r="E4" s="63">
        <f>VLOOKUP($B4,Shock_SUB!$A$1:$AT$32,E$1,FALSE)</f>
        <v>4.4393855666226445E-2</v>
      </c>
      <c r="F4" s="63">
        <f>VLOOKUP($B4,Shock_SUB!$A$1:$AT$32,F$1,FALSE)</f>
        <v>4.4457667207091767E-2</v>
      </c>
      <c r="G4" s="63">
        <f>VLOOKUP($B4,Shock_SUB!$A$1:$AT$32,G$1,FALSE)</f>
        <v>4.7629222070536326E-2</v>
      </c>
      <c r="H4" s="64">
        <f>VLOOKUP($B4,Shock_SUB!$A$1:$AT$32,H$1,FALSE)</f>
        <v>4.9646070898828665E-2</v>
      </c>
      <c r="I4" s="10"/>
      <c r="J4" s="10"/>
      <c r="K4" s="10"/>
    </row>
    <row r="5" spans="1:11">
      <c r="A5" s="16" t="s">
        <v>8</v>
      </c>
      <c r="B5" s="66" t="s">
        <v>336</v>
      </c>
      <c r="C5" s="17">
        <f>VLOOKUP($B5,Shock_SUB!$A$1:$AT$32,C$1,FALSE)</f>
        <v>4.4045812153735264E-2</v>
      </c>
      <c r="D5" s="18">
        <f>VLOOKUP($B5,Shock_SUB!$A$1:$AT$32,D$1,FALSE)</f>
        <v>4.3985442119706342E-2</v>
      </c>
      <c r="E5" s="18">
        <f>VLOOKUP($B5,Shock_SUB!$A$1:$AT$32,E$1,FALSE)</f>
        <v>4.8014600491492754E-2</v>
      </c>
      <c r="F5" s="18">
        <f>VLOOKUP($B5,Shock_SUB!$A$1:$AT$32,F$1,FALSE)</f>
        <v>5.4070037075645949E-2</v>
      </c>
      <c r="G5" s="18">
        <f>VLOOKUP($B5,Shock_SUB!$A$1:$AT$32,G$1,FALSE)</f>
        <v>5.1637930938325249E-2</v>
      </c>
      <c r="H5" s="19">
        <f>VLOOKUP($B5,Shock_SUB!$A$1:$AT$32,H$1,FALSE)</f>
        <v>3.971787285476891E-2</v>
      </c>
      <c r="I5" s="10"/>
      <c r="J5" s="10"/>
      <c r="K5" s="10"/>
    </row>
    <row r="6" spans="1:11">
      <c r="A6" s="16" t="s">
        <v>47</v>
      </c>
      <c r="B6" s="58" t="s">
        <v>337</v>
      </c>
      <c r="C6" s="17">
        <f>VLOOKUP($B6,Shock_SUB!$A$1:$AT$32,C$1,FALSE)</f>
        <v>0.14648734669999999</v>
      </c>
      <c r="D6" s="18">
        <f>VLOOKUP($B6,Shock_SUB!$A$1:$AT$32,D$1,FALSE)</f>
        <v>0.14415110989999999</v>
      </c>
      <c r="E6" s="18">
        <f>VLOOKUP($B6,Shock_SUB!$A$1:$AT$32,E$1,FALSE)</f>
        <v>0.14224391580000001</v>
      </c>
      <c r="F6" s="18">
        <f>VLOOKUP($B6,Shock_SUB!$A$1:$AT$32,F$1,FALSE)</f>
        <v>0.14004374929999999</v>
      </c>
      <c r="G6" s="18">
        <f>VLOOKUP($B6,Shock_SUB!$A$1:$AT$32,G$1,FALSE)</f>
        <v>0.1451044319</v>
      </c>
      <c r="H6" s="19">
        <f>VLOOKUP($B6,Shock_SUB!$A$1:$AT$32,H$1,FALSE)</f>
        <v>0.1419994899</v>
      </c>
      <c r="I6" s="10"/>
      <c r="J6" s="10"/>
      <c r="K6" s="10"/>
    </row>
    <row r="7" spans="1:11">
      <c r="A7" s="16" t="s">
        <v>35</v>
      </c>
      <c r="B7" s="58" t="s">
        <v>338</v>
      </c>
      <c r="C7" s="17">
        <f>VLOOKUP($B7,Shock_SUB!$A$1:$AT$32,C$1,FALSE)</f>
        <v>0.53562706959999995</v>
      </c>
      <c r="D7" s="18">
        <f>VLOOKUP($B7,Shock_SUB!$A$1:$AT$32,D$1,FALSE)</f>
        <v>0.54107631590000005</v>
      </c>
      <c r="E7" s="18">
        <f>VLOOKUP($B7,Shock_SUB!$A$1:$AT$32,E$1,FALSE)</f>
        <v>0.54556666369999995</v>
      </c>
      <c r="F7" s="18">
        <f>VLOOKUP($B7,Shock_SUB!$A$1:$AT$32,F$1,FALSE)</f>
        <v>0.53655666300000004</v>
      </c>
      <c r="G7" s="18">
        <f>VLOOKUP($B7,Shock_SUB!$A$1:$AT$32,G$1,FALSE)</f>
        <v>0.45061247830000001</v>
      </c>
      <c r="H7" s="19">
        <f>VLOOKUP($B7,Shock_SUB!$A$1:$AT$32,H$1,FALSE)</f>
        <v>-0.238391979</v>
      </c>
      <c r="I7" s="10"/>
      <c r="J7" s="10"/>
      <c r="K7" s="10"/>
    </row>
    <row r="8" spans="1:11">
      <c r="A8" s="16" t="s">
        <v>40</v>
      </c>
      <c r="B8" s="58" t="s">
        <v>339</v>
      </c>
      <c r="C8" s="17">
        <f>VLOOKUP($B8,Shock_SUB!$A$1:$AT$32,C$1,FALSE)</f>
        <v>-1.5004963E-2</v>
      </c>
      <c r="D8" s="18">
        <f>VLOOKUP($B8,Shock_SUB!$A$1:$AT$32,D$1,FALSE)</f>
        <v>-1.9349056100000001E-2</v>
      </c>
      <c r="E8" s="18">
        <f>VLOOKUP($B8,Shock_SUB!$A$1:$AT$32,E$1,FALSE)</f>
        <v>-2.1607437899999998E-2</v>
      </c>
      <c r="F8" s="18">
        <f>VLOOKUP($B8,Shock_SUB!$A$1:$AT$32,F$1,FALSE)</f>
        <v>-1.6222770800000001E-2</v>
      </c>
      <c r="G8" s="18">
        <f>VLOOKUP($B8,Shock_SUB!$A$1:$AT$32,G$1,FALSE)</f>
        <v>-3.4660399499999999E-3</v>
      </c>
      <c r="H8" s="19">
        <f>VLOOKUP($B8,Shock_SUB!$A$1:$AT$32,H$1,FALSE)</f>
        <v>3.85004044E-2</v>
      </c>
      <c r="I8" s="10"/>
      <c r="J8" s="10"/>
      <c r="K8" s="10"/>
    </row>
    <row r="9" spans="1:11">
      <c r="A9" s="16" t="s">
        <v>14</v>
      </c>
      <c r="B9" s="58" t="s">
        <v>356</v>
      </c>
      <c r="C9" s="17">
        <f>VLOOKUP($B9,Shock_SUB!$A$1:$AT$32,C$1,FALSE)</f>
        <v>-0.10840169450000001</v>
      </c>
      <c r="D9" s="18">
        <f>VLOOKUP($B9,Shock_SUB!$A$1:$AT$32,D$1,FALSE)</f>
        <v>-0.1174429327</v>
      </c>
      <c r="E9" s="18">
        <f>VLOOKUP($B9,Shock_SUB!$A$1:$AT$32,E$1,FALSE)</f>
        <v>-0.12363791020000001</v>
      </c>
      <c r="F9" s="18">
        <f>VLOOKUP($B9,Shock_SUB!$A$1:$AT$32,F$1,FALSE)</f>
        <v>-0.12363858649999999</v>
      </c>
      <c r="G9" s="18">
        <f>VLOOKUP($B9,Shock_SUB!$A$1:$AT$32,G$1,FALSE)</f>
        <v>-0.11208571019999999</v>
      </c>
      <c r="H9" s="19">
        <f>VLOOKUP($B9,Shock_SUB!$A$1:$AT$32,H$1,FALSE)</f>
        <v>-7.9670508200000004E-2</v>
      </c>
      <c r="I9" s="10"/>
      <c r="J9" s="10"/>
      <c r="K9" s="10"/>
    </row>
    <row r="10" spans="1:11">
      <c r="A10" s="16" t="s">
        <v>53</v>
      </c>
      <c r="B10" s="58" t="s">
        <v>340</v>
      </c>
      <c r="C10" s="45">
        <f>VLOOKUP($B10,Shock_SUB!$A$1:$AT$32,C$1,FALSE)</f>
        <v>28049.82288</v>
      </c>
      <c r="D10" s="23">
        <f>VLOOKUP($B10,Shock_SUB!$A$1:$AT$32,D$1,FALSE)</f>
        <v>28463.518329999999</v>
      </c>
      <c r="E10" s="23">
        <f>VLOOKUP($B10,Shock_SUB!$A$1:$AT$32,E$1,FALSE)</f>
        <v>28190.453089999999</v>
      </c>
      <c r="F10" s="23">
        <f>VLOOKUP($B10,Shock_SUB!$A$1:$AT$32,F$1,FALSE)</f>
        <v>27493.957480000001</v>
      </c>
      <c r="G10" s="23">
        <f>VLOOKUP($B10,Shock_SUB!$A$1:$AT$32,G$1,FALSE)</f>
        <v>35091.003830000001</v>
      </c>
      <c r="H10" s="46">
        <f>VLOOKUP($B10,Shock_SUB!$A$1:$AT$32,H$1,FALSE)</f>
        <v>66983.200500000006</v>
      </c>
      <c r="I10" s="10"/>
      <c r="J10" s="10"/>
      <c r="K10" s="10"/>
    </row>
    <row r="11" spans="1:11">
      <c r="A11" s="16" t="s">
        <v>48</v>
      </c>
      <c r="B11" s="58" t="s">
        <v>341</v>
      </c>
      <c r="C11" s="17">
        <f>VLOOKUP($B11,Shock_SUB!$A$1:$AT$32,C$1,FALSE)</f>
        <v>-7.6613378000000001E-3</v>
      </c>
      <c r="D11" s="18">
        <f>VLOOKUP($B11,Shock_SUB!$A$1:$AT$32,D$1,FALSE)</f>
        <v>-1.23996092E-2</v>
      </c>
      <c r="E11" s="18">
        <f>VLOOKUP($B11,Shock_SUB!$A$1:$AT$32,E$1,FALSE)</f>
        <v>-7.8993833900000004E-3</v>
      </c>
      <c r="F11" s="18">
        <f>VLOOKUP($B11,Shock_SUB!$A$1:$AT$32,F$1,FALSE)</f>
        <v>0</v>
      </c>
      <c r="G11" s="18">
        <f>VLOOKUP($B11,Shock_SUB!$A$1:$AT$32,G$1,FALSE)</f>
        <v>0</v>
      </c>
      <c r="H11" s="19">
        <f>VLOOKUP($B11,Shock_SUB!$A$1:$AT$32,H$1,FALSE)</f>
        <v>0</v>
      </c>
      <c r="I11" s="10"/>
      <c r="J11" s="10"/>
      <c r="K11" s="10"/>
    </row>
    <row r="12" spans="1:11">
      <c r="A12" s="16" t="s">
        <v>262</v>
      </c>
      <c r="B12" s="58"/>
      <c r="C12" s="17">
        <f>SUM(C13:C15)</f>
        <v>-7.6612920069999996E-3</v>
      </c>
      <c r="D12" s="18">
        <f t="shared" ref="D12:H12" si="0">SUM(D13:D15)</f>
        <v>-8.913343835999999E-3</v>
      </c>
      <c r="E12" s="18">
        <f t="shared" si="0"/>
        <v>-3.0761346609999999E-3</v>
      </c>
      <c r="F12" s="18">
        <f t="shared" si="0"/>
        <v>0</v>
      </c>
      <c r="G12" s="18">
        <f t="shared" si="0"/>
        <v>0</v>
      </c>
      <c r="H12" s="19">
        <f t="shared" si="0"/>
        <v>0</v>
      </c>
      <c r="I12" s="10"/>
      <c r="J12" s="10"/>
      <c r="K12" s="10"/>
    </row>
    <row r="13" spans="1:11">
      <c r="A13" s="29" t="s">
        <v>350</v>
      </c>
      <c r="B13" s="58" t="s">
        <v>344</v>
      </c>
      <c r="C13" s="17">
        <f>VLOOKUP($B13,Shock_SUB!$A$1:$AT$32,C$1,FALSE)</f>
        <v>-1.6868466699999999E-4</v>
      </c>
      <c r="D13" s="18">
        <f>VLOOKUP($B13,Shock_SUB!$A$1:$AT$32,D$1,FALSE)</f>
        <v>-1.9229610600000001E-4</v>
      </c>
      <c r="E13" s="18">
        <f>VLOOKUP($B13,Shock_SUB!$A$1:$AT$32,E$1,FALSE)</f>
        <v>-6.9342461000000002E-5</v>
      </c>
      <c r="F13" s="18">
        <f>VLOOKUP($B13,Shock_SUB!$A$1:$AT$32,F$1,FALSE)</f>
        <v>0</v>
      </c>
      <c r="G13" s="18">
        <f>VLOOKUP($B13,Shock_SUB!$A$1:$AT$32,G$1,FALSE)</f>
        <v>0</v>
      </c>
      <c r="H13" s="19">
        <f>VLOOKUP($B13,Shock_SUB!$A$1:$AT$32,H$1,FALSE)</f>
        <v>0</v>
      </c>
      <c r="I13" s="10"/>
      <c r="J13" s="10"/>
      <c r="K13" s="10"/>
    </row>
    <row r="14" spans="1:11">
      <c r="A14" s="29" t="s">
        <v>351</v>
      </c>
      <c r="B14" s="58" t="s">
        <v>345</v>
      </c>
      <c r="C14" s="17">
        <f>VLOOKUP($B14,Shock_SUB!$A$1:$AT$32,C$1,FALSE)</f>
        <v>-6.14688944E-3</v>
      </c>
      <c r="D14" s="18">
        <f>VLOOKUP($B14,Shock_SUB!$A$1:$AT$32,D$1,FALSE)</f>
        <v>-6.3889878299999998E-3</v>
      </c>
      <c r="E14" s="18">
        <f>VLOOKUP($B14,Shock_SUB!$A$1:$AT$32,E$1,FALSE)</f>
        <v>-1.69162468E-3</v>
      </c>
      <c r="F14" s="18">
        <f>VLOOKUP($B14,Shock_SUB!$A$1:$AT$32,F$1,FALSE)</f>
        <v>0</v>
      </c>
      <c r="G14" s="18">
        <f>VLOOKUP($B14,Shock_SUB!$A$1:$AT$32,G$1,FALSE)</f>
        <v>0</v>
      </c>
      <c r="H14" s="19">
        <f>VLOOKUP($B14,Shock_SUB!$A$1:$AT$32,H$1,FALSE)</f>
        <v>0</v>
      </c>
      <c r="I14" s="10"/>
      <c r="J14" s="10"/>
      <c r="K14" s="10"/>
    </row>
    <row r="15" spans="1:11">
      <c r="A15" s="29" t="s">
        <v>352</v>
      </c>
      <c r="B15" s="58" t="s">
        <v>346</v>
      </c>
      <c r="C15" s="17">
        <f>VLOOKUP($B15,Shock_SUB!$A$1:$AT$32,C$1,FALSE)</f>
        <v>-1.3457179000000001E-3</v>
      </c>
      <c r="D15" s="18">
        <f>VLOOKUP($B15,Shock_SUB!$A$1:$AT$32,D$1,FALSE)</f>
        <v>-2.3320598999999999E-3</v>
      </c>
      <c r="E15" s="18">
        <f>VLOOKUP($B15,Shock_SUB!$A$1:$AT$32,E$1,FALSE)</f>
        <v>-1.31516752E-3</v>
      </c>
      <c r="F15" s="18">
        <f>VLOOKUP($B15,Shock_SUB!$A$1:$AT$32,F$1,FALSE)</f>
        <v>0</v>
      </c>
      <c r="G15" s="18">
        <f>VLOOKUP($B15,Shock_SUB!$A$1:$AT$32,G$1,FALSE)</f>
        <v>0</v>
      </c>
      <c r="H15" s="19">
        <f>VLOOKUP($B15,Shock_SUB!$A$1:$AT$32,H$1,FALSE)</f>
        <v>0</v>
      </c>
      <c r="I15" s="10"/>
      <c r="J15" s="10"/>
      <c r="K15" s="10"/>
    </row>
    <row r="16" spans="1:11">
      <c r="A16" s="16" t="s">
        <v>261</v>
      </c>
      <c r="B16" s="15" t="s">
        <v>347</v>
      </c>
      <c r="C16" s="17">
        <f>VLOOKUP($B16,Shock_SUB!$A$1:$AT$50,C$1,FALSE)</f>
        <v>-4.5795324399999998E-8</v>
      </c>
      <c r="D16" s="18">
        <f>VLOOKUP($B16,Shock_SUB!$A$1:$AT$50,D$1,FALSE)</f>
        <v>-3.4862653699999999E-3</v>
      </c>
      <c r="E16" s="18">
        <f>VLOOKUP($B16,Shock_SUB!$A$1:$AT$50,E$1,FALSE)</f>
        <v>-4.8232487300000002E-3</v>
      </c>
      <c r="F16" s="18">
        <f>VLOOKUP($B16,Shock_SUB!$A$1:$AT$50,F$1,FALSE)</f>
        <v>0</v>
      </c>
      <c r="G16" s="18">
        <f>VLOOKUP($B16,Shock_SUB!$A$1:$AT$50,G$1,FALSE)</f>
        <v>0</v>
      </c>
      <c r="H16" s="19">
        <f>VLOOKUP($B16,Shock_SUB!$A$1:$AT$50,H$1,FALSE)</f>
        <v>0</v>
      </c>
      <c r="I16" s="10"/>
      <c r="J16" s="10"/>
      <c r="K16" s="10"/>
    </row>
    <row r="17" spans="1:11">
      <c r="A17" s="16" t="s">
        <v>348</v>
      </c>
      <c r="B17" s="15" t="s">
        <v>342</v>
      </c>
      <c r="C17" s="45">
        <f>VLOOKUP($B17,Shock_SUB!$A$1:$AT$32,C$1,FALSE)</f>
        <v>0</v>
      </c>
      <c r="D17" s="23">
        <f>VLOOKUP($B17,Shock_SUB!$A$1:$AT$32,D$1,FALSE)</f>
        <v>0</v>
      </c>
      <c r="E17" s="23">
        <f>VLOOKUP($B17,Shock_SUB!$A$1:$AT$32,E$1,FALSE)</f>
        <v>0</v>
      </c>
      <c r="F17" s="23">
        <f>VLOOKUP($B17,Shock_SUB!$A$1:$AT$32,F$1,FALSE)</f>
        <v>0</v>
      </c>
      <c r="G17" s="23">
        <f>VLOOKUP($B17,Shock_SUB!$A$1:$AT$32,G$1,FALSE)</f>
        <v>0</v>
      </c>
      <c r="H17" s="46">
        <f>VLOOKUP($B17,Shock_SUB!$A$1:$AT$32,H$1,FALSE)</f>
        <v>0</v>
      </c>
      <c r="I17" s="10"/>
      <c r="J17" s="10"/>
      <c r="K17" s="10"/>
    </row>
    <row r="18" spans="1:11">
      <c r="A18" s="29" t="s">
        <v>139</v>
      </c>
      <c r="B18" s="15" t="s">
        <v>368</v>
      </c>
      <c r="C18" s="45">
        <f>VLOOKUP($B18,Shock_SUB!$A$1:$AT$50,C$1,FALSE)</f>
        <v>0</v>
      </c>
      <c r="D18" s="23">
        <f>VLOOKUP($B18,Shock_SUB!$A$1:$AT$50,D$1,FALSE)</f>
        <v>0</v>
      </c>
      <c r="E18" s="23">
        <f>VLOOKUP($B18,Shock_SUB!$A$1:$AT$50,E$1,FALSE)</f>
        <v>0</v>
      </c>
      <c r="F18" s="23">
        <f>VLOOKUP($B18,Shock_SUB!$A$1:$AT$50,F$1,FALSE)</f>
        <v>0</v>
      </c>
      <c r="G18" s="23">
        <f>VLOOKUP($B18,Shock_SUB!$A$1:$AT$50,G$1,FALSE)</f>
        <v>0</v>
      </c>
      <c r="H18" s="46">
        <f>VLOOKUP($B18,Shock_SUB!$A$1:$AT$50,H$1,FALSE)</f>
        <v>0</v>
      </c>
      <c r="I18" s="10"/>
      <c r="J18" s="10"/>
      <c r="K18" s="10"/>
    </row>
    <row r="19" spans="1:11">
      <c r="A19" s="29" t="s">
        <v>300</v>
      </c>
      <c r="B19" s="15" t="s">
        <v>369</v>
      </c>
      <c r="C19" s="45">
        <f>VLOOKUP($B19,Shock_SUB!$A$1:$AT$50,C$1,FALSE)</f>
        <v>0</v>
      </c>
      <c r="D19" s="23">
        <f>VLOOKUP($B19,Shock_SUB!$A$1:$AT$50,D$1,FALSE)</f>
        <v>0</v>
      </c>
      <c r="E19" s="23">
        <f>VLOOKUP($B19,Shock_SUB!$A$1:$AT$50,E$1,FALSE)</f>
        <v>0</v>
      </c>
      <c r="F19" s="23">
        <f>VLOOKUP($B19,Shock_SUB!$A$1:$AT$50,F$1,FALSE)</f>
        <v>0</v>
      </c>
      <c r="G19" s="23">
        <f>VLOOKUP($B19,Shock_SUB!$A$1:$AT$50,G$1,FALSE)</f>
        <v>0</v>
      </c>
      <c r="H19" s="46">
        <f>VLOOKUP($B19,Shock_SUB!$A$1:$AT$50,H$1,FALSE)</f>
        <v>0</v>
      </c>
      <c r="I19" s="10"/>
      <c r="J19" s="10"/>
      <c r="K19" s="10"/>
    </row>
    <row r="20" spans="1:11">
      <c r="A20" s="29" t="s">
        <v>148</v>
      </c>
      <c r="B20" s="15" t="s">
        <v>370</v>
      </c>
      <c r="C20" s="45">
        <f>VLOOKUP($B20,Shock_SUB!$A$1:$AT$50,C$1,FALSE)</f>
        <v>0</v>
      </c>
      <c r="D20" s="23">
        <f>VLOOKUP($B20,Shock_SUB!$A$1:$AT$50,D$1,FALSE)</f>
        <v>0</v>
      </c>
      <c r="E20" s="23">
        <f>VLOOKUP($B20,Shock_SUB!$A$1:$AT$50,E$1,FALSE)</f>
        <v>0</v>
      </c>
      <c r="F20" s="23">
        <f>VLOOKUP($B20,Shock_SUB!$A$1:$AT$50,F$1,FALSE)</f>
        <v>0</v>
      </c>
      <c r="G20" s="23">
        <f>VLOOKUP($B20,Shock_SUB!$A$1:$AT$50,G$1,FALSE)</f>
        <v>0</v>
      </c>
      <c r="H20" s="46">
        <f>VLOOKUP($B20,Shock_SUB!$A$1:$AT$50,H$1,FALSE)</f>
        <v>0</v>
      </c>
      <c r="I20" s="10"/>
      <c r="J20" s="10"/>
      <c r="K20" s="10"/>
    </row>
    <row r="21" spans="1:11">
      <c r="A21" s="29" t="s">
        <v>159</v>
      </c>
      <c r="B21" s="15" t="s">
        <v>371</v>
      </c>
      <c r="C21" s="45">
        <f>VLOOKUP($B21,Shock_SUB!$A$1:$AT$50,C$1,FALSE)</f>
        <v>0</v>
      </c>
      <c r="D21" s="23">
        <f>VLOOKUP($B21,Shock_SUB!$A$1:$AT$50,D$1,FALSE)</f>
        <v>0</v>
      </c>
      <c r="E21" s="23">
        <f>VLOOKUP($B21,Shock_SUB!$A$1:$AT$50,E$1,FALSE)</f>
        <v>0</v>
      </c>
      <c r="F21" s="23">
        <f>VLOOKUP($B21,Shock_SUB!$A$1:$AT$50,F$1,FALSE)</f>
        <v>0</v>
      </c>
      <c r="G21" s="23">
        <f>VLOOKUP($B21,Shock_SUB!$A$1:$AT$50,G$1,FALSE)</f>
        <v>0</v>
      </c>
      <c r="H21" s="46">
        <f>VLOOKUP($B21,Shock_SUB!$A$1:$AT$50,H$1,FALSE)</f>
        <v>0</v>
      </c>
      <c r="I21" s="10"/>
      <c r="J21" s="10"/>
      <c r="K21" s="10"/>
    </row>
    <row r="22" spans="1:11">
      <c r="A22" s="29" t="s">
        <v>140</v>
      </c>
      <c r="B22" s="15" t="s">
        <v>372</v>
      </c>
      <c r="C22" s="45">
        <f>VLOOKUP($B22,Shock_SUB!$A$1:$AT$50,C$1,FALSE)</f>
        <v>0</v>
      </c>
      <c r="D22" s="23">
        <f>VLOOKUP($B22,Shock_SUB!$A$1:$AT$50,D$1,FALSE)</f>
        <v>0</v>
      </c>
      <c r="E22" s="23">
        <f>VLOOKUP($B22,Shock_SUB!$A$1:$AT$50,E$1,FALSE)</f>
        <v>0</v>
      </c>
      <c r="F22" s="23">
        <f>VLOOKUP($B22,Shock_SUB!$A$1:$AT$50,F$1,FALSE)</f>
        <v>0</v>
      </c>
      <c r="G22" s="23">
        <f>VLOOKUP($B22,Shock_SUB!$A$1:$AT$50,G$1,FALSE)</f>
        <v>0</v>
      </c>
      <c r="H22" s="46">
        <f>VLOOKUP($B22,Shock_SUB!$A$1:$AT$50,H$1,FALSE)</f>
        <v>0</v>
      </c>
      <c r="I22" s="10"/>
      <c r="J22" s="10"/>
      <c r="K22" s="10"/>
    </row>
    <row r="23" spans="1:11">
      <c r="A23" s="16" t="s">
        <v>349</v>
      </c>
      <c r="B23" s="15" t="s">
        <v>343</v>
      </c>
      <c r="C23" s="45">
        <f>VLOOKUP($B23,Shock_SUB!$A$1:$AT$32,C$1,FALSE)</f>
        <v>0</v>
      </c>
      <c r="D23" s="23">
        <f>VLOOKUP($B23,Shock_SUB!$A$1:$AT$32,D$1,FALSE)</f>
        <v>0</v>
      </c>
      <c r="E23" s="23">
        <f>VLOOKUP($B23,Shock_SUB!$A$1:$AT$32,E$1,FALSE)</f>
        <v>0</v>
      </c>
      <c r="F23" s="23">
        <f>VLOOKUP($B23,Shock_SUB!$A$1:$AT$32,F$1,FALSE)</f>
        <v>0</v>
      </c>
      <c r="G23" s="23">
        <f>VLOOKUP($B23,Shock_SUB!$A$1:$AT$32,G$1,FALSE)</f>
        <v>0</v>
      </c>
      <c r="H23" s="46">
        <f>VLOOKUP($B23,Shock_SUB!$A$1:$AT$32,H$1,FALSE)</f>
        <v>0</v>
      </c>
      <c r="I23" s="10"/>
      <c r="J23" s="10"/>
      <c r="K23" s="10"/>
    </row>
    <row r="24" spans="1:11">
      <c r="A24" s="16" t="s">
        <v>377</v>
      </c>
      <c r="B24" s="15"/>
      <c r="C24" s="45">
        <f>SUM(C25:C28)</f>
        <v>-767.2713217720501</v>
      </c>
      <c r="D24" s="23">
        <f t="shared" ref="D24:H24" si="1">SUM(D25:D28)</f>
        <v>-1283.62260257</v>
      </c>
      <c r="E24" s="23">
        <f t="shared" si="1"/>
        <v>-847.28551425499995</v>
      </c>
      <c r="F24" s="23">
        <f t="shared" si="1"/>
        <v>0</v>
      </c>
      <c r="G24" s="23">
        <f t="shared" si="1"/>
        <v>0</v>
      </c>
      <c r="H24" s="46">
        <f t="shared" si="1"/>
        <v>0</v>
      </c>
      <c r="I24" s="10"/>
      <c r="J24" s="10"/>
      <c r="K24" s="10"/>
    </row>
    <row r="25" spans="1:11">
      <c r="A25" s="29" t="s">
        <v>300</v>
      </c>
      <c r="B25" s="15" t="s">
        <v>373</v>
      </c>
      <c r="C25" s="45">
        <f>VLOOKUP($B25,Shock_SUB!$A$1:$AT$50,C$1,FALSE)</f>
        <v>-16.893512739999998</v>
      </c>
      <c r="D25" s="23">
        <f>VLOOKUP($B25,Shock_SUB!$A$1:$AT$50,D$1,FALSE)</f>
        <v>-19.906726370000001</v>
      </c>
      <c r="E25" s="23">
        <f>VLOOKUP($B25,Shock_SUB!$A$1:$AT$50,E$1,FALSE)</f>
        <v>-7.4376517550000001</v>
      </c>
      <c r="F25" s="23">
        <f>VLOOKUP($B25,Shock_SUB!$A$1:$AT$50,F$1,FALSE)</f>
        <v>0</v>
      </c>
      <c r="G25" s="23">
        <f>VLOOKUP($B25,Shock_SUB!$A$1:$AT$50,G$1,FALSE)</f>
        <v>0</v>
      </c>
      <c r="H25" s="46">
        <f>VLOOKUP($B25,Shock_SUB!$A$1:$AT$50,H$1,FALSE)</f>
        <v>0</v>
      </c>
      <c r="I25" s="10"/>
      <c r="J25" s="10"/>
      <c r="K25" s="10"/>
    </row>
    <row r="26" spans="1:11">
      <c r="A26" s="29" t="s">
        <v>148</v>
      </c>
      <c r="B26" s="15" t="s">
        <v>374</v>
      </c>
      <c r="C26" s="45">
        <f>VLOOKUP($B26,Shock_SUB!$A$1:$AT$50,C$1,FALSE)</f>
        <v>-615.60162270000001</v>
      </c>
      <c r="D26" s="23">
        <f>VLOOKUP($B26,Shock_SUB!$A$1:$AT$50,D$1,FALSE)</f>
        <v>-661.39577870000005</v>
      </c>
      <c r="E26" s="23">
        <f>VLOOKUP($B26,Shock_SUB!$A$1:$AT$50,E$1,FALSE)</f>
        <v>-181.44316019999999</v>
      </c>
      <c r="F26" s="23">
        <f>VLOOKUP($B26,Shock_SUB!$A$1:$AT$50,F$1,FALSE)</f>
        <v>0</v>
      </c>
      <c r="G26" s="23">
        <f>VLOOKUP($B26,Shock_SUB!$A$1:$AT$50,G$1,FALSE)</f>
        <v>0</v>
      </c>
      <c r="H26" s="46">
        <f>VLOOKUP($B26,Shock_SUB!$A$1:$AT$50,H$1,FALSE)</f>
        <v>0</v>
      </c>
      <c r="I26" s="10"/>
      <c r="J26" s="10"/>
      <c r="K26" s="10"/>
    </row>
    <row r="27" spans="1:11">
      <c r="A27" s="29" t="s">
        <v>159</v>
      </c>
      <c r="B27" s="15" t="s">
        <v>375</v>
      </c>
      <c r="C27" s="45">
        <f>VLOOKUP($B27,Shock_SUB!$A$1:$AT$50,C$1,FALSE)</f>
        <v>-134.77160000000001</v>
      </c>
      <c r="D27" s="23">
        <f>VLOOKUP($B27,Shock_SUB!$A$1:$AT$50,D$1,FALSE)</f>
        <v>-241.41767300000001</v>
      </c>
      <c r="E27" s="23">
        <f>VLOOKUP($B27,Shock_SUB!$A$1:$AT$50,E$1,FALSE)</f>
        <v>-141.06447750000001</v>
      </c>
      <c r="F27" s="23">
        <f>VLOOKUP($B27,Shock_SUB!$A$1:$AT$50,F$1,FALSE)</f>
        <v>0</v>
      </c>
      <c r="G27" s="23">
        <f>VLOOKUP($B27,Shock_SUB!$A$1:$AT$50,G$1,FALSE)</f>
        <v>0</v>
      </c>
      <c r="H27" s="46">
        <f>VLOOKUP($B27,Shock_SUB!$A$1:$AT$50,H$1,FALSE)</f>
        <v>0</v>
      </c>
      <c r="I27" s="10"/>
      <c r="J27" s="10"/>
      <c r="K27" s="10"/>
    </row>
    <row r="28" spans="1:11">
      <c r="A28" s="29" t="s">
        <v>140</v>
      </c>
      <c r="B28" s="15" t="s">
        <v>376</v>
      </c>
      <c r="C28" s="45">
        <f>VLOOKUP($B28,Shock_SUB!$A$1:$AT$50,C$1,FALSE)</f>
        <v>-4.5863320500000001E-3</v>
      </c>
      <c r="D28" s="23">
        <f>VLOOKUP($B28,Shock_SUB!$A$1:$AT$50,D$1,FALSE)</f>
        <v>-360.9024245</v>
      </c>
      <c r="E28" s="23">
        <f>VLOOKUP($B28,Shock_SUB!$A$1:$AT$50,E$1,FALSE)</f>
        <v>-517.34022479999999</v>
      </c>
      <c r="F28" s="23">
        <f>VLOOKUP($B28,Shock_SUB!$A$1:$AT$50,F$1,FALSE)</f>
        <v>0</v>
      </c>
      <c r="G28" s="23">
        <f>VLOOKUP($B28,Shock_SUB!$A$1:$AT$50,G$1,FALSE)</f>
        <v>0</v>
      </c>
      <c r="H28" s="46">
        <f>VLOOKUP($B28,Shock_SUB!$A$1:$AT$50,H$1,FALSE)</f>
        <v>0</v>
      </c>
      <c r="I28" s="10"/>
      <c r="J28" s="10"/>
      <c r="K28" s="10"/>
    </row>
    <row r="29" spans="1:11" s="10" customFormat="1">
      <c r="A29" s="16" t="s">
        <v>403</v>
      </c>
      <c r="B29" s="66" t="s">
        <v>402</v>
      </c>
      <c r="C29" s="45">
        <f>VLOOKUP($B29,Shock_SUB!$A$1:$AT$50,C$1,FALSE)</f>
        <v>-27.564421978733435</v>
      </c>
      <c r="D29" s="23">
        <f>VLOOKUP($B29,Shock_SUB!$A$1:$AT$50,D$1,FALSE)</f>
        <v>-45.871471096000001</v>
      </c>
      <c r="E29" s="23">
        <f>VLOOKUP($B29,Shock_SUB!$A$1:$AT$50,E$1,FALSE)</f>
        <v>-30.81617249899239</v>
      </c>
      <c r="F29" s="23">
        <f>VLOOKUP($B29,Shock_SUB!$A$1:$AT$50,F$1,FALSE)</f>
        <v>0</v>
      </c>
      <c r="G29" s="23">
        <f>VLOOKUP($B29,Shock_SUB!$A$1:$AT$50,G$1,FALSE)</f>
        <v>0</v>
      </c>
      <c r="H29" s="46">
        <f>VLOOKUP($B29,Shock_SUB!$A$1:$AT$50,H$1,FALSE)</f>
        <v>0</v>
      </c>
    </row>
    <row r="30" spans="1:11" s="10" customFormat="1">
      <c r="A30" s="16" t="s">
        <v>406</v>
      </c>
      <c r="B30" s="58" t="s">
        <v>405</v>
      </c>
      <c r="C30" s="45" t="e">
        <f>VLOOKUP($B30,Shock_SUB!$A$1:$AT$50,C$1,FALSE)</f>
        <v>#N/A</v>
      </c>
      <c r="D30" s="23" t="e">
        <f>VLOOKUP($B30,Shock_SUB!$A$1:$AT$50,D$1,FALSE)</f>
        <v>#N/A</v>
      </c>
      <c r="E30" s="23" t="e">
        <f>VLOOKUP($B30,Shock_SUB!$A$1:$AT$50,E$1,FALSE)</f>
        <v>#N/A</v>
      </c>
      <c r="F30" s="23" t="e">
        <f>VLOOKUP($B30,Shock_SUB!$A$1:$AT$50,F$1,FALSE)</f>
        <v>#N/A</v>
      </c>
      <c r="G30" s="23" t="e">
        <f>VLOOKUP($B30,Shock_SUB!$A$1:$AT$50,G$1,FALSE)</f>
        <v>#N/A</v>
      </c>
      <c r="H30" s="46" t="e">
        <f>VLOOKUP($B30,Shock_SUB!$A$1:$AT$50,H$1,FALSE)</f>
        <v>#N/A</v>
      </c>
    </row>
    <row r="31" spans="1:11" s="10" customFormat="1">
      <c r="A31" s="29"/>
      <c r="B31" s="9"/>
      <c r="C31" s="23"/>
      <c r="D31" s="23"/>
      <c r="E31" s="23"/>
      <c r="F31" s="23"/>
      <c r="G31" s="23"/>
      <c r="H31" s="23"/>
    </row>
    <row r="32" spans="1:11" s="10" customFormat="1">
      <c r="A32" s="7"/>
      <c r="C32" s="89"/>
      <c r="D32" s="89"/>
      <c r="E32" s="89"/>
      <c r="F32" s="89"/>
      <c r="G32" s="89"/>
      <c r="H32" s="89"/>
    </row>
    <row r="33" spans="1:11" ht="15.5">
      <c r="A33" s="9"/>
      <c r="B33" s="58"/>
      <c r="C33" s="90" t="s">
        <v>16</v>
      </c>
      <c r="D33" s="87"/>
      <c r="E33" s="87"/>
      <c r="F33" s="87"/>
      <c r="G33" s="87"/>
      <c r="H33" s="88"/>
      <c r="I33" s="15"/>
      <c r="J33" s="10"/>
      <c r="K33" s="10"/>
    </row>
    <row r="34" spans="1:11">
      <c r="A34" s="57"/>
      <c r="B34" s="67"/>
      <c r="C34" s="2">
        <v>2021</v>
      </c>
      <c r="D34" s="3">
        <v>2022</v>
      </c>
      <c r="E34" s="3">
        <v>2023</v>
      </c>
      <c r="F34" s="3">
        <v>2025</v>
      </c>
      <c r="G34" s="3">
        <v>2030</v>
      </c>
      <c r="H34" s="4">
        <v>2050</v>
      </c>
      <c r="I34" s="9"/>
      <c r="J34" s="10"/>
      <c r="K34" s="10"/>
    </row>
    <row r="35" spans="1:11">
      <c r="A35" s="16" t="s">
        <v>49</v>
      </c>
      <c r="B35" s="60"/>
      <c r="C35" s="17">
        <f>C4</f>
        <v>4.2845961916148312E-2</v>
      </c>
      <c r="D35" s="18">
        <f t="shared" ref="D35:H35" si="2">D4</f>
        <v>4.3395238216975995E-2</v>
      </c>
      <c r="E35" s="18">
        <f t="shared" si="2"/>
        <v>4.4393855666226445E-2</v>
      </c>
      <c r="F35" s="18">
        <f t="shared" si="2"/>
        <v>4.4457667207091767E-2</v>
      </c>
      <c r="G35" s="18">
        <f t="shared" si="2"/>
        <v>4.7629222070536326E-2</v>
      </c>
      <c r="H35" s="19">
        <f t="shared" si="2"/>
        <v>4.9646070898828665E-2</v>
      </c>
      <c r="I35" s="9"/>
      <c r="J35" s="10"/>
      <c r="K35" s="10"/>
    </row>
    <row r="36" spans="1:11">
      <c r="A36" s="16" t="s">
        <v>50</v>
      </c>
      <c r="B36" s="60"/>
      <c r="C36" s="17">
        <f t="shared" ref="C36:H51" si="3">C5</f>
        <v>4.4045812153735264E-2</v>
      </c>
      <c r="D36" s="18">
        <f t="shared" si="3"/>
        <v>4.3985442119706342E-2</v>
      </c>
      <c r="E36" s="18">
        <f t="shared" si="3"/>
        <v>4.8014600491492754E-2</v>
      </c>
      <c r="F36" s="18">
        <f t="shared" si="3"/>
        <v>5.4070037075645949E-2</v>
      </c>
      <c r="G36" s="18">
        <f t="shared" si="3"/>
        <v>5.1637930938325249E-2</v>
      </c>
      <c r="H36" s="19">
        <f t="shared" si="3"/>
        <v>3.971787285476891E-2</v>
      </c>
      <c r="I36" s="9"/>
      <c r="J36" s="10"/>
      <c r="K36" s="10"/>
    </row>
    <row r="37" spans="1:11">
      <c r="A37" s="16" t="s">
        <v>51</v>
      </c>
      <c r="B37" s="60"/>
      <c r="C37" s="17">
        <f t="shared" si="3"/>
        <v>0.14648734669999999</v>
      </c>
      <c r="D37" s="18">
        <f t="shared" si="3"/>
        <v>0.14415110989999999</v>
      </c>
      <c r="E37" s="18">
        <f t="shared" si="3"/>
        <v>0.14224391580000001</v>
      </c>
      <c r="F37" s="18">
        <f t="shared" si="3"/>
        <v>0.14004374929999999</v>
      </c>
      <c r="G37" s="18">
        <f t="shared" si="3"/>
        <v>0.1451044319</v>
      </c>
      <c r="H37" s="19">
        <f t="shared" si="3"/>
        <v>0.1419994899</v>
      </c>
      <c r="I37" s="9"/>
      <c r="J37" s="10"/>
      <c r="K37" s="10"/>
    </row>
    <row r="38" spans="1:11">
      <c r="A38" s="16" t="s">
        <v>36</v>
      </c>
      <c r="B38" s="60"/>
      <c r="C38" s="17">
        <f t="shared" si="3"/>
        <v>0.53562706959999995</v>
      </c>
      <c r="D38" s="18">
        <f t="shared" si="3"/>
        <v>0.54107631590000005</v>
      </c>
      <c r="E38" s="18">
        <f t="shared" si="3"/>
        <v>0.54556666369999995</v>
      </c>
      <c r="F38" s="18">
        <f t="shared" si="3"/>
        <v>0.53655666300000004</v>
      </c>
      <c r="G38" s="18">
        <f t="shared" si="3"/>
        <v>0.45061247830000001</v>
      </c>
      <c r="H38" s="19">
        <f t="shared" si="3"/>
        <v>-0.238391979</v>
      </c>
      <c r="I38" s="9"/>
      <c r="J38" s="10"/>
      <c r="K38" s="10"/>
    </row>
    <row r="39" spans="1:11">
      <c r="A39" s="16" t="s">
        <v>34</v>
      </c>
      <c r="B39" s="60"/>
      <c r="C39" s="17">
        <f t="shared" si="3"/>
        <v>-1.5004963E-2</v>
      </c>
      <c r="D39" s="18">
        <f t="shared" si="3"/>
        <v>-1.9349056100000001E-2</v>
      </c>
      <c r="E39" s="18">
        <f t="shared" si="3"/>
        <v>-2.1607437899999998E-2</v>
      </c>
      <c r="F39" s="18">
        <f t="shared" si="3"/>
        <v>-1.6222770800000001E-2</v>
      </c>
      <c r="G39" s="18">
        <f t="shared" si="3"/>
        <v>-3.4660399499999999E-3</v>
      </c>
      <c r="H39" s="19">
        <f t="shared" si="3"/>
        <v>3.85004044E-2</v>
      </c>
      <c r="I39" s="9"/>
      <c r="J39" s="10"/>
      <c r="K39" s="10"/>
    </row>
    <row r="40" spans="1:11">
      <c r="A40" s="16" t="s">
        <v>33</v>
      </c>
      <c r="B40" s="60"/>
      <c r="C40" s="17">
        <f t="shared" si="3"/>
        <v>-0.10840169450000001</v>
      </c>
      <c r="D40" s="18">
        <f t="shared" si="3"/>
        <v>-0.1174429327</v>
      </c>
      <c r="E40" s="18">
        <f t="shared" si="3"/>
        <v>-0.12363791020000001</v>
      </c>
      <c r="F40" s="18">
        <f t="shared" si="3"/>
        <v>-0.12363858649999999</v>
      </c>
      <c r="G40" s="18">
        <f t="shared" si="3"/>
        <v>-0.11208571019999999</v>
      </c>
      <c r="H40" s="19">
        <f t="shared" si="3"/>
        <v>-7.9670508200000004E-2</v>
      </c>
      <c r="I40" s="9"/>
      <c r="J40" s="10"/>
      <c r="K40" s="10"/>
    </row>
    <row r="41" spans="1:11">
      <c r="A41" s="16" t="s">
        <v>54</v>
      </c>
      <c r="B41" s="60"/>
      <c r="C41" s="45">
        <f t="shared" si="3"/>
        <v>28049.82288</v>
      </c>
      <c r="D41" s="23">
        <f t="shared" si="3"/>
        <v>28463.518329999999</v>
      </c>
      <c r="E41" s="23">
        <f t="shared" si="3"/>
        <v>28190.453089999999</v>
      </c>
      <c r="F41" s="23">
        <f t="shared" si="3"/>
        <v>27493.957480000001</v>
      </c>
      <c r="G41" s="23">
        <f t="shared" si="3"/>
        <v>35091.003830000001</v>
      </c>
      <c r="H41" s="46">
        <f t="shared" si="3"/>
        <v>66983.200500000006</v>
      </c>
      <c r="I41" s="9"/>
      <c r="J41" s="10"/>
      <c r="K41" s="10"/>
    </row>
    <row r="42" spans="1:11">
      <c r="A42" s="16" t="s">
        <v>52</v>
      </c>
      <c r="B42" s="60"/>
      <c r="C42" s="17">
        <f t="shared" si="3"/>
        <v>-7.6613378000000001E-3</v>
      </c>
      <c r="D42" s="18">
        <f t="shared" si="3"/>
        <v>-1.23996092E-2</v>
      </c>
      <c r="E42" s="18">
        <f t="shared" si="3"/>
        <v>-7.8993833900000004E-3</v>
      </c>
      <c r="F42" s="18">
        <f t="shared" si="3"/>
        <v>0</v>
      </c>
      <c r="G42" s="18">
        <f t="shared" si="3"/>
        <v>0</v>
      </c>
      <c r="H42" s="19">
        <f t="shared" si="3"/>
        <v>0</v>
      </c>
      <c r="I42" s="10"/>
      <c r="J42" s="10"/>
      <c r="K42" s="10"/>
    </row>
    <row r="43" spans="1:11">
      <c r="A43" s="16" t="s">
        <v>287</v>
      </c>
      <c r="B43" s="60"/>
      <c r="C43" s="17">
        <f t="shared" si="3"/>
        <v>-7.6612920069999996E-3</v>
      </c>
      <c r="D43" s="18">
        <f t="shared" si="3"/>
        <v>-8.913343835999999E-3</v>
      </c>
      <c r="E43" s="18">
        <f t="shared" si="3"/>
        <v>-3.0761346609999999E-3</v>
      </c>
      <c r="F43" s="18">
        <f t="shared" si="3"/>
        <v>0</v>
      </c>
      <c r="G43" s="18">
        <f t="shared" si="3"/>
        <v>0</v>
      </c>
      <c r="H43" s="19">
        <f t="shared" si="3"/>
        <v>0</v>
      </c>
      <c r="I43" s="10"/>
      <c r="J43" s="10"/>
      <c r="K43" s="10"/>
    </row>
    <row r="44" spans="1:11">
      <c r="A44" s="29" t="s">
        <v>353</v>
      </c>
      <c r="B44" s="58"/>
      <c r="C44" s="17">
        <f t="shared" si="3"/>
        <v>-1.6868466699999999E-4</v>
      </c>
      <c r="D44" s="18">
        <f t="shared" si="3"/>
        <v>-1.9229610600000001E-4</v>
      </c>
      <c r="E44" s="18">
        <f t="shared" si="3"/>
        <v>-6.9342461000000002E-5</v>
      </c>
      <c r="F44" s="18">
        <f t="shared" si="3"/>
        <v>0</v>
      </c>
      <c r="G44" s="18">
        <f t="shared" si="3"/>
        <v>0</v>
      </c>
      <c r="H44" s="19">
        <f t="shared" si="3"/>
        <v>0</v>
      </c>
      <c r="I44" s="10"/>
      <c r="J44" s="10"/>
      <c r="K44" s="10"/>
    </row>
    <row r="45" spans="1:11">
      <c r="A45" s="29" t="s">
        <v>354</v>
      </c>
      <c r="B45" s="58"/>
      <c r="C45" s="17">
        <f t="shared" si="3"/>
        <v>-6.14688944E-3</v>
      </c>
      <c r="D45" s="18">
        <f t="shared" si="3"/>
        <v>-6.3889878299999998E-3</v>
      </c>
      <c r="E45" s="18">
        <f t="shared" si="3"/>
        <v>-1.69162468E-3</v>
      </c>
      <c r="F45" s="18">
        <f t="shared" si="3"/>
        <v>0</v>
      </c>
      <c r="G45" s="18">
        <f t="shared" si="3"/>
        <v>0</v>
      </c>
      <c r="H45" s="19">
        <f t="shared" si="3"/>
        <v>0</v>
      </c>
      <c r="I45" s="10"/>
      <c r="J45" s="10"/>
      <c r="K45" s="10"/>
    </row>
    <row r="46" spans="1:11">
      <c r="A46" s="29" t="s">
        <v>355</v>
      </c>
      <c r="B46" s="58"/>
      <c r="C46" s="17">
        <f t="shared" si="3"/>
        <v>-1.3457179000000001E-3</v>
      </c>
      <c r="D46" s="18">
        <f t="shared" si="3"/>
        <v>-2.3320598999999999E-3</v>
      </c>
      <c r="E46" s="18">
        <f t="shared" si="3"/>
        <v>-1.31516752E-3</v>
      </c>
      <c r="F46" s="18">
        <f t="shared" si="3"/>
        <v>0</v>
      </c>
      <c r="G46" s="18">
        <f t="shared" si="3"/>
        <v>0</v>
      </c>
      <c r="H46" s="19">
        <f t="shared" si="3"/>
        <v>0</v>
      </c>
      <c r="I46" s="10"/>
      <c r="J46" s="10"/>
      <c r="K46" s="10"/>
    </row>
    <row r="47" spans="1:11">
      <c r="A47" s="16" t="s">
        <v>263</v>
      </c>
      <c r="B47" s="60"/>
      <c r="C47" s="17">
        <f t="shared" si="3"/>
        <v>-4.5795324399999998E-8</v>
      </c>
      <c r="D47" s="18">
        <f t="shared" si="3"/>
        <v>-3.4862653699999999E-3</v>
      </c>
      <c r="E47" s="18">
        <f t="shared" si="3"/>
        <v>-4.8232487300000002E-3</v>
      </c>
      <c r="F47" s="18">
        <f t="shared" si="3"/>
        <v>0</v>
      </c>
      <c r="G47" s="18">
        <f t="shared" si="3"/>
        <v>0</v>
      </c>
      <c r="H47" s="19">
        <f t="shared" si="3"/>
        <v>0</v>
      </c>
      <c r="I47" s="10"/>
      <c r="J47" s="10"/>
      <c r="K47" s="10"/>
    </row>
    <row r="48" spans="1:11">
      <c r="A48" s="54" t="s">
        <v>357</v>
      </c>
      <c r="B48" s="61"/>
      <c r="C48" s="45">
        <f t="shared" si="3"/>
        <v>0</v>
      </c>
      <c r="D48" s="23">
        <f t="shared" si="3"/>
        <v>0</v>
      </c>
      <c r="E48" s="23">
        <f t="shared" si="3"/>
        <v>0</v>
      </c>
      <c r="F48" s="23">
        <f t="shared" si="3"/>
        <v>0</v>
      </c>
      <c r="G48" s="23">
        <f t="shared" si="3"/>
        <v>0</v>
      </c>
      <c r="H48" s="46">
        <f t="shared" si="3"/>
        <v>0</v>
      </c>
      <c r="I48" s="10"/>
      <c r="J48" s="10"/>
      <c r="K48" s="10"/>
    </row>
    <row r="49" spans="1:11">
      <c r="A49" s="29" t="s">
        <v>155</v>
      </c>
      <c r="B49" s="58"/>
      <c r="C49" s="45">
        <f t="shared" si="3"/>
        <v>0</v>
      </c>
      <c r="D49" s="23">
        <f t="shared" si="3"/>
        <v>0</v>
      </c>
      <c r="E49" s="23">
        <f t="shared" si="3"/>
        <v>0</v>
      </c>
      <c r="F49" s="23">
        <f t="shared" si="3"/>
        <v>0</v>
      </c>
      <c r="G49" s="23">
        <f t="shared" si="3"/>
        <v>0</v>
      </c>
      <c r="H49" s="46">
        <f t="shared" si="3"/>
        <v>0</v>
      </c>
      <c r="I49" s="10"/>
      <c r="J49" s="10"/>
      <c r="K49" s="10"/>
    </row>
    <row r="50" spans="1:11">
      <c r="A50" s="29" t="s">
        <v>156</v>
      </c>
      <c r="B50" s="58"/>
      <c r="C50" s="45">
        <f t="shared" si="3"/>
        <v>0</v>
      </c>
      <c r="D50" s="23">
        <f t="shared" si="3"/>
        <v>0</v>
      </c>
      <c r="E50" s="23">
        <f t="shared" si="3"/>
        <v>0</v>
      </c>
      <c r="F50" s="23">
        <f t="shared" si="3"/>
        <v>0</v>
      </c>
      <c r="G50" s="23">
        <f t="shared" si="3"/>
        <v>0</v>
      </c>
      <c r="H50" s="46">
        <f t="shared" si="3"/>
        <v>0</v>
      </c>
      <c r="I50" s="10"/>
      <c r="J50" s="10"/>
      <c r="K50" s="10"/>
    </row>
    <row r="51" spans="1:11">
      <c r="A51" s="29" t="s">
        <v>157</v>
      </c>
      <c r="B51" s="58"/>
      <c r="C51" s="45">
        <f t="shared" si="3"/>
        <v>0</v>
      </c>
      <c r="D51" s="23">
        <f t="shared" si="3"/>
        <v>0</v>
      </c>
      <c r="E51" s="23">
        <f t="shared" si="3"/>
        <v>0</v>
      </c>
      <c r="F51" s="23">
        <f t="shared" si="3"/>
        <v>0</v>
      </c>
      <c r="G51" s="23">
        <f t="shared" si="3"/>
        <v>0</v>
      </c>
      <c r="H51" s="46">
        <f t="shared" si="3"/>
        <v>0</v>
      </c>
      <c r="I51" s="10"/>
      <c r="J51" s="10"/>
      <c r="K51" s="10"/>
    </row>
    <row r="52" spans="1:11">
      <c r="A52" s="29" t="s">
        <v>158</v>
      </c>
      <c r="B52" s="58"/>
      <c r="C52" s="45">
        <f t="shared" ref="C52:H59" si="4">C21</f>
        <v>0</v>
      </c>
      <c r="D52" s="23">
        <f t="shared" si="4"/>
        <v>0</v>
      </c>
      <c r="E52" s="23">
        <f t="shared" si="4"/>
        <v>0</v>
      </c>
      <c r="F52" s="23">
        <f t="shared" si="4"/>
        <v>0</v>
      </c>
      <c r="G52" s="23">
        <f t="shared" si="4"/>
        <v>0</v>
      </c>
      <c r="H52" s="46">
        <f t="shared" si="4"/>
        <v>0</v>
      </c>
      <c r="I52" s="10"/>
      <c r="J52" s="10"/>
      <c r="K52" s="10"/>
    </row>
    <row r="53" spans="1:11">
      <c r="A53" s="29" t="s">
        <v>160</v>
      </c>
      <c r="B53" s="58"/>
      <c r="C53" s="45">
        <f t="shared" si="4"/>
        <v>0</v>
      </c>
      <c r="D53" s="23">
        <f t="shared" si="4"/>
        <v>0</v>
      </c>
      <c r="E53" s="23">
        <f t="shared" si="4"/>
        <v>0</v>
      </c>
      <c r="F53" s="23">
        <f t="shared" si="4"/>
        <v>0</v>
      </c>
      <c r="G53" s="23">
        <f t="shared" si="4"/>
        <v>0</v>
      </c>
      <c r="H53" s="46">
        <f t="shared" si="4"/>
        <v>0</v>
      </c>
      <c r="I53" s="10"/>
      <c r="J53" s="10"/>
      <c r="K53" s="10"/>
    </row>
    <row r="54" spans="1:11">
      <c r="A54" s="54" t="s">
        <v>358</v>
      </c>
      <c r="B54" s="61"/>
      <c r="C54" s="45">
        <f t="shared" si="4"/>
        <v>0</v>
      </c>
      <c r="D54" s="23">
        <f t="shared" si="4"/>
        <v>0</v>
      </c>
      <c r="E54" s="23">
        <f t="shared" si="4"/>
        <v>0</v>
      </c>
      <c r="F54" s="23">
        <f t="shared" si="4"/>
        <v>0</v>
      </c>
      <c r="G54" s="23">
        <f t="shared" si="4"/>
        <v>0</v>
      </c>
      <c r="H54" s="46">
        <f t="shared" si="4"/>
        <v>0</v>
      </c>
      <c r="I54" s="10"/>
      <c r="J54" s="10"/>
      <c r="K54" s="10"/>
    </row>
    <row r="55" spans="1:11">
      <c r="A55" s="31" t="s">
        <v>378</v>
      </c>
      <c r="B55" s="58"/>
      <c r="C55" s="45">
        <f t="shared" si="4"/>
        <v>-767.2713217720501</v>
      </c>
      <c r="D55" s="23">
        <f t="shared" si="4"/>
        <v>-1283.62260257</v>
      </c>
      <c r="E55" s="23">
        <f t="shared" si="4"/>
        <v>-847.28551425499995</v>
      </c>
      <c r="F55" s="23">
        <f t="shared" si="4"/>
        <v>0</v>
      </c>
      <c r="G55" s="23">
        <f t="shared" si="4"/>
        <v>0</v>
      </c>
      <c r="H55" s="46">
        <f t="shared" si="4"/>
        <v>0</v>
      </c>
      <c r="I55" s="10"/>
      <c r="J55" s="10"/>
      <c r="K55" s="10"/>
    </row>
    <row r="56" spans="1:11">
      <c r="A56" s="29" t="s">
        <v>156</v>
      </c>
      <c r="B56" s="58"/>
      <c r="C56" s="45">
        <f t="shared" si="4"/>
        <v>-16.893512739999998</v>
      </c>
      <c r="D56" s="23">
        <f t="shared" si="4"/>
        <v>-19.906726370000001</v>
      </c>
      <c r="E56" s="23">
        <f t="shared" si="4"/>
        <v>-7.4376517550000001</v>
      </c>
      <c r="F56" s="23">
        <f t="shared" si="4"/>
        <v>0</v>
      </c>
      <c r="G56" s="23">
        <f t="shared" si="4"/>
        <v>0</v>
      </c>
      <c r="H56" s="46">
        <f t="shared" si="4"/>
        <v>0</v>
      </c>
      <c r="I56" s="10"/>
      <c r="J56" s="10"/>
      <c r="K56" s="10"/>
    </row>
    <row r="57" spans="1:11">
      <c r="A57" s="29" t="s">
        <v>157</v>
      </c>
      <c r="B57" s="58"/>
      <c r="C57" s="45">
        <f t="shared" si="4"/>
        <v>-615.60162270000001</v>
      </c>
      <c r="D57" s="23">
        <f t="shared" si="4"/>
        <v>-661.39577870000005</v>
      </c>
      <c r="E57" s="23">
        <f t="shared" si="4"/>
        <v>-181.44316019999999</v>
      </c>
      <c r="F57" s="23">
        <f t="shared" si="4"/>
        <v>0</v>
      </c>
      <c r="G57" s="23">
        <f t="shared" si="4"/>
        <v>0</v>
      </c>
      <c r="H57" s="46">
        <f t="shared" si="4"/>
        <v>0</v>
      </c>
      <c r="I57" s="10"/>
      <c r="J57" s="10"/>
      <c r="K57" s="10"/>
    </row>
    <row r="58" spans="1:11">
      <c r="A58" s="29" t="s">
        <v>158</v>
      </c>
      <c r="B58" s="58"/>
      <c r="C58" s="45">
        <f t="shared" si="4"/>
        <v>-134.77160000000001</v>
      </c>
      <c r="D58" s="23">
        <f t="shared" si="4"/>
        <v>-241.41767300000001</v>
      </c>
      <c r="E58" s="23">
        <f t="shared" si="4"/>
        <v>-141.06447750000001</v>
      </c>
      <c r="F58" s="23">
        <f t="shared" si="4"/>
        <v>0</v>
      </c>
      <c r="G58" s="23">
        <f t="shared" si="4"/>
        <v>0</v>
      </c>
      <c r="H58" s="46">
        <f t="shared" si="4"/>
        <v>0</v>
      </c>
      <c r="I58" s="10"/>
      <c r="J58" s="10"/>
      <c r="K58" s="10"/>
    </row>
    <row r="59" spans="1:11">
      <c r="A59" s="29" t="s">
        <v>160</v>
      </c>
      <c r="B59" s="58"/>
      <c r="C59" s="45">
        <f t="shared" si="4"/>
        <v>-4.5863320500000001E-3</v>
      </c>
      <c r="D59" s="23">
        <f t="shared" si="4"/>
        <v>-360.9024245</v>
      </c>
      <c r="E59" s="23">
        <f t="shared" si="4"/>
        <v>-517.34022479999999</v>
      </c>
      <c r="F59" s="23">
        <f t="shared" si="4"/>
        <v>0</v>
      </c>
      <c r="G59" s="23">
        <f t="shared" si="4"/>
        <v>0</v>
      </c>
      <c r="H59" s="46">
        <f t="shared" si="4"/>
        <v>0</v>
      </c>
      <c r="I59" s="10"/>
      <c r="J59" s="10"/>
      <c r="K59" s="10"/>
    </row>
    <row r="60" spans="1:11">
      <c r="A60" s="31" t="s">
        <v>404</v>
      </c>
      <c r="B60" s="58"/>
      <c r="C60" s="45">
        <f t="shared" ref="C60:H60" si="5">C29</f>
        <v>-27.564421978733435</v>
      </c>
      <c r="D60" s="23">
        <f t="shared" si="5"/>
        <v>-45.871471096000001</v>
      </c>
      <c r="E60" s="23">
        <f t="shared" si="5"/>
        <v>-30.81617249899239</v>
      </c>
      <c r="F60" s="23">
        <f t="shared" si="5"/>
        <v>0</v>
      </c>
      <c r="G60" s="23">
        <f t="shared" si="5"/>
        <v>0</v>
      </c>
      <c r="H60" s="46">
        <f t="shared" si="5"/>
        <v>0</v>
      </c>
      <c r="I60" s="10"/>
      <c r="J60" s="10"/>
      <c r="K60" s="10"/>
    </row>
    <row r="61" spans="1:11">
      <c r="A61" s="81" t="s">
        <v>407</v>
      </c>
      <c r="C61" s="45" t="e">
        <f t="shared" ref="C61:H61" si="6">C30</f>
        <v>#N/A</v>
      </c>
      <c r="D61" s="23" t="e">
        <f t="shared" si="6"/>
        <v>#N/A</v>
      </c>
      <c r="E61" s="23" t="e">
        <f t="shared" si="6"/>
        <v>#N/A</v>
      </c>
      <c r="F61" s="23" t="e">
        <f t="shared" si="6"/>
        <v>#N/A</v>
      </c>
      <c r="G61" s="23" t="e">
        <f t="shared" si="6"/>
        <v>#N/A</v>
      </c>
      <c r="H61" s="46" t="e">
        <f t="shared" si="6"/>
        <v>#N/A</v>
      </c>
    </row>
  </sheetData>
  <mergeCells count="3">
    <mergeCell ref="C2:H2"/>
    <mergeCell ref="C32:H32"/>
    <mergeCell ref="C33:H3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130"/>
  <sheetViews>
    <sheetView workbookViewId="0">
      <selection activeCell="I31" sqref="I31"/>
    </sheetView>
  </sheetViews>
  <sheetFormatPr baseColWidth="10" defaultColWidth="12.453125" defaultRowHeight="14.5"/>
  <cols>
    <col min="1" max="1" width="49.1796875" customWidth="1"/>
    <col min="2" max="2" width="16.81640625" hidden="1" customWidth="1"/>
    <col min="10" max="10" width="31" customWidth="1"/>
    <col min="11" max="11" width="20.36328125" hidden="1" customWidth="1"/>
    <col min="18" max="18" width="12.453125" style="10"/>
    <col min="19" max="19" width="45.36328125" style="10" customWidth="1"/>
    <col min="20" max="20" width="16.1796875" style="10" hidden="1" customWidth="1"/>
    <col min="21" max="27" width="12.453125" style="10"/>
    <col min="28" max="28" width="25" customWidth="1"/>
    <col min="29" max="29" width="0" hidden="1" customWidth="1"/>
    <col min="37" max="37" width="33.81640625" customWidth="1"/>
    <col min="38" max="38" width="0" hidden="1" customWidth="1"/>
    <col min="46" max="46" width="20.6328125" customWidth="1"/>
    <col min="47" max="47" width="0" hidden="1" customWidth="1"/>
    <col min="55" max="55" width="24" customWidth="1"/>
    <col min="56" max="56" width="0" hidden="1" customWidth="1"/>
  </cols>
  <sheetData>
    <row r="1" spans="1:74" ht="17" customHeight="1">
      <c r="B1" s="7"/>
      <c r="C1" s="22">
        <v>2</v>
      </c>
      <c r="D1" s="22">
        <v>8</v>
      </c>
      <c r="E1" s="22">
        <v>12</v>
      </c>
      <c r="F1" s="22">
        <v>17</v>
      </c>
      <c r="G1" s="22">
        <v>27</v>
      </c>
      <c r="H1" s="22">
        <v>37</v>
      </c>
      <c r="I1" s="10"/>
      <c r="K1" s="7"/>
      <c r="L1" s="22">
        <v>2</v>
      </c>
      <c r="M1" s="22">
        <v>8</v>
      </c>
      <c r="N1" s="22">
        <v>12</v>
      </c>
      <c r="O1" s="22">
        <v>17</v>
      </c>
      <c r="P1" s="22">
        <v>27</v>
      </c>
      <c r="Q1" s="22">
        <v>37</v>
      </c>
      <c r="R1" s="22"/>
      <c r="S1"/>
      <c r="T1" s="7"/>
      <c r="U1" s="22">
        <v>2</v>
      </c>
      <c r="V1" s="22">
        <v>8</v>
      </c>
      <c r="W1" s="22">
        <v>12</v>
      </c>
      <c r="X1" s="22">
        <v>17</v>
      </c>
      <c r="Y1" s="22">
        <v>27</v>
      </c>
      <c r="Z1" s="22">
        <v>37</v>
      </c>
      <c r="AA1" s="22"/>
      <c r="AC1" s="7"/>
      <c r="AD1" s="22">
        <v>2</v>
      </c>
      <c r="AE1" s="22">
        <v>8</v>
      </c>
      <c r="AF1" s="22">
        <v>12</v>
      </c>
      <c r="AG1" s="22">
        <v>17</v>
      </c>
      <c r="AH1" s="22">
        <v>27</v>
      </c>
      <c r="AI1" s="22">
        <v>37</v>
      </c>
      <c r="AJ1" s="10"/>
      <c r="AL1" s="7"/>
      <c r="AM1" s="22">
        <v>2</v>
      </c>
      <c r="AN1" s="22">
        <v>8</v>
      </c>
      <c r="AO1" s="22">
        <v>12</v>
      </c>
      <c r="AP1" s="22">
        <v>17</v>
      </c>
      <c r="AQ1" s="22">
        <v>27</v>
      </c>
      <c r="AR1" s="22">
        <v>37</v>
      </c>
      <c r="AS1" s="10"/>
      <c r="AU1" s="7"/>
      <c r="AV1" s="22">
        <v>2</v>
      </c>
      <c r="AW1" s="22">
        <v>8</v>
      </c>
      <c r="AX1" s="22">
        <v>12</v>
      </c>
      <c r="AY1" s="22">
        <v>17</v>
      </c>
      <c r="AZ1" s="22">
        <v>27</v>
      </c>
      <c r="BA1" s="22">
        <v>37</v>
      </c>
      <c r="BB1" s="10"/>
      <c r="BD1" s="7"/>
      <c r="BE1" s="22">
        <v>2</v>
      </c>
      <c r="BF1" s="22">
        <v>8</v>
      </c>
      <c r="BG1" s="22">
        <v>12</v>
      </c>
      <c r="BH1" s="22">
        <v>17</v>
      </c>
      <c r="BI1" s="22">
        <v>27</v>
      </c>
      <c r="BJ1" s="22">
        <v>37</v>
      </c>
      <c r="BK1" s="10"/>
      <c r="BL1" s="10"/>
      <c r="BM1" s="10"/>
      <c r="BN1" s="10"/>
      <c r="BO1" s="10"/>
      <c r="BP1" s="10"/>
      <c r="BQ1" s="10"/>
      <c r="BR1" s="10"/>
      <c r="BS1" s="10"/>
      <c r="BT1" s="10"/>
      <c r="BU1" s="10"/>
      <c r="BV1" s="10"/>
    </row>
    <row r="2" spans="1:74" ht="15.5">
      <c r="A2" s="9"/>
      <c r="B2" s="9"/>
      <c r="C2" s="82" t="s">
        <v>0</v>
      </c>
      <c r="D2" s="83"/>
      <c r="E2" s="83"/>
      <c r="F2" s="83"/>
      <c r="G2" s="83"/>
      <c r="H2" s="84"/>
      <c r="I2" s="10"/>
      <c r="J2" s="9"/>
      <c r="K2" s="9"/>
      <c r="L2" s="82" t="s">
        <v>0</v>
      </c>
      <c r="M2" s="83"/>
      <c r="N2" s="83"/>
      <c r="O2" s="83"/>
      <c r="P2" s="83"/>
      <c r="Q2" s="84"/>
      <c r="R2" s="50"/>
      <c r="S2" s="9"/>
      <c r="T2" s="9"/>
      <c r="U2" s="82" t="s">
        <v>0</v>
      </c>
      <c r="V2" s="83"/>
      <c r="W2" s="83"/>
      <c r="X2" s="83"/>
      <c r="Y2" s="83"/>
      <c r="Z2" s="84"/>
      <c r="AA2" s="50"/>
      <c r="AB2" s="9"/>
      <c r="AC2" s="9"/>
      <c r="AD2" s="82" t="s">
        <v>0</v>
      </c>
      <c r="AE2" s="83"/>
      <c r="AF2" s="83"/>
      <c r="AG2" s="83"/>
      <c r="AH2" s="83"/>
      <c r="AI2" s="84"/>
      <c r="AJ2" s="10"/>
      <c r="AK2" s="9"/>
      <c r="AL2" s="9"/>
      <c r="AM2" s="82" t="s">
        <v>0</v>
      </c>
      <c r="AN2" s="83"/>
      <c r="AO2" s="83"/>
      <c r="AP2" s="83"/>
      <c r="AQ2" s="83"/>
      <c r="AR2" s="84"/>
      <c r="AS2" s="10"/>
      <c r="AT2" s="9"/>
      <c r="AU2" s="9"/>
      <c r="AV2" s="82" t="s">
        <v>0</v>
      </c>
      <c r="AW2" s="83"/>
      <c r="AX2" s="83"/>
      <c r="AY2" s="83"/>
      <c r="AZ2" s="83"/>
      <c r="BA2" s="84"/>
      <c r="BB2" s="10"/>
      <c r="BC2" s="9"/>
      <c r="BD2" s="9"/>
      <c r="BE2" s="82" t="s">
        <v>0</v>
      </c>
      <c r="BF2" s="83"/>
      <c r="BG2" s="83"/>
      <c r="BH2" s="83"/>
      <c r="BI2" s="83"/>
      <c r="BJ2" s="84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</row>
    <row r="3" spans="1:74" ht="19" customHeight="1">
      <c r="A3" s="27" t="s">
        <v>188</v>
      </c>
      <c r="B3" s="1"/>
      <c r="C3" s="2">
        <v>2015</v>
      </c>
      <c r="D3" s="3">
        <v>2021</v>
      </c>
      <c r="E3" s="3">
        <v>2025</v>
      </c>
      <c r="F3" s="3">
        <v>2030</v>
      </c>
      <c r="G3" s="3">
        <v>2040</v>
      </c>
      <c r="H3" s="4">
        <v>2050</v>
      </c>
      <c r="I3" s="10"/>
      <c r="J3" s="32" t="s">
        <v>297</v>
      </c>
      <c r="K3" s="1"/>
      <c r="L3" s="2">
        <v>2015</v>
      </c>
      <c r="M3" s="3">
        <v>2021</v>
      </c>
      <c r="N3" s="3">
        <v>2025</v>
      </c>
      <c r="O3" s="3">
        <v>2030</v>
      </c>
      <c r="P3" s="3">
        <v>2040</v>
      </c>
      <c r="Q3" s="4">
        <v>2050</v>
      </c>
      <c r="R3" s="51"/>
      <c r="S3" s="32" t="s">
        <v>320</v>
      </c>
      <c r="T3" s="1"/>
      <c r="U3" s="2">
        <v>2015</v>
      </c>
      <c r="V3" s="3">
        <v>2021</v>
      </c>
      <c r="W3" s="3">
        <v>2025</v>
      </c>
      <c r="X3" s="3">
        <v>2030</v>
      </c>
      <c r="Y3" s="3">
        <v>2040</v>
      </c>
      <c r="Z3" s="4">
        <v>2050</v>
      </c>
      <c r="AA3" s="51"/>
      <c r="AB3" s="32" t="s">
        <v>183</v>
      </c>
      <c r="AC3" s="1"/>
      <c r="AD3" s="2">
        <v>2015</v>
      </c>
      <c r="AE3" s="3">
        <v>2021</v>
      </c>
      <c r="AF3" s="3">
        <v>2025</v>
      </c>
      <c r="AG3" s="3">
        <v>2030</v>
      </c>
      <c r="AH3" s="3">
        <v>2040</v>
      </c>
      <c r="AI3" s="4">
        <v>2050</v>
      </c>
      <c r="AJ3" s="10"/>
      <c r="AK3" s="32" t="s">
        <v>186</v>
      </c>
      <c r="AL3" s="1"/>
      <c r="AM3" s="2">
        <v>2015</v>
      </c>
      <c r="AN3" s="3">
        <v>2021</v>
      </c>
      <c r="AO3" s="3">
        <v>2025</v>
      </c>
      <c r="AP3" s="3">
        <v>2030</v>
      </c>
      <c r="AQ3" s="3">
        <v>2040</v>
      </c>
      <c r="AR3" s="4">
        <v>2050</v>
      </c>
      <c r="AS3" s="10"/>
      <c r="AT3" s="32" t="s">
        <v>203</v>
      </c>
      <c r="AU3" s="1"/>
      <c r="AV3" s="2">
        <v>2015</v>
      </c>
      <c r="AW3" s="3">
        <v>2021</v>
      </c>
      <c r="AX3" s="3">
        <v>2025</v>
      </c>
      <c r="AY3" s="3">
        <v>2030</v>
      </c>
      <c r="AZ3" s="3">
        <v>2040</v>
      </c>
      <c r="BA3" s="4">
        <v>2050</v>
      </c>
      <c r="BB3" s="10"/>
      <c r="BC3" s="32" t="s">
        <v>204</v>
      </c>
      <c r="BD3" s="1"/>
      <c r="BE3" s="2">
        <v>2015</v>
      </c>
      <c r="BF3" s="3">
        <v>2021</v>
      </c>
      <c r="BG3" s="3">
        <v>2025</v>
      </c>
      <c r="BH3" s="3">
        <v>2030</v>
      </c>
      <c r="BI3" s="3">
        <v>2040</v>
      </c>
      <c r="BJ3" s="4">
        <v>2050</v>
      </c>
      <c r="BK3" s="10"/>
      <c r="BL3" s="10"/>
      <c r="BM3" s="10"/>
      <c r="BN3" s="10"/>
      <c r="BO3" s="10"/>
      <c r="BP3" s="10"/>
      <c r="BQ3" s="10"/>
      <c r="BR3" s="10"/>
      <c r="BS3" s="10"/>
      <c r="BT3" s="10"/>
      <c r="BU3" s="10"/>
      <c r="BV3" s="10"/>
    </row>
    <row r="4" spans="1:74" ht="17" customHeight="1">
      <c r="A4" s="20" t="s">
        <v>256</v>
      </c>
      <c r="B4" s="9" t="s">
        <v>146</v>
      </c>
      <c r="C4" s="23">
        <f>VLOOKUP($B4,reporting_base!$A$2:$AK$154,'Tab-reporting_baseline'!C$1,FALSE)</f>
        <v>11651.815259999999</v>
      </c>
      <c r="D4" s="23">
        <f>VLOOKUP($B4,reporting_base!$A$2:$AK$154,'Tab-reporting_baseline'!D$1,FALSE)</f>
        <v>13543.72594</v>
      </c>
      <c r="E4" s="23">
        <f>VLOOKUP($B4,reporting_base!$A$2:$AK$154,'Tab-reporting_baseline'!E$1,FALSE)</f>
        <v>17923.47423</v>
      </c>
      <c r="F4" s="23">
        <f>VLOOKUP($B4,reporting_base!$A$2:$AK$154,'Tab-reporting_baseline'!F$1,FALSE)</f>
        <v>21901.44342</v>
      </c>
      <c r="G4" s="23">
        <f>VLOOKUP($B4,reporting_base!$A$2:$AK$154,'Tab-reporting_baseline'!G$1,FALSE)</f>
        <v>29758.144509999998</v>
      </c>
      <c r="H4" s="23">
        <f>VLOOKUP($B4,reporting_base!$A$2:$AK$154,'Tab-reporting_baseline'!H$1,FALSE)</f>
        <v>37205.41403</v>
      </c>
      <c r="I4" s="10"/>
      <c r="J4" s="16" t="s">
        <v>301</v>
      </c>
      <c r="K4" s="9" t="s">
        <v>168</v>
      </c>
      <c r="L4" s="23">
        <f>VLOOKUP($K4,reporting_base!$A$2:$AK$154,'Tab-reporting_baseline'!L$1,FALSE)</f>
        <v>18609.931690000001</v>
      </c>
      <c r="M4" s="23">
        <f>VLOOKUP($K4,reporting_base!$A$2:$AK$154,'Tab-reporting_baseline'!M$1,FALSE)</f>
        <v>23068.20666</v>
      </c>
      <c r="N4" s="23">
        <f>VLOOKUP($K4,reporting_base!$A$2:$AK$154,'Tab-reporting_baseline'!N$1,FALSE)</f>
        <v>28491.707310000002</v>
      </c>
      <c r="O4" s="23">
        <f>VLOOKUP($K4,reporting_base!$A$2:$AK$154,'Tab-reporting_baseline'!O$1,FALSE)</f>
        <v>35917.326009999997</v>
      </c>
      <c r="P4" s="23">
        <f>VLOOKUP($K4,reporting_base!$A$2:$AK$154,'Tab-reporting_baseline'!P$1,FALSE)</f>
        <v>50894.218990000001</v>
      </c>
      <c r="Q4" s="23">
        <f>VLOOKUP($K4,reporting_base!$A$2:$AK$154,'Tab-reporting_baseline'!Q$1,FALSE)</f>
        <v>61296.295769999997</v>
      </c>
      <c r="R4" s="23"/>
      <c r="S4" s="16" t="s">
        <v>301</v>
      </c>
      <c r="T4" s="9" t="s">
        <v>168</v>
      </c>
      <c r="U4" s="24">
        <f>VLOOKUP($T4,reporting_base!$A$2:$AK$154,'Tab-reporting_baseline'!U$1,FALSE)</f>
        <v>18609.931690000001</v>
      </c>
      <c r="V4" s="24">
        <f>VLOOKUP($T4,reporting_base!$A$2:$AK$154,'Tab-reporting_baseline'!V$1,FALSE)</f>
        <v>23068.20666</v>
      </c>
      <c r="W4" s="24">
        <f>VLOOKUP($T4,reporting_base!$A$2:$AK$154,'Tab-reporting_baseline'!W$1,FALSE)</f>
        <v>28491.707310000002</v>
      </c>
      <c r="X4" s="24">
        <f>VLOOKUP($T4,reporting_base!$A$2:$AK$154,'Tab-reporting_baseline'!X$1,FALSE)</f>
        <v>35917.326009999997</v>
      </c>
      <c r="Y4" s="24">
        <f>VLOOKUP($T4,reporting_base!$A$2:$AK$154,'Tab-reporting_baseline'!Y$1,FALSE)</f>
        <v>50894.218990000001</v>
      </c>
      <c r="Z4" s="24">
        <f>VLOOKUP($T4,reporting_base!$A$2:$AK$154,'Tab-reporting_baseline'!Z$1,FALSE)</f>
        <v>61296.295769999997</v>
      </c>
      <c r="AA4" s="23"/>
      <c r="AB4" s="30" t="s">
        <v>141</v>
      </c>
      <c r="AC4" s="10" t="s">
        <v>62</v>
      </c>
      <c r="AD4" s="23">
        <f>VLOOKUP($AC4,reporting_base!$A$2:$AK$154,'Tab-reporting_baseline'!AD$1,FALSE)</f>
        <v>1593.2937340000001</v>
      </c>
      <c r="AE4" s="23">
        <f>VLOOKUP($AC4,reporting_base!$A$2:$AK$154,'Tab-reporting_baseline'!AE$1,FALSE)</f>
        <v>1733.7700809999999</v>
      </c>
      <c r="AF4" s="23">
        <f>VLOOKUP($AC4,reporting_base!$A$2:$AK$154,'Tab-reporting_baseline'!AF$1,FALSE)</f>
        <v>1807.6876339999999</v>
      </c>
      <c r="AG4" s="23">
        <f>VLOOKUP($AC4,reporting_base!$A$2:$AK$154,'Tab-reporting_baseline'!AG$1,FALSE)</f>
        <v>1846.769366</v>
      </c>
      <c r="AH4" s="23">
        <f>VLOOKUP($AC4,reporting_base!$A$2:$AK$154,'Tab-reporting_baseline'!AH$1,FALSE)</f>
        <v>1944.8505279999999</v>
      </c>
      <c r="AI4" s="23">
        <f>VLOOKUP($AC4,reporting_base!$A$2:$AK$154,'Tab-reporting_baseline'!AI$1,FALSE)</f>
        <v>2012.6483370000001</v>
      </c>
      <c r="AJ4" s="10"/>
      <c r="AK4" s="30" t="s">
        <v>141</v>
      </c>
      <c r="AL4" s="10" t="s">
        <v>57</v>
      </c>
      <c r="AM4" s="23">
        <f>VLOOKUP($AL4,reporting_base!$A$2:$AK$154,AM$1,FALSE)</f>
        <v>3353.1214869999999</v>
      </c>
      <c r="AN4" s="23">
        <f>VLOOKUP($AL4,reporting_base!$A$2:$AK$154,AN$1,FALSE)</f>
        <v>3909.8223010000002</v>
      </c>
      <c r="AO4" s="23">
        <f>VLOOKUP($AL4,reporting_base!$A$2:$AK$154,AO$1,FALSE)</f>
        <v>4644.8668260000004</v>
      </c>
      <c r="AP4" s="23">
        <f>VLOOKUP($AL4,reporting_base!$A$2:$AK$154,AP$1,FALSE)</f>
        <v>5908.4302449999996</v>
      </c>
      <c r="AQ4" s="23">
        <f>VLOOKUP($AL4,reporting_base!$A$2:$AK$154,AQ$1,FALSE)</f>
        <v>11274.851559999999</v>
      </c>
      <c r="AR4" s="23">
        <f>VLOOKUP($AL4,reporting_base!$A$2:$AK$154,AR$1,FALSE)</f>
        <v>20626.643220000002</v>
      </c>
      <c r="AS4" s="10"/>
      <c r="AT4" s="30" t="s">
        <v>141</v>
      </c>
      <c r="AU4" s="10" t="s">
        <v>218</v>
      </c>
      <c r="AV4" s="23">
        <f>VLOOKUP($AU4,reporting_base!$A$2:$AK$154,AV$1,FALSE)</f>
        <v>25790.12515</v>
      </c>
      <c r="AW4" s="23">
        <f>VLOOKUP($AU4,reporting_base!$A$2:$AK$154,AW$1,FALSE)</f>
        <v>30407.4715</v>
      </c>
      <c r="AX4" s="23">
        <f>VLOOKUP($AU4,reporting_base!$A$2:$AK$154,AX$1,FALSE)</f>
        <v>35830.222659999999</v>
      </c>
      <c r="AY4" s="23">
        <f>VLOOKUP($AU4,reporting_base!$A$2:$AK$154,AY$1,FALSE)</f>
        <v>44100.10512</v>
      </c>
      <c r="AZ4" s="23">
        <f>VLOOKUP($AU4,reporting_base!$A$2:$AK$154,AZ$1,FALSE)</f>
        <v>79419.303020000007</v>
      </c>
      <c r="BA4" s="23">
        <f>VLOOKUP($AU4,reporting_base!$A$2:$AK$154,BA$1,FALSE)</f>
        <v>135264.14290000001</v>
      </c>
      <c r="BB4" s="10"/>
      <c r="BC4" s="30" t="s">
        <v>141</v>
      </c>
      <c r="BD4" s="10" t="s">
        <v>224</v>
      </c>
      <c r="BE4" s="23">
        <f>VLOOKUP($BD4,reporting_base!$A$2:$AK$154,BE$1,FALSE)</f>
        <v>73412.889580000003</v>
      </c>
      <c r="BF4" s="23">
        <f>VLOOKUP($BD4,reporting_base!$A$2:$AK$154,BF$1,FALSE)</f>
        <v>87716.538610000003</v>
      </c>
      <c r="BG4" s="23">
        <f>VLOOKUP($BD4,reporting_base!$A$2:$AK$154,BG$1,FALSE)</f>
        <v>104574.8484</v>
      </c>
      <c r="BH4" s="23">
        <f>VLOOKUP($BD4,reporting_base!$A$2:$AK$154,BH$1,FALSE)</f>
        <v>131696.9981</v>
      </c>
      <c r="BI4" s="23">
        <f>VLOOKUP($BD4,reporting_base!$A$2:$AK$154,BI$1,FALSE)</f>
        <v>229786.26980000001</v>
      </c>
      <c r="BJ4" s="23">
        <f>VLOOKUP($BD4,reporting_base!$A$2:$AK$154,BJ$1,FALSE)</f>
        <v>378921.49</v>
      </c>
      <c r="BK4" s="10"/>
      <c r="BL4" s="10"/>
      <c r="BM4" s="10"/>
      <c r="BN4" s="10"/>
      <c r="BO4" s="10"/>
      <c r="BP4" s="10"/>
      <c r="BQ4" s="10"/>
      <c r="BR4" s="10"/>
      <c r="BS4" s="10"/>
      <c r="BT4" s="10"/>
      <c r="BU4" s="10"/>
      <c r="BV4" s="10"/>
    </row>
    <row r="5" spans="1:74">
      <c r="A5" s="29" t="s">
        <v>139</v>
      </c>
      <c r="B5" s="9" t="s">
        <v>92</v>
      </c>
      <c r="C5" s="23">
        <f>VLOOKUP($B5,reporting_base!$A$2:$AK$154,'Tab-reporting_baseline'!C$1,FALSE)</f>
        <v>2310</v>
      </c>
      <c r="D5" s="23">
        <f>VLOOKUP($B5,reporting_base!$A$2:$AK$154,'Tab-reporting_baseline'!D$1,FALSE)</f>
        <v>2316.3320699999999</v>
      </c>
      <c r="E5" s="23">
        <f>VLOOKUP($B5,reporting_base!$A$2:$AK$154,'Tab-reporting_baseline'!E$1,FALSE)</f>
        <v>2312.5908159999999</v>
      </c>
      <c r="F5" s="23">
        <f>VLOOKUP($B5,reporting_base!$A$2:$AK$154,'Tab-reporting_baseline'!F$1,FALSE)</f>
        <v>2314.114748</v>
      </c>
      <c r="G5" s="23">
        <f>VLOOKUP($B5,reporting_base!$A$2:$AK$154,'Tab-reporting_baseline'!G$1,FALSE)</f>
        <v>2330.6868840000002</v>
      </c>
      <c r="H5" s="23">
        <f>VLOOKUP($B5,reporting_base!$A$2:$AK$154,'Tab-reporting_baseline'!H$1,FALSE)</f>
        <v>2349.1078309999998</v>
      </c>
      <c r="I5" s="10"/>
      <c r="J5" s="30" t="s">
        <v>141</v>
      </c>
      <c r="K5" s="9" t="s">
        <v>169</v>
      </c>
      <c r="L5" s="23">
        <f>VLOOKUP($K5,reporting_base!$A$2:$AK$154,'Tab-reporting_baseline'!L$1,FALSE)</f>
        <v>7243.7639390000004</v>
      </c>
      <c r="M5" s="23">
        <f>VLOOKUP($K5,reporting_base!$A$2:$AK$154,'Tab-reporting_baseline'!M$1,FALSE)</f>
        <v>9098.2925080000005</v>
      </c>
      <c r="N5" s="23">
        <f>VLOOKUP($K5,reporting_base!$A$2:$AK$154,'Tab-reporting_baseline'!N$1,FALSE)</f>
        <v>9550.9582859999991</v>
      </c>
      <c r="O5" s="23">
        <f>VLOOKUP($K5,reporting_base!$A$2:$AK$154,'Tab-reporting_baseline'!O$1,FALSE)</f>
        <v>11689.75527</v>
      </c>
      <c r="P5" s="23">
        <f>VLOOKUP($K5,reporting_base!$A$2:$AK$154,'Tab-reporting_baseline'!P$1,FALSE)</f>
        <v>16822.997240000001</v>
      </c>
      <c r="Q5" s="23">
        <f>VLOOKUP($K5,reporting_base!$A$2:$AK$154,'Tab-reporting_baseline'!Q$1,FALSE)</f>
        <v>19302.24928</v>
      </c>
      <c r="R5" s="23"/>
      <c r="S5" s="29" t="s">
        <v>300</v>
      </c>
      <c r="T5" s="9" t="s">
        <v>303</v>
      </c>
      <c r="U5" s="23">
        <f>VLOOKUP($T5,reporting_base!$A$2:$AK$154,'Tab-reporting_baseline'!U$1,FALSE)</f>
        <v>3463.3062880000002</v>
      </c>
      <c r="V5" s="23">
        <f>VLOOKUP($T5,reporting_base!$A$2:$AK$154,'Tab-reporting_baseline'!V$1,FALSE)</f>
        <v>4501.9019749999998</v>
      </c>
      <c r="W5" s="23">
        <f>VLOOKUP($T5,reporting_base!$A$2:$AK$154,'Tab-reporting_baseline'!W$1,FALSE)</f>
        <v>4289.1527340000002</v>
      </c>
      <c r="X5" s="23">
        <f>VLOOKUP($T5,reporting_base!$A$2:$AK$154,'Tab-reporting_baseline'!X$1,FALSE)</f>
        <v>5349.4283820000001</v>
      </c>
      <c r="Y5" s="23">
        <f>VLOOKUP($T5,reporting_base!$A$2:$AK$154,'Tab-reporting_baseline'!Y$1,FALSE)</f>
        <v>7079.3643320000001</v>
      </c>
      <c r="Z5" s="23">
        <f>VLOOKUP($T5,reporting_base!$A$2:$AK$154,'Tab-reporting_baseline'!Z$1,FALSE)</f>
        <v>8008.526957</v>
      </c>
      <c r="AA5" s="23"/>
      <c r="AB5" s="30" t="s">
        <v>142</v>
      </c>
      <c r="AC5" s="10" t="s">
        <v>63</v>
      </c>
      <c r="AD5" s="23">
        <f>VLOOKUP($AC5,reporting_base!$A$2:$AK$154,'Tab-reporting_baseline'!AD$1,FALSE)</f>
        <v>124.3163492</v>
      </c>
      <c r="AE5" s="23">
        <f>VLOOKUP($AC5,reporting_base!$A$2:$AK$154,'Tab-reporting_baseline'!AE$1,FALSE)</f>
        <v>148.0010991</v>
      </c>
      <c r="AF5" s="23">
        <f>VLOOKUP($AC5,reporting_base!$A$2:$AK$154,'Tab-reporting_baseline'!AF$1,FALSE)</f>
        <v>166.0045461</v>
      </c>
      <c r="AG5" s="23">
        <f>VLOOKUP($AC5,reporting_base!$A$2:$AK$154,'Tab-reporting_baseline'!AG$1,FALSE)</f>
        <v>191.48663519999999</v>
      </c>
      <c r="AH5" s="23">
        <f>VLOOKUP($AC5,reporting_base!$A$2:$AK$154,'Tab-reporting_baseline'!AH$1,FALSE)</f>
        <v>181.9547681</v>
      </c>
      <c r="AI5" s="23">
        <f>VLOOKUP($AC5,reporting_base!$A$2:$AK$154,'Tab-reporting_baseline'!AI$1,FALSE)</f>
        <v>168.6476797</v>
      </c>
      <c r="AJ5" s="10"/>
      <c r="AK5" s="30" t="s">
        <v>142</v>
      </c>
      <c r="AL5" s="10" t="s">
        <v>58</v>
      </c>
      <c r="AM5" s="23">
        <f>VLOOKUP($AL5,reporting_base!$A$2:$AK$154,AM$1,FALSE)</f>
        <v>2603.9507410000001</v>
      </c>
      <c r="AN5" s="23">
        <f>VLOOKUP($AL5,reporting_base!$A$2:$AK$154,AN$1,FALSE)</f>
        <v>3382.5679620000001</v>
      </c>
      <c r="AO5" s="23">
        <f>VLOOKUP($AL5,reporting_base!$A$2:$AK$154,AO$1,FALSE)</f>
        <v>4433.1670370000002</v>
      </c>
      <c r="AP5" s="23">
        <f>VLOOKUP($AL5,reporting_base!$A$2:$AK$154,AP$1,FALSE)</f>
        <v>6594.3146079999997</v>
      </c>
      <c r="AQ5" s="23">
        <f>VLOOKUP($AL5,reporting_base!$A$2:$AK$154,AQ$1,FALSE)</f>
        <v>11896.97135</v>
      </c>
      <c r="AR5" s="23">
        <f>VLOOKUP($AL5,reporting_base!$A$2:$AK$154,AR$1,FALSE)</f>
        <v>19015.578079999999</v>
      </c>
      <c r="AS5" s="10"/>
      <c r="AT5" s="30" t="s">
        <v>142</v>
      </c>
      <c r="AU5" s="10" t="s">
        <v>219</v>
      </c>
      <c r="AV5" s="23">
        <f>VLOOKUP($AU5,reporting_base!$A$2:$AK$154,AV$1,FALSE)</f>
        <v>5303.6276660000003</v>
      </c>
      <c r="AW5" s="23">
        <f>VLOOKUP($AU5,reporting_base!$A$2:$AK$154,AW$1,FALSE)</f>
        <v>6896.3457980000003</v>
      </c>
      <c r="AX5" s="23">
        <f>VLOOKUP($AU5,reporting_base!$A$2:$AK$154,AX$1,FALSE)</f>
        <v>8730.8533260000004</v>
      </c>
      <c r="AY5" s="23">
        <f>VLOOKUP($AU5,reporting_base!$A$2:$AK$154,AY$1,FALSE)</f>
        <v>12163.3171</v>
      </c>
      <c r="AZ5" s="23">
        <f>VLOOKUP($AU5,reporting_base!$A$2:$AK$154,AZ$1,FALSE)</f>
        <v>19681.41678</v>
      </c>
      <c r="BA5" s="23">
        <f>VLOOKUP($AU5,reporting_base!$A$2:$AK$154,BA$1,FALSE)</f>
        <v>30393.472300000001</v>
      </c>
      <c r="BB5" s="10"/>
      <c r="BC5" s="30" t="s">
        <v>142</v>
      </c>
      <c r="BD5" s="10" t="s">
        <v>225</v>
      </c>
      <c r="BE5" s="23">
        <f>VLOOKUP($BD5,reporting_base!$A$2:$AK$154,BE$1,FALSE)</f>
        <v>8375.6891190000006</v>
      </c>
      <c r="BF5" s="23">
        <f>VLOOKUP($BD5,reporting_base!$A$2:$AK$154,BF$1,FALSE)</f>
        <v>10908.668019999999</v>
      </c>
      <c r="BG5" s="23">
        <f>VLOOKUP($BD5,reporting_base!$A$2:$AK$154,BG$1,FALSE)</f>
        <v>13630.944310000001</v>
      </c>
      <c r="BH5" s="23">
        <f>VLOOKUP($BD5,reporting_base!$A$2:$AK$154,BH$1,FALSE)</f>
        <v>18970.161</v>
      </c>
      <c r="BI5" s="23">
        <f>VLOOKUP($BD5,reporting_base!$A$2:$AK$154,BI$1,FALSE)</f>
        <v>30440.75719</v>
      </c>
      <c r="BJ5" s="23">
        <f>VLOOKUP($BD5,reporting_base!$A$2:$AK$154,BJ$1,FALSE)</f>
        <v>46417.767310000003</v>
      </c>
      <c r="BK5" s="10"/>
      <c r="BL5" s="10"/>
      <c r="BM5" s="10"/>
      <c r="BN5" s="10"/>
      <c r="BO5" s="10"/>
      <c r="BP5" s="10"/>
      <c r="BQ5" s="10"/>
      <c r="BR5" s="10"/>
      <c r="BS5" s="10"/>
      <c r="BT5" s="10"/>
      <c r="BU5" s="10"/>
      <c r="BV5" s="10"/>
    </row>
    <row r="6" spans="1:74">
      <c r="A6" s="29" t="s">
        <v>300</v>
      </c>
      <c r="B6" s="9" t="s">
        <v>93</v>
      </c>
      <c r="C6" s="23">
        <f>VLOOKUP($B6,reporting_base!$A$2:$AK$154,'Tab-reporting_baseline'!C$1,FALSE)</f>
        <v>412.76329609999999</v>
      </c>
      <c r="D6" s="23">
        <f>VLOOKUP($B6,reporting_base!$A$2:$AK$154,'Tab-reporting_baseline'!D$1,FALSE)</f>
        <v>459.0903126</v>
      </c>
      <c r="E6" s="23">
        <f>VLOOKUP($B6,reporting_base!$A$2:$AK$154,'Tab-reporting_baseline'!E$1,FALSE)</f>
        <v>537.34097729999996</v>
      </c>
      <c r="F6" s="23">
        <f>VLOOKUP($B6,reporting_base!$A$2:$AK$154,'Tab-reporting_baseline'!F$1,FALSE)</f>
        <v>328.85080499999998</v>
      </c>
      <c r="G6" s="23">
        <f>VLOOKUP($B6,reporting_base!$A$2:$AK$154,'Tab-reporting_baseline'!G$1,FALSE)</f>
        <v>207.22888499999999</v>
      </c>
      <c r="H6" s="23">
        <f>VLOOKUP($B6,reporting_base!$A$2:$AK$154,'Tab-reporting_baseline'!H$1,FALSE)</f>
        <v>216.92348519999999</v>
      </c>
      <c r="I6" s="10"/>
      <c r="J6" s="30" t="s">
        <v>142</v>
      </c>
      <c r="K6" s="9" t="s">
        <v>170</v>
      </c>
      <c r="L6" s="23">
        <f>VLOOKUP($K6,reporting_base!$A$2:$AK$154,'Tab-reporting_baseline'!L$1,FALSE)</f>
        <v>1139.855096</v>
      </c>
      <c r="M6" s="23">
        <f>VLOOKUP($K6,reporting_base!$A$2:$AK$154,'Tab-reporting_baseline'!M$1,FALSE)</f>
        <v>1519.716995</v>
      </c>
      <c r="N6" s="23">
        <f>VLOOKUP($K6,reporting_base!$A$2:$AK$154,'Tab-reporting_baseline'!N$1,FALSE)</f>
        <v>1478.549385</v>
      </c>
      <c r="O6" s="23">
        <f>VLOOKUP($K6,reporting_base!$A$2:$AK$154,'Tab-reporting_baseline'!O$1,FALSE)</f>
        <v>1932.181204</v>
      </c>
      <c r="P6" s="23">
        <f>VLOOKUP($K6,reporting_base!$A$2:$AK$154,'Tab-reporting_baseline'!P$1,FALSE)</f>
        <v>2674.8844100000001</v>
      </c>
      <c r="Q6" s="23">
        <f>VLOOKUP($K6,reporting_base!$A$2:$AK$154,'Tab-reporting_baseline'!Q$1,FALSE)</f>
        <v>3179.0212540000002</v>
      </c>
      <c r="R6" s="23"/>
      <c r="S6" s="29" t="s">
        <v>148</v>
      </c>
      <c r="T6" s="9" t="s">
        <v>304</v>
      </c>
      <c r="U6" s="23">
        <f>VLOOKUP($T6,reporting_base!$A$2:$AK$154,'Tab-reporting_baseline'!U$1,FALSE)</f>
        <v>4697.632055</v>
      </c>
      <c r="V6" s="23">
        <f>VLOOKUP($T6,reporting_base!$A$2:$AK$154,'Tab-reporting_baseline'!V$1,FALSE)</f>
        <v>5747.3488909999996</v>
      </c>
      <c r="W6" s="23">
        <f>VLOOKUP($T6,reporting_base!$A$2:$AK$154,'Tab-reporting_baseline'!W$1,FALSE)</f>
        <v>6098.8489529999997</v>
      </c>
      <c r="X6" s="23">
        <f>VLOOKUP($T6,reporting_base!$A$2:$AK$154,'Tab-reporting_baseline'!X$1,FALSE)</f>
        <v>7442.1929650000002</v>
      </c>
      <c r="Y6" s="23">
        <f>VLOOKUP($T6,reporting_base!$A$2:$AK$154,'Tab-reporting_baseline'!Y$1,FALSE)</f>
        <v>10841.12241</v>
      </c>
      <c r="Z6" s="23">
        <f>VLOOKUP($T6,reporting_base!$A$2:$AK$154,'Tab-reporting_baseline'!Z$1,FALSE)</f>
        <v>10903.486730000001</v>
      </c>
      <c r="AA6" s="23"/>
      <c r="AB6" s="30" t="s">
        <v>143</v>
      </c>
      <c r="AC6" s="10" t="s">
        <v>64</v>
      </c>
      <c r="AD6" s="23">
        <f>VLOOKUP($AC6,reporting_base!$A$2:$AK$154,'Tab-reporting_baseline'!AD$1,FALSE)</f>
        <v>1643.358651</v>
      </c>
      <c r="AE6" s="23">
        <f>VLOOKUP($AC6,reporting_base!$A$2:$AK$154,'Tab-reporting_baseline'!AE$1,FALSE)</f>
        <v>1792.2890030000001</v>
      </c>
      <c r="AF6" s="23">
        <f>VLOOKUP($AC6,reporting_base!$A$2:$AK$154,'Tab-reporting_baseline'!AF$1,FALSE)</f>
        <v>1854.829686</v>
      </c>
      <c r="AG6" s="23">
        <f>VLOOKUP($AC6,reporting_base!$A$2:$AK$154,'Tab-reporting_baseline'!AG$1,FALSE)</f>
        <v>1899.6101169999999</v>
      </c>
      <c r="AH6" s="23">
        <f>VLOOKUP($AC6,reporting_base!$A$2:$AK$154,'Tab-reporting_baseline'!AH$1,FALSE)</f>
        <v>1971.5200890000001</v>
      </c>
      <c r="AI6" s="23">
        <f>VLOOKUP($AC6,reporting_base!$A$2:$AK$154,'Tab-reporting_baseline'!AI$1,FALSE)</f>
        <v>1991.8603840000001</v>
      </c>
      <c r="AJ6" s="10"/>
      <c r="AK6" s="30" t="s">
        <v>143</v>
      </c>
      <c r="AL6" s="10" t="s">
        <v>59</v>
      </c>
      <c r="AM6" s="23">
        <f>VLOOKUP($AL6,reporting_base!$A$2:$AK$154,AM$1,FALSE)</f>
        <v>8879.3744210000004</v>
      </c>
      <c r="AN6" s="23">
        <f>VLOOKUP($AL6,reporting_base!$A$2:$AK$154,AN$1,FALSE)</f>
        <v>10443.37412</v>
      </c>
      <c r="AO6" s="23">
        <f>VLOOKUP($AL6,reporting_base!$A$2:$AK$154,AO$1,FALSE)</f>
        <v>12369.761909999999</v>
      </c>
      <c r="AP6" s="23">
        <f>VLOOKUP($AL6,reporting_base!$A$2:$AK$154,AP$1,FALSE)</f>
        <v>15775.804109999999</v>
      </c>
      <c r="AQ6" s="23">
        <f>VLOOKUP($AL6,reporting_base!$A$2:$AK$154,AQ$1,FALSE)</f>
        <v>30493.568309999999</v>
      </c>
      <c r="AR6" s="23">
        <f>VLOOKUP($AL6,reporting_base!$A$2:$AK$154,AR$1,FALSE)</f>
        <v>55851.8845</v>
      </c>
      <c r="AS6" s="10"/>
      <c r="AT6" s="30" t="s">
        <v>143</v>
      </c>
      <c r="AU6" s="10" t="s">
        <v>220</v>
      </c>
      <c r="AV6" s="23">
        <f>VLOOKUP($AU6,reporting_base!$A$2:$AK$154,AV$1,FALSE)</f>
        <v>45086.461799999997</v>
      </c>
      <c r="AW6" s="23">
        <f>VLOOKUP($AU6,reporting_base!$A$2:$AK$154,AW$1,FALSE)</f>
        <v>53289.354720000003</v>
      </c>
      <c r="AX6" s="23">
        <f>VLOOKUP($AU6,reporting_base!$A$2:$AK$154,AX$1,FALSE)</f>
        <v>62302.890639999998</v>
      </c>
      <c r="AY6" s="23">
        <f>VLOOKUP($AU6,reporting_base!$A$2:$AK$154,AY$1,FALSE)</f>
        <v>76992.215299999996</v>
      </c>
      <c r="AZ6" s="23">
        <f>VLOOKUP($AU6,reporting_base!$A$2:$AK$154,AZ$1,FALSE)</f>
        <v>135310.65229999999</v>
      </c>
      <c r="BA6" s="23">
        <f>VLOOKUP($AU6,reporting_base!$A$2:$AK$154,BA$1,FALSE)</f>
        <v>223644.96400000001</v>
      </c>
      <c r="BB6" s="10"/>
      <c r="BC6" s="30" t="s">
        <v>143</v>
      </c>
      <c r="BD6" s="10" t="s">
        <v>226</v>
      </c>
      <c r="BE6" s="23">
        <f>VLOOKUP($BD6,reporting_base!$A$2:$AK$154,BE$1,FALSE)</f>
        <v>60088.076150000001</v>
      </c>
      <c r="BF6" s="23">
        <f>VLOOKUP($BD6,reporting_base!$A$2:$AK$154,BF$1,FALSE)</f>
        <v>70806.1492</v>
      </c>
      <c r="BG6" s="23">
        <f>VLOOKUP($BD6,reporting_base!$A$2:$AK$154,BG$1,FALSE)</f>
        <v>82837.608349999995</v>
      </c>
      <c r="BH6" s="23">
        <f>VLOOKUP($BD6,reporting_base!$A$2:$AK$154,BH$1,FALSE)</f>
        <v>102086.3952</v>
      </c>
      <c r="BI6" s="23">
        <f>VLOOKUP($BD6,reporting_base!$A$2:$AK$154,BI$1,FALSE)</f>
        <v>178668.3443</v>
      </c>
      <c r="BJ6" s="23">
        <f>VLOOKUP($BD6,reporting_base!$A$2:$AK$154,BJ$1,FALSE)</f>
        <v>294203.14889999997</v>
      </c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  <c r="BV6" s="10"/>
    </row>
    <row r="7" spans="1:74">
      <c r="A7" s="29" t="s">
        <v>148</v>
      </c>
      <c r="B7" s="9" t="s">
        <v>94</v>
      </c>
      <c r="C7" s="23">
        <f>VLOOKUP($B7,reporting_base!$A$2:$AK$154,'Tab-reporting_baseline'!C$1,FALSE)</f>
        <v>767.00734950000003</v>
      </c>
      <c r="D7" s="23">
        <f>VLOOKUP($B7,reporting_base!$A$2:$AK$154,'Tab-reporting_baseline'!D$1,FALSE)</f>
        <v>786.82558589999996</v>
      </c>
      <c r="E7" s="23">
        <f>VLOOKUP($B7,reporting_base!$A$2:$AK$154,'Tab-reporting_baseline'!E$1,FALSE)</f>
        <v>758.99565719999998</v>
      </c>
      <c r="F7" s="23">
        <f>VLOOKUP($B7,reporting_base!$A$2:$AK$154,'Tab-reporting_baseline'!F$1,FALSE)</f>
        <v>841.92667470000004</v>
      </c>
      <c r="G7" s="23">
        <f>VLOOKUP($B7,reporting_base!$A$2:$AK$154,'Tab-reporting_baseline'!G$1,FALSE)</f>
        <v>772.38286740000001</v>
      </c>
      <c r="H7" s="23">
        <f>VLOOKUP($B7,reporting_base!$A$2:$AK$154,'Tab-reporting_baseline'!H$1,FALSE)</f>
        <v>725.97689730000002</v>
      </c>
      <c r="I7" s="10"/>
      <c r="J7" s="30" t="s">
        <v>143</v>
      </c>
      <c r="K7" s="9" t="s">
        <v>171</v>
      </c>
      <c r="L7" s="23">
        <f>VLOOKUP($K7,reporting_base!$A$2:$AK$154,'Tab-reporting_baseline'!L$1,FALSE)</f>
        <v>1409.7320689999999</v>
      </c>
      <c r="M7" s="23">
        <f>VLOOKUP($K7,reporting_base!$A$2:$AK$154,'Tab-reporting_baseline'!M$1,FALSE)</f>
        <v>1722.5282970000001</v>
      </c>
      <c r="N7" s="23">
        <f>VLOOKUP($K7,reporting_base!$A$2:$AK$154,'Tab-reporting_baseline'!N$1,FALSE)</f>
        <v>1625.2373319999999</v>
      </c>
      <c r="O7" s="23">
        <f>VLOOKUP($K7,reporting_base!$A$2:$AK$154,'Tab-reporting_baseline'!O$1,FALSE)</f>
        <v>1825.642707</v>
      </c>
      <c r="P7" s="23">
        <f>VLOOKUP($K7,reporting_base!$A$2:$AK$154,'Tab-reporting_baseline'!P$1,FALSE)</f>
        <v>2499.4795429999999</v>
      </c>
      <c r="Q7" s="23">
        <f>VLOOKUP($K7,reporting_base!$A$2:$AK$154,'Tab-reporting_baseline'!Q$1,FALSE)</f>
        <v>2909.7371029999999</v>
      </c>
      <c r="R7" s="23"/>
      <c r="S7" s="29" t="s">
        <v>159</v>
      </c>
      <c r="T7" s="9" t="s">
        <v>305</v>
      </c>
      <c r="U7" s="23">
        <f>VLOOKUP($T7,reporting_base!$A$2:$AK$154,'Tab-reporting_baseline'!U$1,FALSE)</f>
        <v>10448.993340000001</v>
      </c>
      <c r="V7" s="23">
        <f>VLOOKUP($T7,reporting_base!$A$2:$AK$154,'Tab-reporting_baseline'!V$1,FALSE)</f>
        <v>12818.9558</v>
      </c>
      <c r="W7" s="23">
        <f>VLOOKUP($T7,reporting_base!$A$2:$AK$154,'Tab-reporting_baseline'!W$1,FALSE)</f>
        <v>18103.705620000001</v>
      </c>
      <c r="X7" s="23">
        <f>VLOOKUP($T7,reporting_base!$A$2:$AK$154,'Tab-reporting_baseline'!X$1,FALSE)</f>
        <v>23125.704659999999</v>
      </c>
      <c r="Y7" s="23">
        <f>VLOOKUP($T7,reporting_base!$A$2:$AK$154,'Tab-reporting_baseline'!Y$1,FALSE)</f>
        <v>32973.732250000001</v>
      </c>
      <c r="Z7" s="23">
        <f>VLOOKUP($T7,reporting_base!$A$2:$AK$154,'Tab-reporting_baseline'!Z$1,FALSE)</f>
        <v>42384.282090000001</v>
      </c>
      <c r="AA7" s="23"/>
      <c r="AB7" s="30" t="s">
        <v>185</v>
      </c>
      <c r="AC7" s="10" t="s">
        <v>65</v>
      </c>
      <c r="AD7" s="23">
        <f>VLOOKUP($AC7,reporting_base!$A$2:$AK$154,'Tab-reporting_baseline'!AD$1,FALSE)</f>
        <v>25.254320929999999</v>
      </c>
      <c r="AE7" s="23">
        <f>VLOOKUP($AC7,reporting_base!$A$2:$AK$154,'Tab-reporting_baseline'!AE$1,FALSE)</f>
        <v>25.831555609999999</v>
      </c>
      <c r="AF7" s="23">
        <f>VLOOKUP($AC7,reporting_base!$A$2:$AK$154,'Tab-reporting_baseline'!AF$1,FALSE)</f>
        <v>28.56273603</v>
      </c>
      <c r="AG7" s="23">
        <f>VLOOKUP($AC7,reporting_base!$A$2:$AK$154,'Tab-reporting_baseline'!AG$1,FALSE)</f>
        <v>28.231189839999999</v>
      </c>
      <c r="AH7" s="23">
        <f>VLOOKUP($AC7,reporting_base!$A$2:$AK$154,'Tab-reporting_baseline'!AH$1,FALSE)</f>
        <v>21.513481930000001</v>
      </c>
      <c r="AI7" s="23">
        <f>VLOOKUP($AC7,reporting_base!$A$2:$AK$154,'Tab-reporting_baseline'!AI$1,FALSE)</f>
        <v>15.795886019999999</v>
      </c>
      <c r="AJ7" s="10"/>
      <c r="AK7" s="30" t="s">
        <v>185</v>
      </c>
      <c r="AL7" s="10" t="s">
        <v>60</v>
      </c>
      <c r="AM7" s="23">
        <f>VLOOKUP($AL7,reporting_base!$A$2:$AK$154,AM$1,FALSE)</f>
        <v>1590.655315</v>
      </c>
      <c r="AN7" s="23">
        <f>VLOOKUP($AL7,reporting_base!$A$2:$AK$154,AN$1,FALSE)</f>
        <v>1791.5422530000001</v>
      </c>
      <c r="AO7" s="23">
        <f>VLOOKUP($AL7,reporting_base!$A$2:$AK$154,AO$1,FALSE)</f>
        <v>2393.231166</v>
      </c>
      <c r="AP7" s="23">
        <f>VLOOKUP($AL7,reporting_base!$A$2:$AK$154,AP$1,FALSE)</f>
        <v>3092.0062459999999</v>
      </c>
      <c r="AQ7" s="23">
        <f>VLOOKUP($AL7,reporting_base!$A$2:$AK$154,AQ$1,FALSE)</f>
        <v>4296.40103</v>
      </c>
      <c r="AR7" s="23">
        <f>VLOOKUP($AL7,reporting_base!$A$2:$AK$154,AR$1,FALSE)</f>
        <v>5219.74262</v>
      </c>
      <c r="AS7" s="10"/>
      <c r="AT7" s="30" t="s">
        <v>185</v>
      </c>
      <c r="AU7" s="10" t="s">
        <v>221</v>
      </c>
      <c r="AV7" s="23">
        <f>VLOOKUP($AU7,reporting_base!$A$2:$AK$154,AV$1,FALSE)</f>
        <v>2194.228188</v>
      </c>
      <c r="AW7" s="23">
        <f>VLOOKUP($AU7,reporting_base!$A$2:$AK$154,AW$1,FALSE)</f>
        <v>2469.1122529999998</v>
      </c>
      <c r="AX7" s="23">
        <f>VLOOKUP($AU7,reporting_base!$A$2:$AK$154,AX$1,FALSE)</f>
        <v>3221.1877319999999</v>
      </c>
      <c r="AY7" s="23">
        <f>VLOOKUP($AU7,reporting_base!$A$2:$AK$154,AY$1,FALSE)</f>
        <v>3862.0728079999999</v>
      </c>
      <c r="AZ7" s="23">
        <f>VLOOKUP($AU7,reporting_base!$A$2:$AK$154,AZ$1,FALSE)</f>
        <v>4773.4823249999999</v>
      </c>
      <c r="BA7" s="23">
        <f>VLOOKUP($AU7,reporting_base!$A$2:$AK$154,BA$1,FALSE)</f>
        <v>5684.8920639999997</v>
      </c>
      <c r="BB7" s="10"/>
      <c r="BC7" s="30" t="s">
        <v>185</v>
      </c>
      <c r="BD7" s="10" t="s">
        <v>227</v>
      </c>
      <c r="BE7" s="23">
        <f>VLOOKUP($BD7,reporting_base!$A$2:$AK$154,BE$1,FALSE)</f>
        <v>6037.7348739999998</v>
      </c>
      <c r="BF7" s="23">
        <f>VLOOKUP($BD7,reporting_base!$A$2:$AK$154,BF$1,FALSE)</f>
        <v>6796.6079019999997</v>
      </c>
      <c r="BG7" s="23">
        <f>VLOOKUP($BD7,reporting_base!$A$2:$AK$154,BG$1,FALSE)</f>
        <v>8906.7069909999991</v>
      </c>
      <c r="BH7" s="23">
        <f>VLOOKUP($BD7,reporting_base!$A$2:$AK$154,BH$1,FALSE)</f>
        <v>10716.44579</v>
      </c>
      <c r="BI7" s="23">
        <f>VLOOKUP($BD7,reporting_base!$A$2:$AK$154,BI$1,FALSE)</f>
        <v>14209.962820000001</v>
      </c>
      <c r="BJ7" s="23">
        <f>VLOOKUP($BD7,reporting_base!$A$2:$AK$154,BJ$1,FALSE)</f>
        <v>17097.86218</v>
      </c>
      <c r="BK7" s="10"/>
      <c r="BL7" s="10"/>
      <c r="BM7" s="10"/>
      <c r="BN7" s="10"/>
      <c r="BO7" s="10"/>
      <c r="BP7" s="10"/>
      <c r="BQ7" s="10"/>
      <c r="BR7" s="10"/>
      <c r="BS7" s="10"/>
      <c r="BT7" s="10"/>
      <c r="BU7" s="10"/>
      <c r="BV7" s="10"/>
    </row>
    <row r="8" spans="1:74">
      <c r="A8" s="29" t="s">
        <v>159</v>
      </c>
      <c r="B8" s="9" t="s">
        <v>95</v>
      </c>
      <c r="C8" s="23">
        <f>VLOOKUP($B8,reporting_base!$A$2:$AK$154,'Tab-reporting_baseline'!C$1,FALSE)</f>
        <v>6789.3232939999998</v>
      </c>
      <c r="D8" s="23">
        <f>VLOOKUP($B8,reporting_base!$A$2:$AK$154,'Tab-reporting_baseline'!D$1,FALSE)</f>
        <v>8278.5446690000008</v>
      </c>
      <c r="E8" s="23">
        <f>VLOOKUP($B8,reporting_base!$A$2:$AK$154,'Tab-reporting_baseline'!E$1,FALSE)</f>
        <v>11747.61052</v>
      </c>
      <c r="F8" s="23">
        <f>VLOOKUP($B8,reporting_base!$A$2:$AK$154,'Tab-reporting_baseline'!F$1,FALSE)</f>
        <v>14976.547629999999</v>
      </c>
      <c r="G8" s="23">
        <f>VLOOKUP($B8,reporting_base!$A$2:$AK$154,'Tab-reporting_baseline'!G$1,FALSE)</f>
        <v>21591.999070000002</v>
      </c>
      <c r="H8" s="23">
        <f>VLOOKUP($B8,reporting_base!$A$2:$AK$154,'Tab-reporting_baseline'!H$1,FALSE)</f>
        <v>27538.100119999999</v>
      </c>
      <c r="I8" s="10"/>
      <c r="J8" s="30" t="s">
        <v>185</v>
      </c>
      <c r="K8" s="9" t="s">
        <v>172</v>
      </c>
      <c r="L8" s="23">
        <f>VLOOKUP($K8,reporting_base!$A$2:$AK$154,'Tab-reporting_baseline'!L$1,FALSE)</f>
        <v>52.023562439999999</v>
      </c>
      <c r="M8" s="23">
        <f>VLOOKUP($K8,reporting_base!$A$2:$AK$154,'Tab-reporting_baseline'!M$1,FALSE)</f>
        <v>57.483308749999999</v>
      </c>
      <c r="N8" s="23">
        <f>VLOOKUP($K8,reporting_base!$A$2:$AK$154,'Tab-reporting_baseline'!N$1,FALSE)</f>
        <v>51.211628949999998</v>
      </c>
      <c r="O8" s="23">
        <f>VLOOKUP($K8,reporting_base!$A$2:$AK$154,'Tab-reporting_baseline'!O$1,FALSE)</f>
        <v>54.692323100000003</v>
      </c>
      <c r="P8" s="23">
        <f>VLOOKUP($K8,reporting_base!$A$2:$AK$154,'Tab-reporting_baseline'!P$1,FALSE)</f>
        <v>88.820239749999999</v>
      </c>
      <c r="Q8" s="23">
        <f>VLOOKUP($K8,reporting_base!$A$2:$AK$154,'Tab-reporting_baseline'!Q$1,FALSE)</f>
        <v>115.37235459999999</v>
      </c>
      <c r="R8" s="23"/>
      <c r="S8" s="30" t="s">
        <v>302</v>
      </c>
      <c r="T8" s="9" t="s">
        <v>174</v>
      </c>
      <c r="U8" s="24">
        <f>VLOOKUP($T8,reporting_base!$A$2:$AK$154,'Tab-reporting_baseline'!U$1,FALSE)</f>
        <v>5285.7500440000003</v>
      </c>
      <c r="V8" s="24">
        <f>VLOOKUP($T8,reporting_base!$A$2:$AK$154,'Tab-reporting_baseline'!V$1,FALSE)</f>
        <v>6038.6313360000004</v>
      </c>
      <c r="W8" s="24">
        <f>VLOOKUP($T8,reporting_base!$A$2:$AK$154,'Tab-reporting_baseline'!W$1,FALSE)</f>
        <v>4638.9370019999997</v>
      </c>
      <c r="X8" s="24">
        <f>VLOOKUP($T8,reporting_base!$A$2:$AK$154,'Tab-reporting_baseline'!X$1,FALSE)</f>
        <v>8355.9787589999996</v>
      </c>
      <c r="Y8" s="24">
        <f>VLOOKUP($T8,reporting_base!$A$2:$AK$154,'Tab-reporting_baseline'!Y$1,FALSE)</f>
        <v>11704.38852</v>
      </c>
      <c r="Z8" s="24">
        <f>VLOOKUP($T8,reporting_base!$A$2:$AK$154,'Tab-reporting_baseline'!Z$1,FALSE)</f>
        <v>12850.88458</v>
      </c>
      <c r="AA8" s="23"/>
      <c r="AB8" s="30" t="s">
        <v>140</v>
      </c>
      <c r="AC8" s="10" t="s">
        <v>66</v>
      </c>
      <c r="AD8" s="23">
        <f>VLOOKUP($AC8,reporting_base!$A$2:$AK$154,'Tab-reporting_baseline'!AD$1,FALSE)</f>
        <v>6.5964696939999996</v>
      </c>
      <c r="AE8" s="23">
        <f>VLOOKUP($AC8,reporting_base!$A$2:$AK$154,'Tab-reporting_baseline'!AE$1,FALSE)</f>
        <v>7.8761385070000003</v>
      </c>
      <c r="AF8" s="23">
        <f>VLOOKUP($AC8,reporting_base!$A$2:$AK$154,'Tab-reporting_baseline'!AF$1,FALSE)</f>
        <v>10.991243000000001</v>
      </c>
      <c r="AG8" s="23">
        <f>VLOOKUP($AC8,reporting_base!$A$2:$AK$154,'Tab-reporting_baseline'!AG$1,FALSE)</f>
        <v>14.008421759999999</v>
      </c>
      <c r="AH8" s="23">
        <f>VLOOKUP($AC8,reporting_base!$A$2:$AK$154,'Tab-reporting_baseline'!AH$1,FALSE)</f>
        <v>12.60178842</v>
      </c>
      <c r="AI8" s="23">
        <f>VLOOKUP($AC8,reporting_base!$A$2:$AK$154,'Tab-reporting_baseline'!AI$1,FALSE)</f>
        <v>11.944771859999999</v>
      </c>
      <c r="AJ8" s="10"/>
      <c r="AK8" s="30" t="s">
        <v>140</v>
      </c>
      <c r="AL8" s="10" t="s">
        <v>61</v>
      </c>
      <c r="AM8" s="23">
        <f>VLOOKUP($AL8,reporting_base!$A$2:$AK$154,AM$1,FALSE)</f>
        <v>381.5980361</v>
      </c>
      <c r="AN8" s="23">
        <f>VLOOKUP($AL8,reporting_base!$A$2:$AK$154,AN$1,FALSE)</f>
        <v>485.76897050000002</v>
      </c>
      <c r="AO8" s="23">
        <f>VLOOKUP($AL8,reporting_base!$A$2:$AK$154,AO$1,FALSE)</f>
        <v>774.34289720000004</v>
      </c>
      <c r="AP8" s="23">
        <f>VLOOKUP($AL8,reporting_base!$A$2:$AK$154,AP$1,FALSE)</f>
        <v>1226.4572109999999</v>
      </c>
      <c r="AQ8" s="23">
        <f>VLOOKUP($AL8,reporting_base!$A$2:$AK$154,AQ$1,FALSE)</f>
        <v>2049.0675689999998</v>
      </c>
      <c r="AR8" s="23">
        <f>VLOOKUP($AL8,reporting_base!$A$2:$AK$154,AR$1,FALSE)</f>
        <v>3101.9535620000001</v>
      </c>
      <c r="AS8" s="10"/>
      <c r="AT8" s="30" t="s">
        <v>140</v>
      </c>
      <c r="AU8" s="10" t="s">
        <v>222</v>
      </c>
      <c r="AV8" s="23">
        <f>VLOOKUP($AU8,reporting_base!$A$2:$AK$154,AV$1,FALSE)</f>
        <v>71.857209209999994</v>
      </c>
      <c r="AW8" s="23">
        <f>VLOOKUP($AU8,reporting_base!$A$2:$AK$154,AW$1,FALSE)</f>
        <v>157.3250377</v>
      </c>
      <c r="AX8" s="23">
        <f>VLOOKUP($AU8,reporting_base!$A$2:$AK$154,AX$1,FALSE)</f>
        <v>310.82155499999999</v>
      </c>
      <c r="AY8" s="23">
        <f>VLOOKUP($AU8,reporting_base!$A$2:$AK$154,AY$1,FALSE)</f>
        <v>586.52500759999998</v>
      </c>
      <c r="AZ8" s="23">
        <f>VLOOKUP($AU8,reporting_base!$A$2:$AK$154,AZ$1,FALSE)</f>
        <v>840.38573899999994</v>
      </c>
      <c r="BA8" s="23">
        <f>VLOOKUP($AU8,reporting_base!$A$2:$AK$154,BA$1,FALSE)</f>
        <v>1630.2480989999999</v>
      </c>
      <c r="BB8" s="10"/>
      <c r="BC8" s="30" t="s">
        <v>140</v>
      </c>
      <c r="BD8" s="10" t="s">
        <v>228</v>
      </c>
      <c r="BE8" s="23">
        <f>VLOOKUP($BD8,reporting_base!$A$2:$AK$154,BE$1,FALSE)</f>
        <v>2588.3749939999998</v>
      </c>
      <c r="BF8" s="23">
        <f>VLOOKUP($BD8,reporting_base!$A$2:$AK$154,BF$1,FALSE)</f>
        <v>3226.1302409999998</v>
      </c>
      <c r="BG8" s="23">
        <f>VLOOKUP($BD8,reporting_base!$A$2:$AK$154,BG$1,FALSE)</f>
        <v>4858.7301379999999</v>
      </c>
      <c r="BH8" s="23">
        <f>VLOOKUP($BD8,reporting_base!$A$2:$AK$154,BH$1,FALSE)</f>
        <v>6479.4868139999999</v>
      </c>
      <c r="BI8" s="23">
        <f>VLOOKUP($BD8,reporting_base!$A$2:$AK$154,BI$1,FALSE)</f>
        <v>9145.1353760000002</v>
      </c>
      <c r="BJ8" s="23">
        <f>VLOOKUP($BD8,reporting_base!$A$2:$AK$154,BJ$1,FALSE)</f>
        <v>12007.69133</v>
      </c>
      <c r="BK8" s="10"/>
      <c r="BL8" s="10"/>
      <c r="BM8" s="10"/>
      <c r="BN8" s="10"/>
      <c r="BO8" s="10"/>
      <c r="BP8" s="10"/>
      <c r="BQ8" s="10"/>
      <c r="BR8" s="10"/>
      <c r="BS8" s="10"/>
      <c r="BT8" s="10"/>
      <c r="BU8" s="10"/>
      <c r="BV8" s="10"/>
    </row>
    <row r="9" spans="1:74">
      <c r="A9" s="29" t="s">
        <v>140</v>
      </c>
      <c r="B9" s="9" t="s">
        <v>96</v>
      </c>
      <c r="C9" s="23">
        <f>VLOOKUP($B9,reporting_base!$A$2:$AK$154,'Tab-reporting_baseline'!C$1,FALSE)</f>
        <v>1372.7213240000001</v>
      </c>
      <c r="D9" s="23">
        <f>VLOOKUP($B9,reporting_base!$A$2:$AK$154,'Tab-reporting_baseline'!D$1,FALSE)</f>
        <v>1702.9332979999999</v>
      </c>
      <c r="E9" s="23">
        <f>VLOOKUP($B9,reporting_base!$A$2:$AK$154,'Tab-reporting_baseline'!E$1,FALSE)</f>
        <v>2566.936256</v>
      </c>
      <c r="F9" s="23">
        <f>VLOOKUP($B9,reporting_base!$A$2:$AK$154,'Tab-reporting_baseline'!F$1,FALSE)</f>
        <v>3440.003557</v>
      </c>
      <c r="G9" s="23">
        <f>VLOOKUP($B9,reporting_base!$A$2:$AK$154,'Tab-reporting_baseline'!G$1,FALSE)</f>
        <v>4855.8468039999998</v>
      </c>
      <c r="H9" s="23">
        <f>VLOOKUP($B9,reporting_base!$A$2:$AK$154,'Tab-reporting_baseline'!H$1,FALSE)</f>
        <v>6375.3056999999999</v>
      </c>
      <c r="I9" s="10"/>
      <c r="J9" s="30" t="s">
        <v>140</v>
      </c>
      <c r="K9" s="9" t="s">
        <v>173</v>
      </c>
      <c r="L9" s="23">
        <f>VLOOKUP($K9,reporting_base!$A$2:$AK$154,'Tab-reporting_baseline'!L$1,FALSE)</f>
        <v>8764.5570189999999</v>
      </c>
      <c r="M9" s="23">
        <f>VLOOKUP($K9,reporting_base!$A$2:$AK$154,'Tab-reporting_baseline'!M$1,FALSE)</f>
        <v>10670.18556</v>
      </c>
      <c r="N9" s="23">
        <f>VLOOKUP($K9,reporting_base!$A$2:$AK$154,'Tab-reporting_baseline'!N$1,FALSE)</f>
        <v>15785.750679999999</v>
      </c>
      <c r="O9" s="23">
        <f>VLOOKUP($K9,reporting_base!$A$2:$AK$154,'Tab-reporting_baseline'!O$1,FALSE)</f>
        <v>20415.054499999998</v>
      </c>
      <c r="P9" s="23">
        <f>VLOOKUP($K9,reporting_base!$A$2:$AK$154,'Tab-reporting_baseline'!P$1,FALSE)</f>
        <v>28808.037550000001</v>
      </c>
      <c r="Q9" s="23">
        <f>VLOOKUP($K9,reporting_base!$A$2:$AK$154,'Tab-reporting_baseline'!Q$1,FALSE)</f>
        <v>35789.91577</v>
      </c>
      <c r="R9" s="23"/>
      <c r="S9" s="29" t="s">
        <v>300</v>
      </c>
      <c r="T9" s="9" t="s">
        <v>306</v>
      </c>
      <c r="U9" s="23">
        <f>VLOOKUP($T9,reporting_base!$A$2:$AK$154,'Tab-reporting_baseline'!U$1,FALSE)</f>
        <v>3196.7461840000001</v>
      </c>
      <c r="V9" s="23">
        <f>VLOOKUP($T9,reporting_base!$A$2:$AK$154,'Tab-reporting_baseline'!V$1,FALSE)</f>
        <v>3084.0675209999999</v>
      </c>
      <c r="W9" s="23">
        <f>VLOOKUP($T9,reporting_base!$A$2:$AK$154,'Tab-reporting_baseline'!W$1,FALSE)</f>
        <v>2109.1571899999999</v>
      </c>
      <c r="X9" s="23">
        <f>VLOOKUP($T9,reporting_base!$A$2:$AK$154,'Tab-reporting_baseline'!X$1,FALSE)</f>
        <v>4907.2231140000004</v>
      </c>
      <c r="Y9" s="23">
        <f>VLOOKUP($T9,reporting_base!$A$2:$AK$154,'Tab-reporting_baseline'!Y$1,FALSE)</f>
        <v>6983.6525080000001</v>
      </c>
      <c r="Z9" s="23">
        <f>VLOOKUP($T9,reporting_base!$A$2:$AK$154,'Tab-reporting_baseline'!Z$1,FALSE)</f>
        <v>7245.6280459999998</v>
      </c>
      <c r="AA9" s="23"/>
      <c r="AB9" s="33" t="s">
        <v>180</v>
      </c>
      <c r="AC9" s="26" t="s">
        <v>55</v>
      </c>
      <c r="AD9" s="25">
        <f>VLOOKUP($AC9,reporting_base!$A$2:$AK$154,'Tab-reporting_baseline'!AD$1,FALSE)</f>
        <v>3392.8195249999999</v>
      </c>
      <c r="AE9" s="25">
        <f>VLOOKUP($AC9,reporting_base!$A$2:$AK$154,'Tab-reporting_baseline'!AE$1,FALSE)</f>
        <v>3707.7678770000002</v>
      </c>
      <c r="AF9" s="25">
        <f>VLOOKUP($AC9,reporting_base!$A$2:$AK$154,'Tab-reporting_baseline'!AF$1,FALSE)</f>
        <v>3868.0758449999998</v>
      </c>
      <c r="AG9" s="25">
        <f>VLOOKUP($AC9,reporting_base!$A$2:$AK$154,'Tab-reporting_baseline'!AG$1,FALSE)</f>
        <v>3980.1057310000001</v>
      </c>
      <c r="AH9" s="25">
        <f>VLOOKUP($AC9,reporting_base!$A$2:$AK$154,'Tab-reporting_baseline'!AH$1,FALSE)</f>
        <v>4132.4406559999998</v>
      </c>
      <c r="AI9" s="25">
        <f>VLOOKUP($AC9,reporting_base!$A$2:$AK$154,'Tab-reporting_baseline'!AI$1,FALSE)</f>
        <v>4200.8970589999999</v>
      </c>
      <c r="AJ9" s="10"/>
      <c r="AK9" s="33" t="s">
        <v>180</v>
      </c>
      <c r="AL9" s="26" t="s">
        <v>56</v>
      </c>
      <c r="AM9" s="25">
        <f>VLOOKUP($AL9,reporting_base!$A$2:$AK$154,AM$1,FALSE)</f>
        <v>16808.7</v>
      </c>
      <c r="AN9" s="25">
        <f>VLOOKUP($AL9,reporting_base!$A$2:$AK$154,AN$1,FALSE)</f>
        <v>20013.0756</v>
      </c>
      <c r="AO9" s="25">
        <f>VLOOKUP($AL9,reporting_base!$A$2:$AK$154,AO$1,FALSE)</f>
        <v>24615.36983</v>
      </c>
      <c r="AP9" s="25">
        <f>VLOOKUP($AL9,reporting_base!$A$2:$AK$154,AP$1,FALSE)</f>
        <v>32597.012419999999</v>
      </c>
      <c r="AQ9" s="25">
        <f>VLOOKUP($AL9,reporting_base!$A$2:$AK$154,AQ$1,FALSE)</f>
        <v>60010.859819999998</v>
      </c>
      <c r="AR9" s="25">
        <f>VLOOKUP($AL9,reporting_base!$A$2:$AK$154,AR$1,FALSE)</f>
        <v>103815.802</v>
      </c>
      <c r="AS9" s="10"/>
      <c r="AT9" s="33" t="s">
        <v>180</v>
      </c>
      <c r="AU9" s="26" t="s">
        <v>223</v>
      </c>
      <c r="AV9" s="25">
        <f>VLOOKUP($AU9,reporting_base!$A$2:$AK$154,AV$1,FALSE)</f>
        <v>78446.300010000006</v>
      </c>
      <c r="AW9" s="25">
        <f>VLOOKUP($AU9,reporting_base!$A$2:$AK$154,AW$1,FALSE)</f>
        <v>93219.60931</v>
      </c>
      <c r="AX9" s="25">
        <f>VLOOKUP($AU9,reporting_base!$A$2:$AK$154,AX$1,FALSE)</f>
        <v>110395.9759</v>
      </c>
      <c r="AY9" s="25">
        <f>VLOOKUP($AU9,reporting_base!$A$2:$AK$154,AY$1,FALSE)</f>
        <v>137704.2353</v>
      </c>
      <c r="AZ9" s="25">
        <f>VLOOKUP($AU9,reporting_base!$A$2:$AK$154,AZ$1,FALSE)</f>
        <v>240025.2402</v>
      </c>
      <c r="BA9" s="25">
        <f>VLOOKUP($AU9,reporting_base!$A$2:$AK$154,BA$1,FALSE)</f>
        <v>396617.7194</v>
      </c>
      <c r="BB9" s="10"/>
      <c r="BC9" s="33" t="s">
        <v>180</v>
      </c>
      <c r="BD9" s="26" t="s">
        <v>229</v>
      </c>
      <c r="BE9" s="25">
        <f>VLOOKUP($BD9,reporting_base!$A$2:$AK$154,BE$1,FALSE)</f>
        <v>150502.7647</v>
      </c>
      <c r="BF9" s="25">
        <f>VLOOKUP($BD9,reporting_base!$A$2:$AK$154,BF$1,FALSE)</f>
        <v>179454.09400000001</v>
      </c>
      <c r="BG9" s="25">
        <f>VLOOKUP($BD9,reporting_base!$A$2:$AK$154,BG$1,FALSE)</f>
        <v>214808.8382</v>
      </c>
      <c r="BH9" s="25">
        <f>VLOOKUP($BD9,reporting_base!$A$2:$AK$154,BH$1,FALSE)</f>
        <v>269949.48700000002</v>
      </c>
      <c r="BI9" s="25">
        <f>VLOOKUP($BD9,reporting_base!$A$2:$AK$154,BI$1,FALSE)</f>
        <v>462250.46950000001</v>
      </c>
      <c r="BJ9" s="25">
        <f>VLOOKUP($BD9,reporting_base!$A$2:$AK$154,BJ$1,FALSE)</f>
        <v>748647.95970000001</v>
      </c>
      <c r="BK9" s="10"/>
      <c r="BL9" s="10"/>
      <c r="BM9" s="10"/>
      <c r="BN9" s="10"/>
      <c r="BO9" s="10"/>
      <c r="BP9" s="10"/>
      <c r="BQ9" s="10"/>
      <c r="BR9" s="10"/>
      <c r="BS9" s="10"/>
      <c r="BT9" s="10"/>
      <c r="BU9" s="10"/>
      <c r="BV9" s="10"/>
    </row>
    <row r="10" spans="1:74">
      <c r="A10" s="16" t="s">
        <v>257</v>
      </c>
      <c r="B10" s="9" t="s">
        <v>149</v>
      </c>
      <c r="C10" s="23">
        <f>VLOOKUP($B10,reporting_base!$A$2:$AK$154,'Tab-reporting_baseline'!C$1,FALSE)</f>
        <v>7532.0000010000003</v>
      </c>
      <c r="D10" s="23">
        <f>VLOOKUP($B10,reporting_base!$A$2:$AK$154,'Tab-reporting_baseline'!D$1,FALSE)</f>
        <v>8916.2426770000002</v>
      </c>
      <c r="E10" s="23">
        <f>VLOOKUP($B10,reporting_base!$A$2:$AK$154,'Tab-reporting_baseline'!E$1,FALSE)</f>
        <v>9788.1336389999997</v>
      </c>
      <c r="F10" s="23">
        <f>VLOOKUP($B10,reporting_base!$A$2:$AK$154,'Tab-reporting_baseline'!F$1,FALSE)</f>
        <v>13171.81259</v>
      </c>
      <c r="G10" s="23">
        <f>VLOOKUP($B10,reporting_base!$A$2:$AK$154,'Tab-reporting_baseline'!G$1,FALSE)</f>
        <v>18792.82879</v>
      </c>
      <c r="H10" s="23">
        <f>VLOOKUP($B10,reporting_base!$A$2:$AK$154,'Tab-reporting_baseline'!H$1,FALSE)</f>
        <v>21403.84172</v>
      </c>
      <c r="I10" s="10"/>
      <c r="J10" s="31" t="s">
        <v>144</v>
      </c>
      <c r="K10" s="9" t="s">
        <v>174</v>
      </c>
      <c r="L10" s="23">
        <f>VLOOKUP($K10,reporting_base!$A$2:$AK$154,'Tab-reporting_baseline'!L$1,FALSE)</f>
        <v>5285.7500440000003</v>
      </c>
      <c r="M10" s="23">
        <f>VLOOKUP($K10,reporting_base!$A$2:$AK$154,'Tab-reporting_baseline'!M$1,FALSE)</f>
        <v>6038.6313360000004</v>
      </c>
      <c r="N10" s="23">
        <f>VLOOKUP($K10,reporting_base!$A$2:$AK$154,'Tab-reporting_baseline'!N$1,FALSE)</f>
        <v>4638.9370019999997</v>
      </c>
      <c r="O10" s="23">
        <f>VLOOKUP($K10,reporting_base!$A$2:$AK$154,'Tab-reporting_baseline'!O$1,FALSE)</f>
        <v>8355.9787589999996</v>
      </c>
      <c r="P10" s="23">
        <f>VLOOKUP($K10,reporting_base!$A$2:$AK$154,'Tab-reporting_baseline'!P$1,FALSE)</f>
        <v>11704.38852</v>
      </c>
      <c r="Q10" s="23">
        <f>VLOOKUP($K10,reporting_base!$A$2:$AK$154,'Tab-reporting_baseline'!Q$1,FALSE)</f>
        <v>12850.88458</v>
      </c>
      <c r="R10" s="23"/>
      <c r="S10" s="29" t="s">
        <v>148</v>
      </c>
      <c r="T10" s="9" t="s">
        <v>308</v>
      </c>
      <c r="U10" s="23">
        <f>VLOOKUP($T10,reporting_base!$A$2:$AK$154,'Tab-reporting_baseline'!U$1,FALSE)</f>
        <v>1581.6641830000001</v>
      </c>
      <c r="V10" s="23">
        <f>VLOOKUP($T10,reporting_base!$A$2:$AK$154,'Tab-reporting_baseline'!V$1,FALSE)</f>
        <v>2331.1955929999999</v>
      </c>
      <c r="W10" s="23">
        <f>VLOOKUP($T10,reporting_base!$A$2:$AK$154,'Tab-reporting_baseline'!W$1,FALSE)</f>
        <v>1803.1879650000001</v>
      </c>
      <c r="X10" s="23">
        <f>VLOOKUP($T10,reporting_base!$A$2:$AK$154,'Tab-reporting_baseline'!X$1,FALSE)</f>
        <v>2536.265292</v>
      </c>
      <c r="Y10" s="23">
        <f>VLOOKUP($T10,reporting_base!$A$2:$AK$154,'Tab-reporting_baseline'!Y$1,FALSE)</f>
        <v>3331.9449979999999</v>
      </c>
      <c r="Z10" s="23">
        <f>VLOOKUP($T10,reporting_base!$A$2:$AK$154,'Tab-reporting_baseline'!Z$1,FALSE)</f>
        <v>3627.3231529999998</v>
      </c>
      <c r="AA10" s="23"/>
      <c r="AB10" s="31"/>
      <c r="AC10" s="9"/>
      <c r="AD10" s="23"/>
      <c r="AE10" s="23"/>
      <c r="AF10" s="23"/>
      <c r="AG10" s="23"/>
      <c r="AH10" s="23"/>
      <c r="AI10" s="23"/>
      <c r="AJ10" s="10"/>
      <c r="AK10" s="31"/>
      <c r="AL10" s="9"/>
      <c r="AM10" s="23"/>
      <c r="AN10" s="23"/>
      <c r="AO10" s="23"/>
      <c r="AP10" s="23"/>
      <c r="AQ10" s="23"/>
      <c r="AR10" s="23"/>
      <c r="AS10" s="10"/>
      <c r="AT10" s="31"/>
      <c r="AU10" s="9"/>
      <c r="AV10" s="23"/>
      <c r="AW10" s="23"/>
      <c r="AX10" s="23"/>
      <c r="AY10" s="23"/>
      <c r="AZ10" s="23"/>
      <c r="BA10" s="23"/>
      <c r="BB10" s="10"/>
      <c r="BC10" s="31"/>
      <c r="BD10" s="9"/>
      <c r="BE10" s="23"/>
      <c r="BF10" s="23"/>
      <c r="BG10" s="23"/>
      <c r="BH10" s="23"/>
      <c r="BI10" s="23"/>
      <c r="BJ10" s="23"/>
      <c r="BK10" s="10"/>
      <c r="BL10" s="10"/>
      <c r="BM10" s="10"/>
      <c r="BN10" s="10"/>
      <c r="BO10" s="10"/>
      <c r="BP10" s="10"/>
      <c r="BQ10" s="10"/>
      <c r="BR10" s="10"/>
      <c r="BS10" s="10"/>
      <c r="BT10" s="10"/>
      <c r="BU10" s="10"/>
      <c r="BV10" s="10"/>
    </row>
    <row r="11" spans="1:74" ht="17">
      <c r="A11" s="21" t="s">
        <v>284</v>
      </c>
      <c r="B11" s="21"/>
      <c r="C11" s="25">
        <f>C4+C10</f>
        <v>19183.815261</v>
      </c>
      <c r="D11" s="25">
        <f t="shared" ref="D11:H11" si="0">D4+D10</f>
        <v>22459.968616999999</v>
      </c>
      <c r="E11" s="25">
        <f t="shared" si="0"/>
        <v>27711.607868999999</v>
      </c>
      <c r="F11" s="25">
        <f t="shared" si="0"/>
        <v>35073.256009999997</v>
      </c>
      <c r="G11" s="25">
        <f t="shared" si="0"/>
        <v>48550.973299999998</v>
      </c>
      <c r="H11" s="25">
        <f t="shared" si="0"/>
        <v>58609.255749999997</v>
      </c>
      <c r="I11" s="10"/>
      <c r="J11" s="21" t="s">
        <v>182</v>
      </c>
      <c r="K11" s="26" t="s">
        <v>175</v>
      </c>
      <c r="L11" s="25">
        <f>L4+L10</f>
        <v>23895.681734000002</v>
      </c>
      <c r="M11" s="25">
        <f t="shared" ref="M11:Q11" si="1">M4+M10</f>
        <v>29106.837996000002</v>
      </c>
      <c r="N11" s="25">
        <f t="shared" si="1"/>
        <v>33130.644312000004</v>
      </c>
      <c r="O11" s="25">
        <f t="shared" si="1"/>
        <v>44273.304768999995</v>
      </c>
      <c r="P11" s="25">
        <f t="shared" si="1"/>
        <v>62598.607510000002</v>
      </c>
      <c r="Q11" s="25">
        <f t="shared" si="1"/>
        <v>74147.180349999995</v>
      </c>
      <c r="R11" s="24"/>
      <c r="S11" s="52" t="s">
        <v>159</v>
      </c>
      <c r="T11" s="26" t="s">
        <v>309</v>
      </c>
      <c r="U11" s="53">
        <f>VLOOKUP($T11,reporting_base!$A$2:$AK$154,'Tab-reporting_baseline'!U$1,FALSE)</f>
        <v>507.33967680000001</v>
      </c>
      <c r="V11" s="53">
        <f>VLOOKUP($T11,reporting_base!$A$2:$AK$154,'Tab-reporting_baseline'!V$1,FALSE)</f>
        <v>623.36822159999997</v>
      </c>
      <c r="W11" s="53">
        <f>VLOOKUP($T11,reporting_base!$A$2:$AK$154,'Tab-reporting_baseline'!W$1,FALSE)</f>
        <v>726.59184679999998</v>
      </c>
      <c r="X11" s="53">
        <f>VLOOKUP($T11,reporting_base!$A$2:$AK$154,'Tab-reporting_baseline'!X$1,FALSE)</f>
        <v>912.49035240000001</v>
      </c>
      <c r="Y11" s="53">
        <f>VLOOKUP($T11,reporting_base!$A$2:$AK$154,'Tab-reporting_baseline'!Y$1,FALSE)</f>
        <v>1388.791017</v>
      </c>
      <c r="Z11" s="53">
        <f>VLOOKUP($T11,reporting_base!$A$2:$AK$154,'Tab-reporting_baseline'!Z$1,FALSE)</f>
        <v>1977.933385</v>
      </c>
      <c r="AA11" s="24"/>
      <c r="AB11" s="16"/>
      <c r="AC11" s="9"/>
      <c r="AD11" s="24"/>
      <c r="AE11" s="24"/>
      <c r="AF11" s="24"/>
      <c r="AG11" s="24"/>
      <c r="AH11" s="24"/>
      <c r="AI11" s="24"/>
      <c r="AJ11" s="10"/>
      <c r="AK11" s="16"/>
      <c r="AL11" s="9"/>
      <c r="AM11" s="24"/>
      <c r="AN11" s="24"/>
      <c r="AO11" s="24"/>
      <c r="AP11" s="24"/>
      <c r="AQ11" s="24"/>
      <c r="AR11" s="24"/>
      <c r="AS11" s="10"/>
      <c r="AT11" s="16"/>
      <c r="AU11" s="9"/>
      <c r="AV11" s="24"/>
      <c r="AW11" s="24"/>
      <c r="AX11" s="24"/>
      <c r="AY11" s="24"/>
      <c r="AZ11" s="24"/>
      <c r="BA11" s="24"/>
      <c r="BB11" s="10"/>
      <c r="BC11" s="16"/>
      <c r="BD11" s="9"/>
      <c r="BE11" s="24"/>
      <c r="BF11" s="24"/>
      <c r="BG11" s="24"/>
      <c r="BH11" s="24"/>
      <c r="BI11" s="24"/>
      <c r="BJ11" s="24"/>
      <c r="BK11" s="10"/>
      <c r="BL11" s="10"/>
      <c r="BM11" s="10"/>
      <c r="BN11" s="10"/>
      <c r="BO11" s="10"/>
      <c r="BP11" s="10"/>
      <c r="BQ11" s="10"/>
      <c r="BR11" s="10"/>
      <c r="BS11" s="10"/>
      <c r="BT11" s="10"/>
      <c r="BU11" s="10"/>
      <c r="BV11" s="10"/>
    </row>
    <row r="12" spans="1:74" ht="17">
      <c r="A12" s="16" t="s">
        <v>258</v>
      </c>
      <c r="B12" s="9" t="s">
        <v>150</v>
      </c>
      <c r="C12" s="23">
        <f>VLOOKUP($B12,reporting_base!$A$2:$AK$154,'Tab-reporting_baseline'!C$1,FALSE)</f>
        <v>14205.15351</v>
      </c>
      <c r="D12" s="23">
        <f>VLOOKUP($B12,reporting_base!$A$2:$AK$154,'Tab-reporting_baseline'!D$1,FALSE)</f>
        <v>17058.85312</v>
      </c>
      <c r="E12" s="23">
        <f>VLOOKUP($B12,reporting_base!$A$2:$AK$154,'Tab-reporting_baseline'!E$1,FALSE)</f>
        <v>22508.108939999998</v>
      </c>
      <c r="F12" s="23">
        <f>VLOOKUP($B12,reporting_base!$A$2:$AK$154,'Tab-reporting_baseline'!F$1,FALSE)</f>
        <v>28340.34923</v>
      </c>
      <c r="G12" s="23">
        <f>VLOOKUP($B12,reporting_base!$A$2:$AK$154,'Tab-reporting_baseline'!G$1,FALSE)</f>
        <v>40172.562839999999</v>
      </c>
      <c r="H12" s="23">
        <f>VLOOKUP($B12,reporting_base!$A$2:$AK$154,'Tab-reporting_baseline'!H$1,FALSE)</f>
        <v>49247.672659999997</v>
      </c>
      <c r="I12" s="10"/>
      <c r="J12" s="10"/>
      <c r="K12" s="10"/>
      <c r="L12" s="10"/>
      <c r="M12" s="10"/>
      <c r="N12" s="10"/>
      <c r="O12" s="10"/>
      <c r="P12" s="10"/>
      <c r="Q12" s="10"/>
      <c r="S12" s="54" t="s">
        <v>310</v>
      </c>
      <c r="U12" s="24">
        <f>U4+U8</f>
        <v>23895.681734000002</v>
      </c>
      <c r="V12" s="24">
        <f t="shared" ref="V12:Z12" si="2">V4+V8</f>
        <v>29106.837996000002</v>
      </c>
      <c r="W12" s="24">
        <f t="shared" si="2"/>
        <v>33130.644312000004</v>
      </c>
      <c r="X12" s="24">
        <f t="shared" si="2"/>
        <v>44273.304768999995</v>
      </c>
      <c r="Y12" s="24">
        <f t="shared" si="2"/>
        <v>62598.607510000002</v>
      </c>
      <c r="Z12" s="24">
        <f t="shared" si="2"/>
        <v>74147.180349999995</v>
      </c>
      <c r="AB12" s="9"/>
      <c r="AC12" s="9"/>
      <c r="AD12" s="9"/>
      <c r="AE12" s="9"/>
      <c r="AF12" s="9"/>
      <c r="AG12" s="9"/>
      <c r="AH12" s="9"/>
      <c r="AI12" s="9"/>
      <c r="AJ12" s="10"/>
      <c r="AK12" s="9"/>
      <c r="AL12" s="9"/>
      <c r="AM12" s="9"/>
      <c r="AN12" s="9"/>
      <c r="AO12" s="9"/>
      <c r="AP12" s="9"/>
      <c r="AQ12" s="9"/>
      <c r="AR12" s="9"/>
      <c r="AS12" s="10"/>
      <c r="AT12" s="9"/>
      <c r="AU12" s="9"/>
      <c r="AV12" s="9"/>
      <c r="AW12" s="9"/>
      <c r="AX12" s="9"/>
      <c r="AY12" s="9"/>
      <c r="AZ12" s="9"/>
      <c r="BA12" s="9"/>
      <c r="BB12" s="10"/>
      <c r="BC12" s="9"/>
      <c r="BD12" s="9"/>
      <c r="BE12" s="9"/>
      <c r="BF12" s="9"/>
      <c r="BG12" s="9"/>
      <c r="BH12" s="9"/>
      <c r="BI12" s="9"/>
      <c r="BJ12" s="9"/>
      <c r="BK12" s="10"/>
      <c r="BL12" s="10"/>
      <c r="BM12" s="10"/>
      <c r="BN12" s="10"/>
      <c r="BO12" s="10"/>
      <c r="BP12" s="10"/>
      <c r="BQ12" s="10"/>
      <c r="BR12" s="10"/>
      <c r="BS12" s="10"/>
      <c r="BT12" s="10"/>
      <c r="BU12" s="10"/>
      <c r="BV12" s="10"/>
    </row>
    <row r="13" spans="1:74">
      <c r="A13" s="30" t="s">
        <v>141</v>
      </c>
      <c r="B13" s="9" t="s">
        <v>67</v>
      </c>
      <c r="C13" s="23">
        <f>VLOOKUP($B13,reporting_base!$A$2:$AK$154,'Tab-reporting_baseline'!C$1,FALSE)</f>
        <v>3167.9766119999999</v>
      </c>
      <c r="D13" s="23">
        <f>VLOOKUP($B13,reporting_base!$A$2:$AK$154,'Tab-reporting_baseline'!D$1,FALSE)</f>
        <v>3951.3445620000002</v>
      </c>
      <c r="E13" s="23">
        <f>VLOOKUP($B13,reporting_base!$A$2:$AK$154,'Tab-reporting_baseline'!E$1,FALSE)</f>
        <v>4473.6234320000003</v>
      </c>
      <c r="F13" s="23">
        <f>VLOOKUP($B13,reporting_base!$A$2:$AK$154,'Tab-reporting_baseline'!F$1,FALSE)</f>
        <v>5640.8252030000003</v>
      </c>
      <c r="G13" s="23">
        <f>VLOOKUP($B13,reporting_base!$A$2:$AK$154,'Tab-reporting_baseline'!G$1,FALSE)</f>
        <v>8118.2660269999997</v>
      </c>
      <c r="H13" s="23">
        <f>VLOOKUP($B13,reporting_base!$A$2:$AK$154,'Tab-reporting_baseline'!H$1,FALSE)</f>
        <v>9750.7976440000002</v>
      </c>
      <c r="I13" s="10"/>
      <c r="J13" s="10"/>
      <c r="K13" s="10"/>
      <c r="L13" s="10"/>
      <c r="M13" s="10"/>
      <c r="N13" s="10"/>
      <c r="O13" s="10"/>
      <c r="P13" s="10"/>
      <c r="Q13" s="10"/>
      <c r="S13" s="29" t="s">
        <v>300</v>
      </c>
      <c r="U13" s="23">
        <f>U5+U9</f>
        <v>6660.0524720000003</v>
      </c>
      <c r="V13" s="23">
        <f t="shared" ref="V13:Z13" si="3">V5+V9</f>
        <v>7585.9694959999997</v>
      </c>
      <c r="W13" s="23">
        <f t="shared" si="3"/>
        <v>6398.3099240000001</v>
      </c>
      <c r="X13" s="23">
        <f t="shared" si="3"/>
        <v>10256.651496</v>
      </c>
      <c r="Y13" s="23">
        <f t="shared" si="3"/>
        <v>14063.01684</v>
      </c>
      <c r="Z13" s="23">
        <f t="shared" si="3"/>
        <v>15254.155003</v>
      </c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  <c r="BA13" s="10"/>
      <c r="BB13" s="10"/>
      <c r="BC13" s="10"/>
      <c r="BD13" s="10"/>
      <c r="BE13" s="10"/>
      <c r="BF13" s="10"/>
      <c r="BG13" s="10"/>
      <c r="BH13" s="10"/>
      <c r="BI13" s="10"/>
      <c r="BJ13" s="10"/>
      <c r="BK13" s="10"/>
      <c r="BL13" s="10"/>
      <c r="BM13" s="10"/>
      <c r="BN13" s="10"/>
      <c r="BO13" s="10"/>
      <c r="BP13" s="10"/>
      <c r="BQ13" s="10"/>
      <c r="BR13" s="10"/>
      <c r="BS13" s="10"/>
      <c r="BT13" s="10"/>
      <c r="BU13" s="10"/>
      <c r="BV13" s="10"/>
    </row>
    <row r="14" spans="1:74">
      <c r="A14" s="30" t="s">
        <v>142</v>
      </c>
      <c r="B14" s="9" t="s">
        <v>68</v>
      </c>
      <c r="C14" s="23">
        <f>VLOOKUP($B14,reporting_base!$A$2:$AK$154,'Tab-reporting_baseline'!C$1,FALSE)</f>
        <v>421.00640509999999</v>
      </c>
      <c r="D14" s="23">
        <f>VLOOKUP($B14,reporting_base!$A$2:$AK$154,'Tab-reporting_baseline'!D$1,FALSE)</f>
        <v>561.80477970000004</v>
      </c>
      <c r="E14" s="23">
        <f>VLOOKUP($B14,reporting_base!$A$2:$AK$154,'Tab-reporting_baseline'!E$1,FALSE)</f>
        <v>575.9562105</v>
      </c>
      <c r="F14" s="23">
        <f>VLOOKUP($B14,reporting_base!$A$2:$AK$154,'Tab-reporting_baseline'!F$1,FALSE)</f>
        <v>775.91285119999998</v>
      </c>
      <c r="G14" s="23">
        <f>VLOOKUP($B14,reporting_base!$A$2:$AK$154,'Tab-reporting_baseline'!G$1,FALSE)</f>
        <v>1091.424512</v>
      </c>
      <c r="H14" s="23">
        <f>VLOOKUP($B14,reporting_base!$A$2:$AK$154,'Tab-reporting_baseline'!H$1,FALSE)</f>
        <v>1333.0170250000001</v>
      </c>
      <c r="I14" s="10"/>
      <c r="J14" s="10"/>
      <c r="K14" s="10"/>
      <c r="L14" s="10"/>
      <c r="M14" s="10"/>
      <c r="N14" s="10"/>
      <c r="O14" s="10"/>
      <c r="P14" s="10"/>
      <c r="Q14" s="10"/>
      <c r="S14" s="29" t="s">
        <v>148</v>
      </c>
      <c r="T14" s="9"/>
      <c r="U14" s="23">
        <f>U6+U10</f>
        <v>6279.2962379999999</v>
      </c>
      <c r="V14" s="23">
        <f t="shared" ref="V14:Z14" si="4">V6+V10</f>
        <v>8078.544484</v>
      </c>
      <c r="W14" s="23">
        <f t="shared" si="4"/>
        <v>7902.0369179999998</v>
      </c>
      <c r="X14" s="23">
        <f t="shared" si="4"/>
        <v>9978.4582570000002</v>
      </c>
      <c r="Y14" s="23">
        <f t="shared" si="4"/>
        <v>14173.067407999999</v>
      </c>
      <c r="Z14" s="23">
        <f t="shared" si="4"/>
        <v>14530.809883</v>
      </c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/>
      <c r="BB14" s="10"/>
      <c r="BC14" s="10"/>
      <c r="BD14" s="10"/>
      <c r="BE14" s="10"/>
      <c r="BF14" s="10"/>
      <c r="BG14" s="10"/>
      <c r="BH14" s="10"/>
      <c r="BI14" s="10"/>
      <c r="BJ14" s="10"/>
      <c r="BK14" s="10"/>
      <c r="BL14" s="10"/>
      <c r="BM14" s="10"/>
      <c r="BN14" s="10"/>
      <c r="BO14" s="10"/>
      <c r="BP14" s="10"/>
      <c r="BQ14" s="10"/>
      <c r="BR14" s="10"/>
      <c r="BS14" s="10"/>
      <c r="BT14" s="10"/>
      <c r="BU14" s="10"/>
      <c r="BV14" s="10"/>
    </row>
    <row r="15" spans="1:74">
      <c r="A15" s="30" t="s">
        <v>143</v>
      </c>
      <c r="B15" s="9" t="s">
        <v>69</v>
      </c>
      <c r="C15" s="23">
        <f>VLOOKUP($B15,reporting_base!$A$2:$AK$154,'Tab-reporting_baseline'!C$1,FALSE)</f>
        <v>865.04260650000003</v>
      </c>
      <c r="D15" s="23">
        <f>VLOOKUP($B15,reporting_base!$A$2:$AK$154,'Tab-reporting_baseline'!D$1,FALSE)</f>
        <v>1049.217719</v>
      </c>
      <c r="E15" s="23">
        <f>VLOOKUP($B15,reporting_base!$A$2:$AK$154,'Tab-reporting_baseline'!E$1,FALSE)</f>
        <v>1230.3462629999999</v>
      </c>
      <c r="F15" s="23">
        <f>VLOOKUP($B15,reporting_base!$A$2:$AK$154,'Tab-reporting_baseline'!F$1,FALSE)</f>
        <v>1524.779536</v>
      </c>
      <c r="G15" s="23">
        <f>VLOOKUP($B15,reporting_base!$A$2:$AK$154,'Tab-reporting_baseline'!G$1,FALSE)</f>
        <v>2116.4868179999999</v>
      </c>
      <c r="H15" s="23">
        <f>VLOOKUP($B15,reporting_base!$A$2:$AK$154,'Tab-reporting_baseline'!H$1,FALSE)</f>
        <v>2607.8383100000001</v>
      </c>
      <c r="I15" s="10"/>
      <c r="J15" s="10"/>
      <c r="K15" s="10"/>
      <c r="L15" s="10"/>
      <c r="M15" s="10"/>
      <c r="N15" s="10"/>
      <c r="O15" s="10"/>
      <c r="P15" s="10"/>
      <c r="Q15" s="10"/>
      <c r="S15" s="52" t="s">
        <v>159</v>
      </c>
      <c r="T15" s="26"/>
      <c r="U15" s="53">
        <f>U7+U11</f>
        <v>10956.333016800001</v>
      </c>
      <c r="V15" s="53">
        <f t="shared" ref="V15:Z15" si="5">V7+V11</f>
        <v>13442.324021599999</v>
      </c>
      <c r="W15" s="53">
        <f t="shared" si="5"/>
        <v>18830.297466800002</v>
      </c>
      <c r="X15" s="53">
        <f t="shared" si="5"/>
        <v>24038.1950124</v>
      </c>
      <c r="Y15" s="53">
        <f t="shared" si="5"/>
        <v>34362.523267000004</v>
      </c>
      <c r="Z15" s="53">
        <f t="shared" si="5"/>
        <v>44362.215474999997</v>
      </c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0"/>
      <c r="BC15" s="10"/>
      <c r="BD15" s="10"/>
      <c r="BE15" s="10"/>
      <c r="BF15" s="10"/>
      <c r="BG15" s="10"/>
      <c r="BH15" s="10"/>
      <c r="BI15" s="10"/>
      <c r="BJ15" s="10"/>
      <c r="BK15" s="10"/>
      <c r="BL15" s="10"/>
      <c r="BM15" s="10"/>
      <c r="BN15" s="10"/>
      <c r="BO15" s="10"/>
      <c r="BP15" s="10"/>
      <c r="BQ15" s="10"/>
      <c r="BR15" s="10"/>
      <c r="BS15" s="10"/>
      <c r="BT15" s="10"/>
      <c r="BU15" s="10"/>
      <c r="BV15" s="10"/>
    </row>
    <row r="16" spans="1:74">
      <c r="A16" s="30" t="s">
        <v>185</v>
      </c>
      <c r="B16" s="9" t="s">
        <v>70</v>
      </c>
      <c r="C16" s="23">
        <f>VLOOKUP($B16,reporting_base!$A$2:$AK$154,'Tab-reporting_baseline'!C$1,FALSE)</f>
        <v>6076.7669239999996</v>
      </c>
      <c r="D16" s="23">
        <f>VLOOKUP($B16,reporting_base!$A$2:$AK$154,'Tab-reporting_baseline'!D$1,FALSE)</f>
        <v>7023.7623640000002</v>
      </c>
      <c r="E16" s="23">
        <f>VLOOKUP($B16,reporting_base!$A$2:$AK$154,'Tab-reporting_baseline'!E$1,FALSE)</f>
        <v>9605.9608740000003</v>
      </c>
      <c r="F16" s="23">
        <f>VLOOKUP($B16,reporting_base!$A$2:$AK$154,'Tab-reporting_baseline'!F$1,FALSE)</f>
        <v>11837.144780000001</v>
      </c>
      <c r="G16" s="23">
        <f>VLOOKUP($B16,reporting_base!$A$2:$AK$154,'Tab-reporting_baseline'!G$1,FALSE)</f>
        <v>16779.091219999998</v>
      </c>
      <c r="H16" s="23">
        <f>VLOOKUP($B16,reporting_base!$A$2:$AK$154,'Tab-reporting_baseline'!H$1,FALSE)</f>
        <v>20541.57445</v>
      </c>
      <c r="I16" s="10"/>
      <c r="J16" s="10"/>
      <c r="K16" s="10"/>
      <c r="L16" s="10"/>
      <c r="M16" s="10"/>
      <c r="N16" s="10"/>
      <c r="O16" s="10"/>
      <c r="P16" s="10"/>
      <c r="Q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  <c r="BG16" s="10"/>
      <c r="BH16" s="10"/>
      <c r="BI16" s="10"/>
      <c r="BJ16" s="10"/>
      <c r="BK16" s="10"/>
      <c r="BL16" s="10"/>
      <c r="BM16" s="10"/>
      <c r="BN16" s="10"/>
      <c r="BO16" s="10"/>
      <c r="BP16" s="10"/>
      <c r="BQ16" s="10"/>
      <c r="BR16" s="10"/>
      <c r="BS16" s="10"/>
      <c r="BT16" s="10"/>
      <c r="BU16" s="10"/>
      <c r="BV16" s="10"/>
    </row>
    <row r="17" spans="1:74">
      <c r="A17" s="30" t="s">
        <v>140</v>
      </c>
      <c r="B17" s="9" t="s">
        <v>71</v>
      </c>
      <c r="C17" s="23">
        <f>VLOOKUP($B17,reporting_base!$A$2:$AK$154,'Tab-reporting_baseline'!C$1,FALSE)</f>
        <v>3674.360968</v>
      </c>
      <c r="D17" s="23">
        <f>VLOOKUP($B17,reporting_base!$A$2:$AK$154,'Tab-reporting_baseline'!D$1,FALSE)</f>
        <v>4472.7236929999999</v>
      </c>
      <c r="E17" s="23">
        <f>VLOOKUP($B17,reporting_base!$A$2:$AK$154,'Tab-reporting_baseline'!E$1,FALSE)</f>
        <v>6622.2221639999998</v>
      </c>
      <c r="F17" s="23">
        <f>VLOOKUP($B17,reporting_base!$A$2:$AK$154,'Tab-reporting_baseline'!F$1,FALSE)</f>
        <v>8561.6868680000007</v>
      </c>
      <c r="G17" s="23">
        <f>VLOOKUP($B17,reporting_base!$A$2:$AK$154,'Tab-reporting_baseline'!G$1,FALSE)</f>
        <v>12067.294260000001</v>
      </c>
      <c r="H17" s="23">
        <f>VLOOKUP($B17,reporting_base!$A$2:$AK$154,'Tab-reporting_baseline'!H$1,FALSE)</f>
        <v>15014.445229999999</v>
      </c>
      <c r="I17" s="10"/>
      <c r="J17" s="10"/>
      <c r="K17" s="10"/>
      <c r="L17" s="10"/>
      <c r="M17" s="10"/>
      <c r="N17" s="10"/>
      <c r="O17" s="10"/>
      <c r="P17" s="10"/>
      <c r="Q17" s="10"/>
      <c r="S17" s="10" t="s">
        <v>400</v>
      </c>
      <c r="U17" s="68">
        <f>U13+U14</f>
        <v>12939.34871</v>
      </c>
      <c r="V17" s="68">
        <f t="shared" ref="V17:Z17" si="6">V13+V14</f>
        <v>15664.51398</v>
      </c>
      <c r="W17" s="68">
        <f t="shared" si="6"/>
        <v>14300.346841999999</v>
      </c>
      <c r="X17" s="68">
        <f t="shared" si="6"/>
        <v>20235.109753000001</v>
      </c>
      <c r="Y17" s="68">
        <f t="shared" si="6"/>
        <v>28236.084247999999</v>
      </c>
      <c r="Z17" s="68">
        <f t="shared" si="6"/>
        <v>29784.964886000002</v>
      </c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  <c r="BC17" s="10"/>
      <c r="BD17" s="10"/>
      <c r="BE17" s="10"/>
      <c r="BF17" s="10"/>
      <c r="BG17" s="10"/>
      <c r="BH17" s="10"/>
      <c r="BI17" s="10"/>
      <c r="BJ17" s="10"/>
      <c r="BK17" s="10"/>
      <c r="BL17" s="10"/>
      <c r="BM17" s="10"/>
      <c r="BN17" s="10"/>
      <c r="BO17" s="10"/>
      <c r="BP17" s="10"/>
      <c r="BQ17" s="10"/>
      <c r="BR17" s="10"/>
      <c r="BS17" s="10"/>
      <c r="BT17" s="10"/>
      <c r="BU17" s="10"/>
      <c r="BV17" s="10"/>
    </row>
    <row r="18" spans="1:74">
      <c r="A18" s="31" t="s">
        <v>144</v>
      </c>
      <c r="B18" s="9" t="s">
        <v>151</v>
      </c>
      <c r="C18" s="23">
        <f>VLOOKUP($B18,reporting_base!$A$2:$AK$154,'Tab-reporting_baseline'!C$1,FALSE)</f>
        <v>2263.6441289999998</v>
      </c>
      <c r="D18" s="23">
        <f>VLOOKUP($B18,reporting_base!$A$2:$AK$154,'Tab-reporting_baseline'!D$1,FALSE)</f>
        <v>2677.5827519999998</v>
      </c>
      <c r="E18" s="23">
        <f>VLOOKUP($B18,reporting_base!$A$2:$AK$154,'Tab-reporting_baseline'!E$1,FALSE)</f>
        <v>2464.1750980000002</v>
      </c>
      <c r="F18" s="23">
        <f>VLOOKUP($B18,reporting_base!$A$2:$AK$154,'Tab-reporting_baseline'!F$1,FALSE)</f>
        <v>3972.5498130000001</v>
      </c>
      <c r="G18" s="23">
        <f>VLOOKUP($B18,reporting_base!$A$2:$AK$154,'Tab-reporting_baseline'!G$1,FALSE)</f>
        <v>5555.4949450000004</v>
      </c>
      <c r="H18" s="23">
        <f>VLOOKUP($B18,reporting_base!$A$2:$AK$154,'Tab-reporting_baseline'!H$1,FALSE)</f>
        <v>6462.0584159999999</v>
      </c>
      <c r="I18" s="10"/>
      <c r="J18" s="10"/>
      <c r="K18" s="10"/>
      <c r="L18" s="10"/>
      <c r="M18" s="10"/>
      <c r="N18" s="10"/>
      <c r="O18" s="10"/>
      <c r="P18" s="10"/>
      <c r="Q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0"/>
      <c r="BB18" s="10"/>
      <c r="BC18" s="10"/>
      <c r="BD18" s="10"/>
      <c r="BE18" s="10"/>
      <c r="BF18" s="10"/>
      <c r="BG18" s="10"/>
      <c r="BH18" s="10"/>
      <c r="BI18" s="10"/>
      <c r="BJ18" s="10"/>
      <c r="BK18" s="10"/>
      <c r="BL18" s="10"/>
      <c r="BM18" s="10"/>
      <c r="BN18" s="10"/>
      <c r="BO18" s="10"/>
      <c r="BP18" s="10"/>
      <c r="BQ18" s="10"/>
      <c r="BR18" s="10"/>
      <c r="BS18" s="10"/>
      <c r="BT18" s="10"/>
      <c r="BU18" s="10"/>
      <c r="BV18" s="10"/>
    </row>
    <row r="19" spans="1:74">
      <c r="A19" s="31" t="s">
        <v>145</v>
      </c>
      <c r="B19" s="9" t="s">
        <v>152</v>
      </c>
      <c r="C19" s="23">
        <f>VLOOKUP($B19,reporting_base!$A$2:$AK$154,'Tab-reporting_baseline'!C$1,FALSE)</f>
        <v>2698.017621</v>
      </c>
      <c r="D19" s="23">
        <f>VLOOKUP($B19,reporting_base!$A$2:$AK$154,'Tab-reporting_baseline'!D$1,FALSE)</f>
        <v>2704.4913539999998</v>
      </c>
      <c r="E19" s="23">
        <f>VLOOKUP($B19,reporting_base!$A$2:$AK$154,'Tab-reporting_baseline'!E$1,FALSE)</f>
        <v>2718.787073</v>
      </c>
      <c r="F19" s="23">
        <f>VLOOKUP($B19,reporting_base!$A$2:$AK$154,'Tab-reporting_baseline'!F$1,FALSE)</f>
        <v>2737.7848009999998</v>
      </c>
      <c r="G19" s="23">
        <f>VLOOKUP($B19,reporting_base!$A$2:$AK$154,'Tab-reporting_baseline'!G$1,FALSE)</f>
        <v>2795.647344</v>
      </c>
      <c r="H19" s="23">
        <f>VLOOKUP($B19,reporting_base!$A$2:$AK$154,'Tab-reporting_baseline'!H$1,FALSE)</f>
        <v>2866.5835160000001</v>
      </c>
      <c r="I19" s="10"/>
      <c r="J19" s="10"/>
      <c r="K19" s="10"/>
      <c r="L19" s="10"/>
      <c r="M19" s="10"/>
      <c r="N19" s="10"/>
      <c r="O19" s="10"/>
      <c r="P19" s="10"/>
      <c r="Q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  <c r="BK19" s="10"/>
      <c r="BL19" s="10"/>
      <c r="BM19" s="10"/>
      <c r="BN19" s="10"/>
      <c r="BO19" s="10"/>
      <c r="BP19" s="10"/>
      <c r="BQ19" s="10"/>
      <c r="BR19" s="10"/>
      <c r="BS19" s="10"/>
      <c r="BT19" s="10"/>
      <c r="BU19" s="10"/>
      <c r="BV19" s="10"/>
    </row>
    <row r="20" spans="1:74">
      <c r="A20" s="31" t="s">
        <v>153</v>
      </c>
      <c r="B20" s="9"/>
      <c r="C20" s="23">
        <f>C11-SUM(C12,C18,C19)</f>
        <v>17.000001000000339</v>
      </c>
      <c r="D20" s="23">
        <f t="shared" ref="D20:H20" si="7">D11-SUM(D12,D18,D19)</f>
        <v>19.041390999998839</v>
      </c>
      <c r="E20" s="23">
        <f t="shared" si="7"/>
        <v>20.53675800000201</v>
      </c>
      <c r="F20" s="23">
        <f t="shared" si="7"/>
        <v>22.572165999998106</v>
      </c>
      <c r="G20" s="23">
        <f t="shared" si="7"/>
        <v>27.268171000003349</v>
      </c>
      <c r="H20" s="23">
        <f t="shared" si="7"/>
        <v>32.941158000001451</v>
      </c>
      <c r="I20" s="10"/>
      <c r="J20" s="10"/>
      <c r="K20" s="10"/>
      <c r="L20" s="10"/>
      <c r="M20" s="10"/>
      <c r="N20" s="10"/>
      <c r="O20" s="10"/>
      <c r="P20" s="10"/>
      <c r="Q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0"/>
      <c r="BC20" s="10"/>
      <c r="BD20" s="10"/>
      <c r="BE20" s="10"/>
      <c r="BF20" s="10"/>
      <c r="BG20" s="10"/>
      <c r="BH20" s="10"/>
      <c r="BI20" s="10"/>
      <c r="BJ20" s="10"/>
      <c r="BK20" s="10"/>
      <c r="BL20" s="10"/>
      <c r="BM20" s="10"/>
      <c r="BN20" s="10"/>
      <c r="BO20" s="10"/>
      <c r="BP20" s="10"/>
      <c r="BQ20" s="10"/>
      <c r="BR20" s="10"/>
      <c r="BS20" s="10"/>
      <c r="BT20" s="10"/>
      <c r="BU20" s="10"/>
      <c r="BV20" s="10"/>
    </row>
    <row r="21" spans="1:74">
      <c r="A21" s="21" t="s">
        <v>259</v>
      </c>
      <c r="B21" s="26"/>
      <c r="C21" s="25">
        <f>C12+C18+C19+C20</f>
        <v>19183.815261</v>
      </c>
      <c r="D21" s="25">
        <f t="shared" ref="D21:H21" si="8">D12+D18+D19+D20</f>
        <v>22459.968616999999</v>
      </c>
      <c r="E21" s="25">
        <f t="shared" si="8"/>
        <v>27711.607868999999</v>
      </c>
      <c r="F21" s="25">
        <f t="shared" si="8"/>
        <v>35073.256009999997</v>
      </c>
      <c r="G21" s="25">
        <f t="shared" si="8"/>
        <v>48550.973299999998</v>
      </c>
      <c r="H21" s="25">
        <f t="shared" si="8"/>
        <v>58609.255749999997</v>
      </c>
      <c r="I21" s="10"/>
      <c r="J21" s="10"/>
      <c r="K21" s="10"/>
      <c r="L21" s="10"/>
      <c r="M21" s="10"/>
      <c r="N21" s="10"/>
      <c r="O21" s="10"/>
      <c r="P21" s="10"/>
      <c r="Q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/>
      <c r="BC21" s="10"/>
      <c r="BD21" s="10"/>
      <c r="BE21" s="10"/>
      <c r="BF21" s="10"/>
      <c r="BG21" s="10"/>
      <c r="BH21" s="10"/>
      <c r="BI21" s="10"/>
      <c r="BJ21" s="10"/>
      <c r="BK21" s="10"/>
      <c r="BL21" s="10"/>
      <c r="BM21" s="10"/>
      <c r="BN21" s="10"/>
      <c r="BO21" s="10"/>
      <c r="BP21" s="10"/>
      <c r="BQ21" s="10"/>
      <c r="BR21" s="10"/>
      <c r="BS21" s="10"/>
      <c r="BT21" s="10"/>
      <c r="BU21" s="10"/>
      <c r="BV21" s="10"/>
    </row>
    <row r="22" spans="1:74">
      <c r="A22" s="16" t="s">
        <v>299</v>
      </c>
      <c r="B22" s="9"/>
      <c r="C22" s="25">
        <f>SUM(C13:C15,C18)</f>
        <v>6717.6697525999989</v>
      </c>
      <c r="D22" s="25">
        <f t="shared" ref="D22:H22" si="9">SUM(D13:D15,D18)</f>
        <v>8239.9498127000006</v>
      </c>
      <c r="E22" s="25">
        <f t="shared" si="9"/>
        <v>8744.1010034999999</v>
      </c>
      <c r="F22" s="25">
        <f t="shared" si="9"/>
        <v>11914.067403200001</v>
      </c>
      <c r="G22" s="25">
        <f t="shared" si="9"/>
        <v>16881.672301999999</v>
      </c>
      <c r="H22" s="25">
        <f t="shared" si="9"/>
        <v>20153.711394999998</v>
      </c>
      <c r="I22" s="10"/>
      <c r="J22" s="16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10"/>
      <c r="BH22" s="10"/>
      <c r="BI22" s="10"/>
      <c r="BJ22" s="10"/>
      <c r="BK22" s="10"/>
      <c r="BL22" s="10"/>
      <c r="BM22" s="10"/>
      <c r="BN22" s="10"/>
      <c r="BO22" s="10"/>
      <c r="BP22" s="10"/>
      <c r="BQ22" s="10"/>
      <c r="BR22" s="10"/>
      <c r="BS22" s="10"/>
      <c r="BT22" s="10"/>
      <c r="BU22" s="10"/>
      <c r="BV22" s="10"/>
    </row>
    <row r="23" spans="1:74" ht="15.5">
      <c r="A23" s="16"/>
      <c r="B23" s="7"/>
      <c r="C23" s="86"/>
      <c r="D23" s="86"/>
      <c r="E23" s="86"/>
      <c r="F23" s="86"/>
      <c r="G23" s="86"/>
      <c r="H23" s="86"/>
      <c r="I23" s="10"/>
      <c r="J23" s="16"/>
      <c r="K23" s="7"/>
      <c r="L23" s="89"/>
      <c r="M23" s="89"/>
      <c r="N23" s="89"/>
      <c r="O23" s="89"/>
      <c r="P23" s="89"/>
      <c r="Q23" s="89"/>
      <c r="R23" s="49"/>
      <c r="S23"/>
      <c r="T23" s="7"/>
      <c r="U23" s="22"/>
      <c r="V23" s="22"/>
      <c r="W23" s="22"/>
      <c r="X23" s="22"/>
      <c r="Y23" s="22"/>
      <c r="Z23" s="22"/>
      <c r="AA23" s="49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0"/>
      <c r="BB23" s="10"/>
      <c r="BC23" s="10"/>
      <c r="BD23" s="10"/>
      <c r="BE23" s="10"/>
      <c r="BF23" s="10"/>
      <c r="BG23" s="10"/>
      <c r="BH23" s="10"/>
      <c r="BI23" s="10"/>
      <c r="BJ23" s="10"/>
      <c r="BK23" s="10"/>
      <c r="BL23" s="10"/>
      <c r="BM23" s="10"/>
      <c r="BN23" s="10"/>
      <c r="BO23" s="10"/>
      <c r="BP23" s="10"/>
      <c r="BQ23" s="10"/>
      <c r="BR23" s="10"/>
      <c r="BS23" s="10"/>
      <c r="BT23" s="10"/>
      <c r="BU23" s="10"/>
      <c r="BV23" s="10"/>
    </row>
    <row r="24" spans="1:74" ht="15.5">
      <c r="A24" s="9"/>
      <c r="B24" s="9"/>
      <c r="C24" s="82" t="s">
        <v>0</v>
      </c>
      <c r="D24" s="83"/>
      <c r="E24" s="83"/>
      <c r="F24" s="83"/>
      <c r="G24" s="83"/>
      <c r="H24" s="84"/>
      <c r="I24" s="15"/>
      <c r="J24" s="9"/>
      <c r="K24" s="9"/>
      <c r="L24" s="82" t="s">
        <v>0</v>
      </c>
      <c r="M24" s="83"/>
      <c r="N24" s="83"/>
      <c r="O24" s="83"/>
      <c r="P24" s="83"/>
      <c r="Q24" s="84"/>
      <c r="R24" s="50"/>
      <c r="S24" s="9"/>
      <c r="T24" s="9"/>
      <c r="U24" s="82" t="s">
        <v>0</v>
      </c>
      <c r="V24" s="83"/>
      <c r="W24" s="83"/>
      <c r="X24" s="83"/>
      <c r="Y24" s="83"/>
      <c r="Z24" s="84"/>
      <c r="AA24" s="50"/>
      <c r="AB24" s="9"/>
      <c r="AC24" s="9"/>
      <c r="AD24" s="82" t="s">
        <v>0</v>
      </c>
      <c r="AE24" s="83"/>
      <c r="AF24" s="83"/>
      <c r="AG24" s="83"/>
      <c r="AH24" s="83"/>
      <c r="AI24" s="84"/>
      <c r="AJ24" s="10"/>
      <c r="AK24" s="9"/>
      <c r="AL24" s="9"/>
      <c r="AM24" s="82" t="s">
        <v>0</v>
      </c>
      <c r="AN24" s="83"/>
      <c r="AO24" s="83"/>
      <c r="AP24" s="83"/>
      <c r="AQ24" s="83"/>
      <c r="AR24" s="84"/>
      <c r="AS24" s="10"/>
      <c r="AT24" s="9"/>
      <c r="AU24" s="9"/>
      <c r="AV24" s="82" t="s">
        <v>0</v>
      </c>
      <c r="AW24" s="83"/>
      <c r="AX24" s="83"/>
      <c r="AY24" s="83"/>
      <c r="AZ24" s="83"/>
      <c r="BA24" s="84"/>
      <c r="BB24" s="10"/>
      <c r="BC24" s="9"/>
      <c r="BD24" s="9"/>
      <c r="BE24" s="82" t="s">
        <v>0</v>
      </c>
      <c r="BF24" s="83"/>
      <c r="BG24" s="83"/>
      <c r="BH24" s="83"/>
      <c r="BI24" s="83"/>
      <c r="BJ24" s="84"/>
      <c r="BK24" s="10"/>
      <c r="BL24" s="10"/>
      <c r="BM24" s="10"/>
      <c r="BN24" s="10"/>
      <c r="BO24" s="10"/>
      <c r="BP24" s="10"/>
      <c r="BQ24" s="10"/>
      <c r="BR24" s="10"/>
      <c r="BS24" s="10"/>
      <c r="BT24" s="10"/>
      <c r="BU24" s="10"/>
      <c r="BV24" s="10"/>
    </row>
    <row r="25" spans="1:74" ht="20" customHeight="1">
      <c r="A25" s="27" t="s">
        <v>264</v>
      </c>
      <c r="B25" s="1"/>
      <c r="C25" s="2">
        <v>2015</v>
      </c>
      <c r="D25" s="3">
        <v>2021</v>
      </c>
      <c r="E25" s="3">
        <v>2025</v>
      </c>
      <c r="F25" s="3">
        <v>2030</v>
      </c>
      <c r="G25" s="3">
        <v>2040</v>
      </c>
      <c r="H25" s="4">
        <v>2050</v>
      </c>
      <c r="I25" s="15"/>
      <c r="J25" s="28" t="s">
        <v>298</v>
      </c>
      <c r="K25" s="1"/>
      <c r="L25" s="2">
        <v>2015</v>
      </c>
      <c r="M25" s="3">
        <v>2021</v>
      </c>
      <c r="N25" s="3">
        <v>2025</v>
      </c>
      <c r="O25" s="3">
        <v>2030</v>
      </c>
      <c r="P25" s="3">
        <v>2040</v>
      </c>
      <c r="Q25" s="4">
        <v>2050</v>
      </c>
      <c r="R25" s="51"/>
      <c r="S25" s="28" t="s">
        <v>319</v>
      </c>
      <c r="T25" s="1"/>
      <c r="U25" s="2">
        <v>2015</v>
      </c>
      <c r="V25" s="3">
        <v>2021</v>
      </c>
      <c r="W25" s="3">
        <v>2025</v>
      </c>
      <c r="X25" s="3">
        <v>2030</v>
      </c>
      <c r="Y25" s="3">
        <v>2040</v>
      </c>
      <c r="Z25" s="4">
        <v>2050</v>
      </c>
      <c r="AA25" s="51"/>
      <c r="AB25" s="32" t="s">
        <v>184</v>
      </c>
      <c r="AC25" s="1"/>
      <c r="AD25" s="2">
        <v>2015</v>
      </c>
      <c r="AE25" s="3">
        <v>2021</v>
      </c>
      <c r="AF25" s="3">
        <v>2025</v>
      </c>
      <c r="AG25" s="3">
        <v>2030</v>
      </c>
      <c r="AH25" s="3">
        <v>2040</v>
      </c>
      <c r="AI25" s="4">
        <v>2050</v>
      </c>
      <c r="AJ25" s="10"/>
      <c r="AK25" s="32" t="s">
        <v>187</v>
      </c>
      <c r="AL25" s="1"/>
      <c r="AM25" s="2">
        <v>2015</v>
      </c>
      <c r="AN25" s="3">
        <v>2021</v>
      </c>
      <c r="AO25" s="3">
        <v>2025</v>
      </c>
      <c r="AP25" s="3">
        <v>2030</v>
      </c>
      <c r="AQ25" s="3">
        <v>2040</v>
      </c>
      <c r="AR25" s="4">
        <v>2050</v>
      </c>
      <c r="AS25" s="10"/>
      <c r="AT25" s="32" t="s">
        <v>205</v>
      </c>
      <c r="AU25" s="1"/>
      <c r="AV25" s="2">
        <v>2015</v>
      </c>
      <c r="AW25" s="3">
        <v>2021</v>
      </c>
      <c r="AX25" s="3">
        <v>2025</v>
      </c>
      <c r="AY25" s="3">
        <v>2030</v>
      </c>
      <c r="AZ25" s="3">
        <v>2040</v>
      </c>
      <c r="BA25" s="4">
        <v>2050</v>
      </c>
      <c r="BB25" s="10"/>
      <c r="BC25" s="32" t="s">
        <v>204</v>
      </c>
      <c r="BD25" s="1"/>
      <c r="BE25" s="2">
        <v>2015</v>
      </c>
      <c r="BF25" s="3">
        <v>2021</v>
      </c>
      <c r="BG25" s="3">
        <v>2025</v>
      </c>
      <c r="BH25" s="3">
        <v>2030</v>
      </c>
      <c r="BI25" s="3">
        <v>2040</v>
      </c>
      <c r="BJ25" s="4">
        <v>2050</v>
      </c>
      <c r="BK25" s="10"/>
      <c r="BL25" s="10"/>
      <c r="BM25" s="10"/>
      <c r="BN25" s="10"/>
      <c r="BO25" s="10"/>
      <c r="BP25" s="10"/>
      <c r="BQ25" s="10"/>
      <c r="BR25" s="10"/>
      <c r="BS25" s="10"/>
      <c r="BT25" s="10"/>
      <c r="BU25" s="10"/>
      <c r="BV25" s="10"/>
    </row>
    <row r="26" spans="1:74" ht="15" customHeight="1">
      <c r="A26" s="20" t="s">
        <v>265</v>
      </c>
      <c r="B26" s="9" t="s">
        <v>92</v>
      </c>
      <c r="C26" s="23">
        <f>VLOOKUP($B26,reporting_base!$A$2:$AK$154,'Tab-reporting_baseline'!C$1,FALSE)</f>
        <v>2310</v>
      </c>
      <c r="D26" s="23">
        <f>VLOOKUP($B26,reporting_base!$A$2:$AK$154,'Tab-reporting_baseline'!D$1,FALSE)</f>
        <v>2316.3320699999999</v>
      </c>
      <c r="E26" s="23">
        <f>VLOOKUP($B26,reporting_base!$A$2:$AK$154,'Tab-reporting_baseline'!E$1,FALSE)</f>
        <v>2312.5908159999999</v>
      </c>
      <c r="F26" s="23">
        <f>VLOOKUP($B26,reporting_base!$A$2:$AK$154,'Tab-reporting_baseline'!F$1,FALSE)</f>
        <v>2314.114748</v>
      </c>
      <c r="G26" s="23">
        <f>VLOOKUP($B26,reporting_base!$A$2:$AK$154,'Tab-reporting_baseline'!G$1,FALSE)</f>
        <v>2330.6868840000002</v>
      </c>
      <c r="H26" s="23">
        <f>VLOOKUP($B26,reporting_base!$A$2:$AK$154,'Tab-reporting_baseline'!H$1,FALSE)</f>
        <v>2349.1078309999998</v>
      </c>
      <c r="I26" s="23"/>
      <c r="J26" s="16" t="s">
        <v>176</v>
      </c>
      <c r="K26" s="9"/>
      <c r="L26" s="23">
        <f t="shared" ref="L26:Q33" si="10">L4</f>
        <v>18609.931690000001</v>
      </c>
      <c r="M26" s="23">
        <f t="shared" si="10"/>
        <v>23068.20666</v>
      </c>
      <c r="N26" s="23">
        <f t="shared" si="10"/>
        <v>28491.707310000002</v>
      </c>
      <c r="O26" s="23">
        <f t="shared" si="10"/>
        <v>35917.326009999997</v>
      </c>
      <c r="P26" s="23">
        <f t="shared" si="10"/>
        <v>50894.218990000001</v>
      </c>
      <c r="Q26" s="23">
        <f t="shared" si="10"/>
        <v>61296.295769999997</v>
      </c>
      <c r="R26" s="23"/>
      <c r="S26" s="16" t="s">
        <v>312</v>
      </c>
      <c r="T26" s="9" t="s">
        <v>168</v>
      </c>
      <c r="U26" s="24">
        <f>U4</f>
        <v>18609.931690000001</v>
      </c>
      <c r="V26" s="24">
        <f t="shared" ref="V26:Z26" si="11">V4</f>
        <v>23068.20666</v>
      </c>
      <c r="W26" s="24">
        <f t="shared" si="11"/>
        <v>28491.707310000002</v>
      </c>
      <c r="X26" s="24">
        <f t="shared" si="11"/>
        <v>35917.326009999997</v>
      </c>
      <c r="Y26" s="24">
        <f t="shared" si="11"/>
        <v>50894.218990000001</v>
      </c>
      <c r="Z26" s="24">
        <f t="shared" si="11"/>
        <v>61296.295769999997</v>
      </c>
      <c r="AA26" s="23"/>
      <c r="AB26" s="30" t="s">
        <v>164</v>
      </c>
      <c r="AC26" s="9"/>
      <c r="AD26" s="23">
        <f>AD4</f>
        <v>1593.2937340000001</v>
      </c>
      <c r="AE26" s="23">
        <f t="shared" ref="AE26:AI26" si="12">AE4</f>
        <v>1733.7700809999999</v>
      </c>
      <c r="AF26" s="23">
        <f t="shared" si="12"/>
        <v>1807.6876339999999</v>
      </c>
      <c r="AG26" s="23">
        <f t="shared" si="12"/>
        <v>1846.769366</v>
      </c>
      <c r="AH26" s="23">
        <f t="shared" si="12"/>
        <v>1944.8505279999999</v>
      </c>
      <c r="AI26" s="23">
        <f t="shared" si="12"/>
        <v>2012.6483370000001</v>
      </c>
      <c r="AJ26" s="10"/>
      <c r="AK26" s="30" t="s">
        <v>164</v>
      </c>
      <c r="AL26" s="9"/>
      <c r="AM26" s="23">
        <f>AM4</f>
        <v>3353.1214869999999</v>
      </c>
      <c r="AN26" s="23">
        <f t="shared" ref="AN26:AR26" si="13">AN4</f>
        <v>3909.8223010000002</v>
      </c>
      <c r="AO26" s="23">
        <f t="shared" si="13"/>
        <v>4644.8668260000004</v>
      </c>
      <c r="AP26" s="23">
        <f t="shared" si="13"/>
        <v>5908.4302449999996</v>
      </c>
      <c r="AQ26" s="23">
        <f t="shared" si="13"/>
        <v>11274.851559999999</v>
      </c>
      <c r="AR26" s="23">
        <f t="shared" si="13"/>
        <v>20626.643220000002</v>
      </c>
      <c r="AS26" s="10"/>
      <c r="AT26" s="30" t="s">
        <v>164</v>
      </c>
      <c r="AU26" s="9"/>
      <c r="AV26" s="23">
        <f>AV4</f>
        <v>25790.12515</v>
      </c>
      <c r="AW26" s="23">
        <f t="shared" ref="AW26:BA26" si="14">AW4</f>
        <v>30407.4715</v>
      </c>
      <c r="AX26" s="23">
        <f t="shared" si="14"/>
        <v>35830.222659999999</v>
      </c>
      <c r="AY26" s="23">
        <f t="shared" si="14"/>
        <v>44100.10512</v>
      </c>
      <c r="AZ26" s="23">
        <f t="shared" si="14"/>
        <v>79419.303020000007</v>
      </c>
      <c r="BA26" s="23">
        <f t="shared" si="14"/>
        <v>135264.14290000001</v>
      </c>
      <c r="BB26" s="10"/>
      <c r="BC26" s="30" t="s">
        <v>164</v>
      </c>
      <c r="BD26" s="9"/>
      <c r="BE26" s="23">
        <f>BE4</f>
        <v>73412.889580000003</v>
      </c>
      <c r="BF26" s="23">
        <f t="shared" ref="BF26:BJ26" si="15">BF4</f>
        <v>87716.538610000003</v>
      </c>
      <c r="BG26" s="23">
        <f t="shared" si="15"/>
        <v>104574.8484</v>
      </c>
      <c r="BH26" s="23">
        <f t="shared" si="15"/>
        <v>131696.9981</v>
      </c>
      <c r="BI26" s="23">
        <f t="shared" si="15"/>
        <v>229786.26980000001</v>
      </c>
      <c r="BJ26" s="23">
        <f t="shared" si="15"/>
        <v>378921.49</v>
      </c>
      <c r="BK26" s="10"/>
      <c r="BL26" s="10"/>
      <c r="BM26" s="10"/>
      <c r="BN26" s="10"/>
      <c r="BO26" s="10"/>
      <c r="BP26" s="10"/>
      <c r="BQ26" s="10"/>
      <c r="BR26" s="10"/>
      <c r="BS26" s="10"/>
      <c r="BT26" s="10"/>
      <c r="BU26" s="10"/>
      <c r="BV26" s="10"/>
    </row>
    <row r="27" spans="1:74">
      <c r="A27" s="16" t="s">
        <v>257</v>
      </c>
      <c r="B27" s="9" t="s">
        <v>266</v>
      </c>
      <c r="C27" s="23">
        <f>VLOOKUP($B27,reporting_base!$A$2:$AK$154,'Tab-reporting_baseline'!C$1,FALSE)</f>
        <v>898</v>
      </c>
      <c r="D27" s="23">
        <f>VLOOKUP($B27,reporting_base!$A$2:$AK$154,'Tab-reporting_baseline'!D$1,FALSE)</f>
        <v>895.51468950000003</v>
      </c>
      <c r="E27" s="23">
        <f>VLOOKUP($B27,reporting_base!$A$2:$AK$154,'Tab-reporting_baseline'!E$1,FALSE)</f>
        <v>885.56405400000006</v>
      </c>
      <c r="F27" s="23">
        <f>VLOOKUP($B27,reporting_base!$A$2:$AK$154,'Tab-reporting_baseline'!F$1,FALSE)</f>
        <v>883.88994319999995</v>
      </c>
      <c r="G27" s="23">
        <f>VLOOKUP($B27,reporting_base!$A$2:$AK$154,'Tab-reporting_baseline'!G$1,FALSE)</f>
        <v>901.75201389999995</v>
      </c>
      <c r="H27" s="23">
        <f>VLOOKUP($B27,reporting_base!$A$2:$AK$154,'Tab-reporting_baseline'!H$1,FALSE)</f>
        <v>921.29864099999998</v>
      </c>
      <c r="I27" s="9"/>
      <c r="J27" s="30" t="s">
        <v>164</v>
      </c>
      <c r="K27" s="9"/>
      <c r="L27" s="23">
        <f t="shared" si="10"/>
        <v>7243.7639390000004</v>
      </c>
      <c r="M27" s="23">
        <f t="shared" si="10"/>
        <v>9098.2925080000005</v>
      </c>
      <c r="N27" s="23">
        <f t="shared" si="10"/>
        <v>9550.9582859999991</v>
      </c>
      <c r="O27" s="23">
        <f t="shared" si="10"/>
        <v>11689.75527</v>
      </c>
      <c r="P27" s="23">
        <f t="shared" si="10"/>
        <v>16822.997240000001</v>
      </c>
      <c r="Q27" s="23">
        <f t="shared" si="10"/>
        <v>19302.24928</v>
      </c>
      <c r="R27" s="23"/>
      <c r="S27" s="29" t="s">
        <v>156</v>
      </c>
      <c r="T27" s="9" t="s">
        <v>303</v>
      </c>
      <c r="U27" s="23">
        <f t="shared" ref="U27:Z27" si="16">U5</f>
        <v>3463.3062880000002</v>
      </c>
      <c r="V27" s="23">
        <f t="shared" si="16"/>
        <v>4501.9019749999998</v>
      </c>
      <c r="W27" s="23">
        <f t="shared" si="16"/>
        <v>4289.1527340000002</v>
      </c>
      <c r="X27" s="23">
        <f t="shared" si="16"/>
        <v>5349.4283820000001</v>
      </c>
      <c r="Y27" s="23">
        <f t="shared" si="16"/>
        <v>7079.3643320000001</v>
      </c>
      <c r="Z27" s="23">
        <f t="shared" si="16"/>
        <v>8008.526957</v>
      </c>
      <c r="AA27" s="23"/>
      <c r="AB27" s="30" t="s">
        <v>142</v>
      </c>
      <c r="AC27" s="9"/>
      <c r="AD27" s="23">
        <f t="shared" ref="AD27:AI27" si="17">AD5</f>
        <v>124.3163492</v>
      </c>
      <c r="AE27" s="23">
        <f t="shared" si="17"/>
        <v>148.0010991</v>
      </c>
      <c r="AF27" s="23">
        <f t="shared" si="17"/>
        <v>166.0045461</v>
      </c>
      <c r="AG27" s="23">
        <f t="shared" si="17"/>
        <v>191.48663519999999</v>
      </c>
      <c r="AH27" s="23">
        <f t="shared" si="17"/>
        <v>181.9547681</v>
      </c>
      <c r="AI27" s="23">
        <f t="shared" si="17"/>
        <v>168.6476797</v>
      </c>
      <c r="AJ27" s="10"/>
      <c r="AK27" s="30" t="s">
        <v>142</v>
      </c>
      <c r="AL27" s="9"/>
      <c r="AM27" s="23">
        <f t="shared" ref="AM27:AR27" si="18">AM5</f>
        <v>2603.9507410000001</v>
      </c>
      <c r="AN27" s="23">
        <f t="shared" si="18"/>
        <v>3382.5679620000001</v>
      </c>
      <c r="AO27" s="23">
        <f t="shared" si="18"/>
        <v>4433.1670370000002</v>
      </c>
      <c r="AP27" s="23">
        <f t="shared" si="18"/>
        <v>6594.3146079999997</v>
      </c>
      <c r="AQ27" s="23">
        <f t="shared" si="18"/>
        <v>11896.97135</v>
      </c>
      <c r="AR27" s="23">
        <f t="shared" si="18"/>
        <v>19015.578079999999</v>
      </c>
      <c r="AS27" s="10"/>
      <c r="AT27" s="30" t="s">
        <v>142</v>
      </c>
      <c r="AU27" s="9"/>
      <c r="AV27" s="23">
        <f t="shared" ref="AV27:BA27" si="19">AV5</f>
        <v>5303.6276660000003</v>
      </c>
      <c r="AW27" s="23">
        <f t="shared" si="19"/>
        <v>6896.3457980000003</v>
      </c>
      <c r="AX27" s="23">
        <f t="shared" si="19"/>
        <v>8730.8533260000004</v>
      </c>
      <c r="AY27" s="23">
        <f t="shared" si="19"/>
        <v>12163.3171</v>
      </c>
      <c r="AZ27" s="23">
        <f t="shared" si="19"/>
        <v>19681.41678</v>
      </c>
      <c r="BA27" s="23">
        <f t="shared" si="19"/>
        <v>30393.472300000001</v>
      </c>
      <c r="BB27" s="10"/>
      <c r="BC27" s="30" t="s">
        <v>142</v>
      </c>
      <c r="BD27" s="9"/>
      <c r="BE27" s="23">
        <f t="shared" ref="BE27:BJ27" si="20">BE5</f>
        <v>8375.6891190000006</v>
      </c>
      <c r="BF27" s="23">
        <f t="shared" si="20"/>
        <v>10908.668019999999</v>
      </c>
      <c r="BG27" s="23">
        <f t="shared" si="20"/>
        <v>13630.944310000001</v>
      </c>
      <c r="BH27" s="23">
        <f t="shared" si="20"/>
        <v>18970.161</v>
      </c>
      <c r="BI27" s="23">
        <f t="shared" si="20"/>
        <v>30440.75719</v>
      </c>
      <c r="BJ27" s="23">
        <f t="shared" si="20"/>
        <v>46417.767310000003</v>
      </c>
      <c r="BK27" s="10"/>
      <c r="BL27" s="10"/>
      <c r="BM27" s="10"/>
      <c r="BN27" s="10"/>
      <c r="BO27" s="10"/>
      <c r="BP27" s="10"/>
      <c r="BQ27" s="10"/>
      <c r="BR27" s="10"/>
      <c r="BS27" s="10"/>
      <c r="BT27" s="10"/>
      <c r="BU27" s="10"/>
      <c r="BV27" s="10"/>
    </row>
    <row r="28" spans="1:74">
      <c r="A28" s="21" t="s">
        <v>284</v>
      </c>
      <c r="B28" s="21"/>
      <c r="C28" s="25">
        <f>C26+C27</f>
        <v>3208</v>
      </c>
      <c r="D28" s="25">
        <f t="shared" ref="D28:H28" si="21">D26+D27</f>
        <v>3211.8467595000002</v>
      </c>
      <c r="E28" s="25">
        <f t="shared" si="21"/>
        <v>3198.1548699999998</v>
      </c>
      <c r="F28" s="25">
        <f t="shared" si="21"/>
        <v>3198.0046911999998</v>
      </c>
      <c r="G28" s="25">
        <f t="shared" si="21"/>
        <v>3232.4388979</v>
      </c>
      <c r="H28" s="25">
        <f t="shared" si="21"/>
        <v>3270.4064719999997</v>
      </c>
      <c r="I28" s="9"/>
      <c r="J28" s="30" t="s">
        <v>142</v>
      </c>
      <c r="K28" s="9"/>
      <c r="L28" s="23">
        <f t="shared" si="10"/>
        <v>1139.855096</v>
      </c>
      <c r="M28" s="23">
        <f t="shared" si="10"/>
        <v>1519.716995</v>
      </c>
      <c r="N28" s="23">
        <f t="shared" si="10"/>
        <v>1478.549385</v>
      </c>
      <c r="O28" s="23">
        <f t="shared" si="10"/>
        <v>1932.181204</v>
      </c>
      <c r="P28" s="23">
        <f t="shared" si="10"/>
        <v>2674.8844100000001</v>
      </c>
      <c r="Q28" s="23">
        <f t="shared" si="10"/>
        <v>3179.0212540000002</v>
      </c>
      <c r="R28" s="23"/>
      <c r="S28" s="29" t="s">
        <v>157</v>
      </c>
      <c r="T28" s="9" t="s">
        <v>304</v>
      </c>
      <c r="U28" s="23">
        <f t="shared" ref="U28:Z28" si="22">U6</f>
        <v>4697.632055</v>
      </c>
      <c r="V28" s="23">
        <f t="shared" si="22"/>
        <v>5747.3488909999996</v>
      </c>
      <c r="W28" s="23">
        <f t="shared" si="22"/>
        <v>6098.8489529999997</v>
      </c>
      <c r="X28" s="23">
        <f t="shared" si="22"/>
        <v>7442.1929650000002</v>
      </c>
      <c r="Y28" s="23">
        <f t="shared" si="22"/>
        <v>10841.12241</v>
      </c>
      <c r="Z28" s="23">
        <f t="shared" si="22"/>
        <v>10903.486730000001</v>
      </c>
      <c r="AA28" s="23"/>
      <c r="AB28" s="30" t="s">
        <v>143</v>
      </c>
      <c r="AC28" s="9"/>
      <c r="AD28" s="23">
        <f t="shared" ref="AD28:AI28" si="23">AD6</f>
        <v>1643.358651</v>
      </c>
      <c r="AE28" s="23">
        <f t="shared" si="23"/>
        <v>1792.2890030000001</v>
      </c>
      <c r="AF28" s="23">
        <f t="shared" si="23"/>
        <v>1854.829686</v>
      </c>
      <c r="AG28" s="23">
        <f t="shared" si="23"/>
        <v>1899.6101169999999</v>
      </c>
      <c r="AH28" s="23">
        <f t="shared" si="23"/>
        <v>1971.5200890000001</v>
      </c>
      <c r="AI28" s="23">
        <f t="shared" si="23"/>
        <v>1991.8603840000001</v>
      </c>
      <c r="AJ28" s="10"/>
      <c r="AK28" s="30" t="s">
        <v>143</v>
      </c>
      <c r="AL28" s="9"/>
      <c r="AM28" s="23">
        <f t="shared" ref="AM28:AR28" si="24">AM6</f>
        <v>8879.3744210000004</v>
      </c>
      <c r="AN28" s="23">
        <f t="shared" si="24"/>
        <v>10443.37412</v>
      </c>
      <c r="AO28" s="23">
        <f t="shared" si="24"/>
        <v>12369.761909999999</v>
      </c>
      <c r="AP28" s="23">
        <f t="shared" si="24"/>
        <v>15775.804109999999</v>
      </c>
      <c r="AQ28" s="23">
        <f t="shared" si="24"/>
        <v>30493.568309999999</v>
      </c>
      <c r="AR28" s="23">
        <f t="shared" si="24"/>
        <v>55851.8845</v>
      </c>
      <c r="AS28" s="10"/>
      <c r="AT28" s="30" t="s">
        <v>143</v>
      </c>
      <c r="AU28" s="9"/>
      <c r="AV28" s="23">
        <f t="shared" ref="AV28:BA28" si="25">AV6</f>
        <v>45086.461799999997</v>
      </c>
      <c r="AW28" s="23">
        <f t="shared" si="25"/>
        <v>53289.354720000003</v>
      </c>
      <c r="AX28" s="23">
        <f t="shared" si="25"/>
        <v>62302.890639999998</v>
      </c>
      <c r="AY28" s="23">
        <f t="shared" si="25"/>
        <v>76992.215299999996</v>
      </c>
      <c r="AZ28" s="23">
        <f t="shared" si="25"/>
        <v>135310.65229999999</v>
      </c>
      <c r="BA28" s="23">
        <f t="shared" si="25"/>
        <v>223644.96400000001</v>
      </c>
      <c r="BB28" s="10"/>
      <c r="BC28" s="30" t="s">
        <v>143</v>
      </c>
      <c r="BD28" s="9"/>
      <c r="BE28" s="23">
        <f t="shared" ref="BE28:BJ28" si="26">BE6</f>
        <v>60088.076150000001</v>
      </c>
      <c r="BF28" s="23">
        <f t="shared" si="26"/>
        <v>70806.1492</v>
      </c>
      <c r="BG28" s="23">
        <f t="shared" si="26"/>
        <v>82837.608349999995</v>
      </c>
      <c r="BH28" s="23">
        <f t="shared" si="26"/>
        <v>102086.3952</v>
      </c>
      <c r="BI28" s="23">
        <f t="shared" si="26"/>
        <v>178668.3443</v>
      </c>
      <c r="BJ28" s="23">
        <f t="shared" si="26"/>
        <v>294203.14889999997</v>
      </c>
      <c r="BK28" s="10"/>
      <c r="BL28" s="10"/>
      <c r="BM28" s="10"/>
      <c r="BN28" s="10"/>
      <c r="BO28" s="10"/>
      <c r="BP28" s="10"/>
      <c r="BQ28" s="10"/>
      <c r="BR28" s="10"/>
      <c r="BS28" s="10"/>
      <c r="BT28" s="10"/>
      <c r="BU28" s="10"/>
      <c r="BV28" s="10"/>
    </row>
    <row r="29" spans="1:74">
      <c r="A29" s="16" t="s">
        <v>258</v>
      </c>
      <c r="B29" t="s">
        <v>230</v>
      </c>
      <c r="C29" s="23">
        <f>VLOOKUP($B29,reporting_base!$A$2:$AK$154,'Tab-reporting_baseline'!C$1,FALSE)</f>
        <v>1347</v>
      </c>
      <c r="D29" s="23">
        <f>VLOOKUP($B29,reporting_base!$A$2:$AK$154,'Tab-reporting_baseline'!D$1,FALSE)</f>
        <v>1348.8053709999999</v>
      </c>
      <c r="E29" s="23">
        <f>VLOOKUP($B29,reporting_base!$A$2:$AK$154,'Tab-reporting_baseline'!E$1,FALSE)</f>
        <v>1333.618119</v>
      </c>
      <c r="F29" s="23">
        <f>VLOOKUP($B29,reporting_base!$A$2:$AK$154,'Tab-reporting_baseline'!F$1,FALSE)</f>
        <v>1331.4325289999999</v>
      </c>
      <c r="G29" s="23">
        <f>VLOOKUP($B29,reporting_base!$A$2:$AK$154,'Tab-reporting_baseline'!G$1,FALSE)</f>
        <v>1361.1707280000001</v>
      </c>
      <c r="H29" s="23">
        <f>VLOOKUP($B29,reporting_base!$A$2:$AK$154,'Tab-reporting_baseline'!H$1,FALSE)</f>
        <v>1393.465318</v>
      </c>
      <c r="I29" s="9"/>
      <c r="J29" s="30" t="s">
        <v>143</v>
      </c>
      <c r="K29" s="9"/>
      <c r="L29" s="23">
        <f t="shared" si="10"/>
        <v>1409.7320689999999</v>
      </c>
      <c r="M29" s="23">
        <f t="shared" si="10"/>
        <v>1722.5282970000001</v>
      </c>
      <c r="N29" s="23">
        <f t="shared" si="10"/>
        <v>1625.2373319999999</v>
      </c>
      <c r="O29" s="23">
        <f t="shared" si="10"/>
        <v>1825.642707</v>
      </c>
      <c r="P29" s="23">
        <f t="shared" si="10"/>
        <v>2499.4795429999999</v>
      </c>
      <c r="Q29" s="23">
        <f t="shared" si="10"/>
        <v>2909.7371029999999</v>
      </c>
      <c r="R29" s="23"/>
      <c r="S29" s="29" t="s">
        <v>158</v>
      </c>
      <c r="T29" s="9" t="s">
        <v>305</v>
      </c>
      <c r="U29" s="23">
        <f t="shared" ref="U29:Z29" si="27">U7</f>
        <v>10448.993340000001</v>
      </c>
      <c r="V29" s="23">
        <f t="shared" si="27"/>
        <v>12818.9558</v>
      </c>
      <c r="W29" s="23">
        <f t="shared" si="27"/>
        <v>18103.705620000001</v>
      </c>
      <c r="X29" s="23">
        <f t="shared" si="27"/>
        <v>23125.704659999999</v>
      </c>
      <c r="Y29" s="23">
        <f t="shared" si="27"/>
        <v>32973.732250000001</v>
      </c>
      <c r="Z29" s="23">
        <f t="shared" si="27"/>
        <v>42384.282090000001</v>
      </c>
      <c r="AA29" s="23"/>
      <c r="AB29" s="30" t="s">
        <v>178</v>
      </c>
      <c r="AC29" s="9"/>
      <c r="AD29" s="23">
        <f t="shared" ref="AD29:AI29" si="28">AD7</f>
        <v>25.254320929999999</v>
      </c>
      <c r="AE29" s="23">
        <f t="shared" si="28"/>
        <v>25.831555609999999</v>
      </c>
      <c r="AF29" s="23">
        <f t="shared" si="28"/>
        <v>28.56273603</v>
      </c>
      <c r="AG29" s="23">
        <f t="shared" si="28"/>
        <v>28.231189839999999</v>
      </c>
      <c r="AH29" s="23">
        <f t="shared" si="28"/>
        <v>21.513481930000001</v>
      </c>
      <c r="AI29" s="23">
        <f t="shared" si="28"/>
        <v>15.795886019999999</v>
      </c>
      <c r="AJ29" s="10"/>
      <c r="AK29" s="30" t="s">
        <v>178</v>
      </c>
      <c r="AL29" s="9"/>
      <c r="AM29" s="23">
        <f t="shared" ref="AM29:AR29" si="29">AM7</f>
        <v>1590.655315</v>
      </c>
      <c r="AN29" s="23">
        <f t="shared" si="29"/>
        <v>1791.5422530000001</v>
      </c>
      <c r="AO29" s="23">
        <f t="shared" si="29"/>
        <v>2393.231166</v>
      </c>
      <c r="AP29" s="23">
        <f t="shared" si="29"/>
        <v>3092.0062459999999</v>
      </c>
      <c r="AQ29" s="23">
        <f t="shared" si="29"/>
        <v>4296.40103</v>
      </c>
      <c r="AR29" s="23">
        <f t="shared" si="29"/>
        <v>5219.74262</v>
      </c>
      <c r="AS29" s="10"/>
      <c r="AT29" s="30" t="s">
        <v>178</v>
      </c>
      <c r="AU29" s="9"/>
      <c r="AV29" s="23">
        <f t="shared" ref="AV29:BA29" si="30">AV7</f>
        <v>2194.228188</v>
      </c>
      <c r="AW29" s="23">
        <f t="shared" si="30"/>
        <v>2469.1122529999998</v>
      </c>
      <c r="AX29" s="23">
        <f t="shared" si="30"/>
        <v>3221.1877319999999</v>
      </c>
      <c r="AY29" s="23">
        <f t="shared" si="30"/>
        <v>3862.0728079999999</v>
      </c>
      <c r="AZ29" s="23">
        <f t="shared" si="30"/>
        <v>4773.4823249999999</v>
      </c>
      <c r="BA29" s="23">
        <f t="shared" si="30"/>
        <v>5684.8920639999997</v>
      </c>
      <c r="BB29" s="10"/>
      <c r="BC29" s="30" t="s">
        <v>178</v>
      </c>
      <c r="BD29" s="9"/>
      <c r="BE29" s="23">
        <f t="shared" ref="BE29:BJ29" si="31">BE7</f>
        <v>6037.7348739999998</v>
      </c>
      <c r="BF29" s="23">
        <f t="shared" si="31"/>
        <v>6796.6079019999997</v>
      </c>
      <c r="BG29" s="23">
        <f t="shared" si="31"/>
        <v>8906.7069909999991</v>
      </c>
      <c r="BH29" s="23">
        <f t="shared" si="31"/>
        <v>10716.44579</v>
      </c>
      <c r="BI29" s="23">
        <f t="shared" si="31"/>
        <v>14209.962820000001</v>
      </c>
      <c r="BJ29" s="23">
        <f t="shared" si="31"/>
        <v>17097.86218</v>
      </c>
      <c r="BK29" s="10"/>
      <c r="BL29" s="10"/>
      <c r="BM29" s="10"/>
      <c r="BN29" s="10"/>
      <c r="BO29" s="10"/>
      <c r="BP29" s="10"/>
      <c r="BQ29" s="10"/>
      <c r="BR29" s="10"/>
      <c r="BS29" s="10"/>
      <c r="BT29" s="10"/>
      <c r="BU29" s="10"/>
      <c r="BV29" s="10"/>
    </row>
    <row r="30" spans="1:74">
      <c r="A30" s="30" t="s">
        <v>141</v>
      </c>
      <c r="B30" s="9"/>
      <c r="C30" s="23">
        <v>0</v>
      </c>
      <c r="D30" s="23">
        <v>0</v>
      </c>
      <c r="E30" s="23">
        <v>0</v>
      </c>
      <c r="F30" s="23">
        <v>0</v>
      </c>
      <c r="G30" s="23">
        <v>0</v>
      </c>
      <c r="H30" s="23">
        <v>0</v>
      </c>
      <c r="I30" s="9"/>
      <c r="J30" s="30" t="s">
        <v>178</v>
      </c>
      <c r="K30" s="9"/>
      <c r="L30" s="23">
        <f t="shared" si="10"/>
        <v>52.023562439999999</v>
      </c>
      <c r="M30" s="23">
        <f t="shared" si="10"/>
        <v>57.483308749999999</v>
      </c>
      <c r="N30" s="23">
        <f t="shared" si="10"/>
        <v>51.211628949999998</v>
      </c>
      <c r="O30" s="23">
        <f t="shared" si="10"/>
        <v>54.692323100000003</v>
      </c>
      <c r="P30" s="23">
        <f t="shared" si="10"/>
        <v>88.820239749999999</v>
      </c>
      <c r="Q30" s="23">
        <f t="shared" si="10"/>
        <v>115.37235459999999</v>
      </c>
      <c r="R30" s="23"/>
      <c r="S30" s="31" t="s">
        <v>311</v>
      </c>
      <c r="T30" s="9" t="s">
        <v>174</v>
      </c>
      <c r="U30" s="24">
        <f t="shared" ref="U30:Z30" si="32">U8</f>
        <v>5285.7500440000003</v>
      </c>
      <c r="V30" s="24">
        <f t="shared" si="32"/>
        <v>6038.6313360000004</v>
      </c>
      <c r="W30" s="24">
        <f t="shared" si="32"/>
        <v>4638.9370019999997</v>
      </c>
      <c r="X30" s="24">
        <f t="shared" si="32"/>
        <v>8355.9787589999996</v>
      </c>
      <c r="Y30" s="24">
        <f t="shared" si="32"/>
        <v>11704.38852</v>
      </c>
      <c r="Z30" s="24">
        <f t="shared" si="32"/>
        <v>12850.88458</v>
      </c>
      <c r="AA30" s="23"/>
      <c r="AB30" s="30" t="s">
        <v>160</v>
      </c>
      <c r="AC30" s="9"/>
      <c r="AD30" s="23">
        <f t="shared" ref="AD30:AI30" si="33">AD8</f>
        <v>6.5964696939999996</v>
      </c>
      <c r="AE30" s="23">
        <f t="shared" si="33"/>
        <v>7.8761385070000003</v>
      </c>
      <c r="AF30" s="23">
        <f t="shared" si="33"/>
        <v>10.991243000000001</v>
      </c>
      <c r="AG30" s="23">
        <f t="shared" si="33"/>
        <v>14.008421759999999</v>
      </c>
      <c r="AH30" s="23">
        <f t="shared" si="33"/>
        <v>12.60178842</v>
      </c>
      <c r="AI30" s="23">
        <f t="shared" si="33"/>
        <v>11.944771859999999</v>
      </c>
      <c r="AJ30" s="10"/>
      <c r="AK30" s="30" t="s">
        <v>160</v>
      </c>
      <c r="AL30" s="9"/>
      <c r="AM30" s="23">
        <f t="shared" ref="AM30:AR30" si="34">AM8</f>
        <v>381.5980361</v>
      </c>
      <c r="AN30" s="23">
        <f t="shared" si="34"/>
        <v>485.76897050000002</v>
      </c>
      <c r="AO30" s="23">
        <f t="shared" si="34"/>
        <v>774.34289720000004</v>
      </c>
      <c r="AP30" s="23">
        <f t="shared" si="34"/>
        <v>1226.4572109999999</v>
      </c>
      <c r="AQ30" s="23">
        <f t="shared" si="34"/>
        <v>2049.0675689999998</v>
      </c>
      <c r="AR30" s="23">
        <f t="shared" si="34"/>
        <v>3101.9535620000001</v>
      </c>
      <c r="AS30" s="10"/>
      <c r="AT30" s="30" t="s">
        <v>160</v>
      </c>
      <c r="AU30" s="9"/>
      <c r="AV30" s="23">
        <f t="shared" ref="AV30:BA30" si="35">AV8</f>
        <v>71.857209209999994</v>
      </c>
      <c r="AW30" s="23">
        <f t="shared" si="35"/>
        <v>157.3250377</v>
      </c>
      <c r="AX30" s="23">
        <f t="shared" si="35"/>
        <v>310.82155499999999</v>
      </c>
      <c r="AY30" s="23">
        <f t="shared" si="35"/>
        <v>586.52500759999998</v>
      </c>
      <c r="AZ30" s="23">
        <f t="shared" si="35"/>
        <v>840.38573899999994</v>
      </c>
      <c r="BA30" s="23">
        <f t="shared" si="35"/>
        <v>1630.2480989999999</v>
      </c>
      <c r="BB30" s="10"/>
      <c r="BC30" s="30" t="s">
        <v>160</v>
      </c>
      <c r="BD30" s="9"/>
      <c r="BE30" s="23">
        <f t="shared" ref="BE30:BJ30" si="36">BE8</f>
        <v>2588.3749939999998</v>
      </c>
      <c r="BF30" s="23">
        <f t="shared" si="36"/>
        <v>3226.1302409999998</v>
      </c>
      <c r="BG30" s="23">
        <f t="shared" si="36"/>
        <v>4858.7301379999999</v>
      </c>
      <c r="BH30" s="23">
        <f t="shared" si="36"/>
        <v>6479.4868139999999</v>
      </c>
      <c r="BI30" s="23">
        <f t="shared" si="36"/>
        <v>9145.1353760000002</v>
      </c>
      <c r="BJ30" s="23">
        <f t="shared" si="36"/>
        <v>12007.69133</v>
      </c>
      <c r="BK30" s="10"/>
      <c r="BL30" s="10"/>
      <c r="BM30" s="10"/>
      <c r="BN30" s="10"/>
      <c r="BO30" s="10"/>
      <c r="BP30" s="10"/>
      <c r="BQ30" s="10"/>
      <c r="BR30" s="10"/>
      <c r="BS30" s="10"/>
      <c r="BT30" s="10"/>
      <c r="BU30" s="10"/>
      <c r="BV30" s="10"/>
    </row>
    <row r="31" spans="1:74">
      <c r="A31" s="30" t="s">
        <v>142</v>
      </c>
      <c r="B31" s="9"/>
      <c r="C31" s="23">
        <v>0</v>
      </c>
      <c r="D31" s="23">
        <v>0</v>
      </c>
      <c r="E31" s="23">
        <v>0</v>
      </c>
      <c r="F31" s="23">
        <v>0</v>
      </c>
      <c r="G31" s="23">
        <v>0</v>
      </c>
      <c r="H31" s="23">
        <v>0</v>
      </c>
      <c r="I31" s="9"/>
      <c r="J31" s="30" t="s">
        <v>160</v>
      </c>
      <c r="K31" s="9"/>
      <c r="L31" s="23">
        <f t="shared" si="10"/>
        <v>8764.5570189999999</v>
      </c>
      <c r="M31" s="23">
        <f t="shared" si="10"/>
        <v>10670.18556</v>
      </c>
      <c r="N31" s="23">
        <f t="shared" si="10"/>
        <v>15785.750679999999</v>
      </c>
      <c r="O31" s="23">
        <f t="shared" si="10"/>
        <v>20415.054499999998</v>
      </c>
      <c r="P31" s="23">
        <f t="shared" si="10"/>
        <v>28808.037550000001</v>
      </c>
      <c r="Q31" s="23">
        <f t="shared" si="10"/>
        <v>35789.91577</v>
      </c>
      <c r="R31" s="23"/>
      <c r="S31" s="29" t="s">
        <v>156</v>
      </c>
      <c r="T31" s="9" t="s">
        <v>306</v>
      </c>
      <c r="U31" s="23">
        <f t="shared" ref="U31:Z31" si="37">U9</f>
        <v>3196.7461840000001</v>
      </c>
      <c r="V31" s="23">
        <f t="shared" si="37"/>
        <v>3084.0675209999999</v>
      </c>
      <c r="W31" s="23">
        <f t="shared" si="37"/>
        <v>2109.1571899999999</v>
      </c>
      <c r="X31" s="23">
        <f t="shared" si="37"/>
        <v>4907.2231140000004</v>
      </c>
      <c r="Y31" s="23">
        <f t="shared" si="37"/>
        <v>6983.6525080000001</v>
      </c>
      <c r="Z31" s="23">
        <f t="shared" si="37"/>
        <v>7245.6280459999998</v>
      </c>
      <c r="AA31" s="23"/>
      <c r="AB31" s="33" t="s">
        <v>180</v>
      </c>
      <c r="AC31" s="26"/>
      <c r="AD31" s="25">
        <f t="shared" ref="AD31:AI31" si="38">AD9</f>
        <v>3392.8195249999999</v>
      </c>
      <c r="AE31" s="25">
        <f t="shared" si="38"/>
        <v>3707.7678770000002</v>
      </c>
      <c r="AF31" s="25">
        <f t="shared" si="38"/>
        <v>3868.0758449999998</v>
      </c>
      <c r="AG31" s="25">
        <f t="shared" si="38"/>
        <v>3980.1057310000001</v>
      </c>
      <c r="AH31" s="25">
        <f t="shared" si="38"/>
        <v>4132.4406559999998</v>
      </c>
      <c r="AI31" s="25">
        <f t="shared" si="38"/>
        <v>4200.8970589999999</v>
      </c>
      <c r="AJ31" s="10"/>
      <c r="AK31" s="33" t="s">
        <v>180</v>
      </c>
      <c r="AL31" s="26"/>
      <c r="AM31" s="25">
        <f t="shared" ref="AM31:AR31" si="39">AM9</f>
        <v>16808.7</v>
      </c>
      <c r="AN31" s="25">
        <f t="shared" si="39"/>
        <v>20013.0756</v>
      </c>
      <c r="AO31" s="25">
        <f t="shared" si="39"/>
        <v>24615.36983</v>
      </c>
      <c r="AP31" s="25">
        <f t="shared" si="39"/>
        <v>32597.012419999999</v>
      </c>
      <c r="AQ31" s="25">
        <f t="shared" si="39"/>
        <v>60010.859819999998</v>
      </c>
      <c r="AR31" s="25">
        <f t="shared" si="39"/>
        <v>103815.802</v>
      </c>
      <c r="AS31" s="10"/>
      <c r="AT31" s="33" t="s">
        <v>180</v>
      </c>
      <c r="AU31" s="26"/>
      <c r="AV31" s="25">
        <f t="shared" ref="AV31:BA31" si="40">AV9</f>
        <v>78446.300010000006</v>
      </c>
      <c r="AW31" s="25">
        <f t="shared" si="40"/>
        <v>93219.60931</v>
      </c>
      <c r="AX31" s="25">
        <f t="shared" si="40"/>
        <v>110395.9759</v>
      </c>
      <c r="AY31" s="25">
        <f t="shared" si="40"/>
        <v>137704.2353</v>
      </c>
      <c r="AZ31" s="25">
        <f t="shared" si="40"/>
        <v>240025.2402</v>
      </c>
      <c r="BA31" s="25">
        <f t="shared" si="40"/>
        <v>396617.7194</v>
      </c>
      <c r="BB31" s="10"/>
      <c r="BC31" s="33" t="s">
        <v>180</v>
      </c>
      <c r="BD31" s="26"/>
      <c r="BE31" s="25">
        <f t="shared" ref="BE31:BJ31" si="41">BE9</f>
        <v>150502.7647</v>
      </c>
      <c r="BF31" s="25">
        <f t="shared" si="41"/>
        <v>179454.09400000001</v>
      </c>
      <c r="BG31" s="25">
        <f t="shared" si="41"/>
        <v>214808.8382</v>
      </c>
      <c r="BH31" s="25">
        <f t="shared" si="41"/>
        <v>269949.48700000002</v>
      </c>
      <c r="BI31" s="25">
        <f t="shared" si="41"/>
        <v>462250.46950000001</v>
      </c>
      <c r="BJ31" s="25">
        <f t="shared" si="41"/>
        <v>748647.95970000001</v>
      </c>
      <c r="BK31" s="10"/>
      <c r="BL31" s="10"/>
      <c r="BM31" s="10"/>
      <c r="BN31" s="10"/>
      <c r="BO31" s="10"/>
      <c r="BP31" s="10"/>
      <c r="BQ31" s="10"/>
      <c r="BR31" s="10"/>
      <c r="BS31" s="10"/>
      <c r="BT31" s="10"/>
      <c r="BU31" s="10"/>
      <c r="BV31" s="10"/>
    </row>
    <row r="32" spans="1:74">
      <c r="A32" s="30" t="s">
        <v>143</v>
      </c>
      <c r="B32" s="9"/>
      <c r="C32" s="23">
        <v>0</v>
      </c>
      <c r="D32" s="23">
        <v>0</v>
      </c>
      <c r="E32" s="23">
        <v>0</v>
      </c>
      <c r="F32" s="23">
        <v>0</v>
      </c>
      <c r="G32" s="23">
        <v>0</v>
      </c>
      <c r="H32" s="23">
        <v>0</v>
      </c>
      <c r="I32" s="9"/>
      <c r="J32" s="31" t="s">
        <v>260</v>
      </c>
      <c r="K32" s="9"/>
      <c r="L32" s="23">
        <f t="shared" si="10"/>
        <v>5285.7500440000003</v>
      </c>
      <c r="M32" s="23">
        <f t="shared" si="10"/>
        <v>6038.6313360000004</v>
      </c>
      <c r="N32" s="23">
        <f t="shared" si="10"/>
        <v>4638.9370019999997</v>
      </c>
      <c r="O32" s="23">
        <f t="shared" si="10"/>
        <v>8355.9787589999996</v>
      </c>
      <c r="P32" s="23">
        <f t="shared" si="10"/>
        <v>11704.38852</v>
      </c>
      <c r="Q32" s="23">
        <f t="shared" si="10"/>
        <v>12850.88458</v>
      </c>
      <c r="R32" s="23"/>
      <c r="S32" s="29" t="s">
        <v>157</v>
      </c>
      <c r="T32" s="9" t="s">
        <v>308</v>
      </c>
      <c r="U32" s="23">
        <f t="shared" ref="U32:Z32" si="42">U10</f>
        <v>1581.6641830000001</v>
      </c>
      <c r="V32" s="23">
        <f t="shared" si="42"/>
        <v>2331.1955929999999</v>
      </c>
      <c r="W32" s="23">
        <f t="shared" si="42"/>
        <v>1803.1879650000001</v>
      </c>
      <c r="X32" s="23">
        <f t="shared" si="42"/>
        <v>2536.265292</v>
      </c>
      <c r="Y32" s="23">
        <f t="shared" si="42"/>
        <v>3331.9449979999999</v>
      </c>
      <c r="Z32" s="23">
        <f t="shared" si="42"/>
        <v>3627.3231529999998</v>
      </c>
      <c r="AA32" s="23"/>
      <c r="AB32" s="31"/>
      <c r="AC32" s="9"/>
      <c r="AD32" s="23"/>
      <c r="AE32" s="23"/>
      <c r="AF32" s="23"/>
      <c r="AG32" s="23"/>
      <c r="AH32" s="23"/>
      <c r="AI32" s="23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0"/>
      <c r="BA32" s="10"/>
      <c r="BB32" s="10"/>
      <c r="BC32" s="10"/>
      <c r="BD32" s="10"/>
      <c r="BE32" s="10"/>
      <c r="BF32" s="10"/>
      <c r="BG32" s="10"/>
      <c r="BH32" s="10"/>
      <c r="BI32" s="10"/>
      <c r="BJ32" s="10"/>
      <c r="BK32" s="10"/>
      <c r="BL32" s="10"/>
      <c r="BM32" s="10"/>
      <c r="BN32" s="10"/>
      <c r="BO32" s="10"/>
      <c r="BP32" s="10"/>
      <c r="BQ32" s="10"/>
      <c r="BR32" s="10"/>
      <c r="BS32" s="10"/>
      <c r="BT32" s="10"/>
      <c r="BU32" s="10"/>
      <c r="BV32" s="10"/>
    </row>
    <row r="33" spans="1:74" ht="17">
      <c r="A33" s="30" t="s">
        <v>185</v>
      </c>
      <c r="B33" t="s">
        <v>72</v>
      </c>
      <c r="C33" s="23">
        <f>VLOOKUP($B33,reporting_base!$A$2:$AK$154,'Tab-reporting_baseline'!C$1,FALSE)</f>
        <v>1347</v>
      </c>
      <c r="D33" s="23">
        <f>VLOOKUP($B33,reporting_base!$A$2:$AK$154,'Tab-reporting_baseline'!D$1,FALSE)</f>
        <v>1348.8053709999999</v>
      </c>
      <c r="E33" s="23">
        <f>VLOOKUP($B33,reporting_base!$A$2:$AK$154,'Tab-reporting_baseline'!E$1,FALSE)</f>
        <v>1333.618119</v>
      </c>
      <c r="F33" s="23">
        <f>VLOOKUP($B33,reporting_base!$A$2:$AK$154,'Tab-reporting_baseline'!F$1,FALSE)</f>
        <v>1331.4325289999999</v>
      </c>
      <c r="G33" s="23">
        <f>VLOOKUP($B33,reporting_base!$A$2:$AK$154,'Tab-reporting_baseline'!G$1,FALSE)</f>
        <v>1361.1707280000001</v>
      </c>
      <c r="H33" s="23">
        <f>VLOOKUP($B33,reporting_base!$A$2:$AK$154,'Tab-reporting_baseline'!H$1,FALSE)</f>
        <v>1393.465318</v>
      </c>
      <c r="I33" s="10"/>
      <c r="J33" s="21" t="s">
        <v>181</v>
      </c>
      <c r="K33" s="26"/>
      <c r="L33" s="25">
        <f t="shared" si="10"/>
        <v>23895.681734000002</v>
      </c>
      <c r="M33" s="25">
        <f t="shared" si="10"/>
        <v>29106.837996000002</v>
      </c>
      <c r="N33" s="25">
        <f t="shared" si="10"/>
        <v>33130.644312000004</v>
      </c>
      <c r="O33" s="25">
        <f t="shared" si="10"/>
        <v>44273.304768999995</v>
      </c>
      <c r="P33" s="25">
        <f t="shared" si="10"/>
        <v>62598.607510000002</v>
      </c>
      <c r="Q33" s="25">
        <f t="shared" si="10"/>
        <v>74147.180349999995</v>
      </c>
      <c r="R33" s="24"/>
      <c r="S33" s="52" t="s">
        <v>158</v>
      </c>
      <c r="T33" s="26" t="s">
        <v>309</v>
      </c>
      <c r="U33" s="53">
        <f t="shared" ref="U33:Z33" si="43">U11</f>
        <v>507.33967680000001</v>
      </c>
      <c r="V33" s="53">
        <f t="shared" si="43"/>
        <v>623.36822159999997</v>
      </c>
      <c r="W33" s="53">
        <f t="shared" si="43"/>
        <v>726.59184679999998</v>
      </c>
      <c r="X33" s="53">
        <f t="shared" si="43"/>
        <v>912.49035240000001</v>
      </c>
      <c r="Y33" s="53">
        <f t="shared" si="43"/>
        <v>1388.791017</v>
      </c>
      <c r="Z33" s="53">
        <f t="shared" si="43"/>
        <v>1977.933385</v>
      </c>
      <c r="AA33" s="24"/>
      <c r="AB33" s="16"/>
      <c r="AC33" s="9"/>
      <c r="AD33" s="23"/>
      <c r="AE33" s="23"/>
      <c r="AF33" s="23"/>
      <c r="AG33" s="23"/>
      <c r="AH33" s="23"/>
      <c r="AI33" s="23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0"/>
      <c r="BA33" s="10"/>
      <c r="BB33" s="10"/>
      <c r="BC33" s="10"/>
      <c r="BD33" s="10"/>
      <c r="BE33" s="10"/>
      <c r="BF33" s="10"/>
      <c r="BG33" s="10"/>
      <c r="BH33" s="10"/>
      <c r="BI33" s="10"/>
      <c r="BJ33" s="10"/>
      <c r="BK33" s="10"/>
      <c r="BL33" s="10"/>
      <c r="BM33" s="10"/>
      <c r="BN33" s="10"/>
      <c r="BO33" s="10"/>
      <c r="BP33" s="10"/>
      <c r="BQ33" s="10"/>
      <c r="BR33" s="10"/>
      <c r="BS33" s="10"/>
      <c r="BT33" s="10"/>
      <c r="BU33" s="10"/>
      <c r="BV33" s="10"/>
    </row>
    <row r="34" spans="1:74" ht="17">
      <c r="A34" s="30" t="s">
        <v>140</v>
      </c>
      <c r="B34" s="9"/>
      <c r="C34" s="23">
        <v>0</v>
      </c>
      <c r="D34" s="23">
        <v>0</v>
      </c>
      <c r="E34" s="23">
        <v>0</v>
      </c>
      <c r="F34" s="23">
        <v>0</v>
      </c>
      <c r="G34" s="23">
        <v>0</v>
      </c>
      <c r="H34" s="23">
        <v>0</v>
      </c>
      <c r="I34" s="10"/>
      <c r="J34" s="31"/>
      <c r="K34" s="9"/>
      <c r="L34" s="23"/>
      <c r="M34" s="23"/>
      <c r="N34" s="23"/>
      <c r="O34" s="23"/>
      <c r="P34" s="23"/>
      <c r="Q34" s="23"/>
      <c r="R34" s="23"/>
      <c r="S34" s="16" t="s">
        <v>181</v>
      </c>
      <c r="U34" s="24">
        <f t="shared" ref="U34:Z34" si="44">U12</f>
        <v>23895.681734000002</v>
      </c>
      <c r="V34" s="24">
        <f t="shared" si="44"/>
        <v>29106.837996000002</v>
      </c>
      <c r="W34" s="24">
        <f t="shared" si="44"/>
        <v>33130.644312000004</v>
      </c>
      <c r="X34" s="24">
        <f t="shared" si="44"/>
        <v>44273.304768999995</v>
      </c>
      <c r="Y34" s="24">
        <f t="shared" si="44"/>
        <v>62598.607510000002</v>
      </c>
      <c r="Z34" s="24">
        <f t="shared" si="44"/>
        <v>74147.180349999995</v>
      </c>
      <c r="AA34" s="23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0"/>
      <c r="BA34" s="10"/>
      <c r="BB34" s="10"/>
      <c r="BC34" s="10"/>
      <c r="BD34" s="10"/>
      <c r="BE34" s="10"/>
      <c r="BF34" s="10"/>
      <c r="BG34" s="10"/>
      <c r="BH34" s="10"/>
      <c r="BI34" s="10"/>
      <c r="BJ34" s="10"/>
      <c r="BK34" s="10"/>
      <c r="BL34" s="10"/>
      <c r="BM34" s="10"/>
      <c r="BN34" s="10"/>
      <c r="BO34" s="10"/>
      <c r="BP34" s="10"/>
      <c r="BQ34" s="10"/>
      <c r="BR34" s="10"/>
      <c r="BS34" s="10"/>
      <c r="BT34" s="10"/>
      <c r="BU34" s="10"/>
      <c r="BV34" s="10"/>
    </row>
    <row r="35" spans="1:74">
      <c r="A35" s="31" t="s">
        <v>144</v>
      </c>
      <c r="B35" s="9"/>
      <c r="C35" s="23">
        <v>0</v>
      </c>
      <c r="D35" s="23">
        <v>0</v>
      </c>
      <c r="E35" s="23">
        <v>0</v>
      </c>
      <c r="F35" s="23">
        <v>0</v>
      </c>
      <c r="G35" s="23">
        <v>0</v>
      </c>
      <c r="H35" s="23">
        <v>0</v>
      </c>
      <c r="I35" s="10"/>
      <c r="J35" s="10"/>
      <c r="K35" s="10"/>
      <c r="L35" s="10"/>
      <c r="M35" s="10"/>
      <c r="N35" s="10"/>
      <c r="O35" s="10"/>
      <c r="P35" s="10"/>
      <c r="Q35" s="10"/>
      <c r="S35" s="29" t="s">
        <v>156</v>
      </c>
      <c r="U35" s="23">
        <f t="shared" ref="U35:Z35" si="45">U13</f>
        <v>6660.0524720000003</v>
      </c>
      <c r="V35" s="23">
        <f t="shared" si="45"/>
        <v>7585.9694959999997</v>
      </c>
      <c r="W35" s="23">
        <f t="shared" si="45"/>
        <v>6398.3099240000001</v>
      </c>
      <c r="X35" s="23">
        <f t="shared" si="45"/>
        <v>10256.651496</v>
      </c>
      <c r="Y35" s="23">
        <f t="shared" si="45"/>
        <v>14063.01684</v>
      </c>
      <c r="Z35" s="23">
        <f t="shared" si="45"/>
        <v>15254.155003</v>
      </c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0"/>
      <c r="BA35" s="10"/>
      <c r="BB35" s="10"/>
      <c r="BC35" s="10"/>
      <c r="BD35" s="10"/>
      <c r="BE35" s="10"/>
      <c r="BF35" s="10"/>
      <c r="BG35" s="10"/>
      <c r="BH35" s="10"/>
      <c r="BI35" s="10"/>
      <c r="BJ35" s="10"/>
      <c r="BK35" s="10"/>
      <c r="BL35" s="10"/>
      <c r="BM35" s="10"/>
      <c r="BN35" s="10"/>
      <c r="BO35" s="10"/>
      <c r="BP35" s="10"/>
      <c r="BQ35" s="10"/>
      <c r="BR35" s="10"/>
      <c r="BS35" s="10"/>
      <c r="BT35" s="10"/>
      <c r="BU35" s="10"/>
      <c r="BV35" s="10"/>
    </row>
    <row r="36" spans="1:74">
      <c r="A36" s="31" t="s">
        <v>145</v>
      </c>
      <c r="B36" t="s">
        <v>239</v>
      </c>
      <c r="C36" s="23">
        <f>VLOOKUP($B36,reporting_base!$A$2:$AK$154,'Tab-reporting_baseline'!C$1,FALSE)</f>
        <v>1844</v>
      </c>
      <c r="D36" s="23">
        <f>VLOOKUP($B36,reporting_base!$A$2:$AK$154,'Tab-reporting_baseline'!D$1,FALSE)</f>
        <v>1844</v>
      </c>
      <c r="E36" s="23">
        <f>VLOOKUP($B36,reporting_base!$A$2:$AK$154,'Tab-reporting_baseline'!E$1,FALSE)</f>
        <v>1844</v>
      </c>
      <c r="F36" s="23">
        <f>VLOOKUP($B36,reporting_base!$A$2:$AK$154,'Tab-reporting_baseline'!F$1,FALSE)</f>
        <v>1844</v>
      </c>
      <c r="G36" s="23">
        <f>VLOOKUP($B36,reporting_base!$A$2:$AK$154,'Tab-reporting_baseline'!G$1,FALSE)</f>
        <v>1844</v>
      </c>
      <c r="H36" s="23">
        <f>VLOOKUP($B36,reporting_base!$A$2:$AK$154,'Tab-reporting_baseline'!H$1,FALSE)</f>
        <v>1844</v>
      </c>
      <c r="I36" s="10">
        <f>H36/C36-1</f>
        <v>0</v>
      </c>
      <c r="J36" s="10"/>
      <c r="K36" s="10"/>
      <c r="L36" s="10"/>
      <c r="M36" s="10"/>
      <c r="N36" s="10"/>
      <c r="O36" s="10"/>
      <c r="P36" s="10"/>
      <c r="Q36" s="10"/>
      <c r="S36" s="29" t="s">
        <v>157</v>
      </c>
      <c r="T36" s="9"/>
      <c r="U36" s="23">
        <f t="shared" ref="U36:Z36" si="46">U14</f>
        <v>6279.2962379999999</v>
      </c>
      <c r="V36" s="23">
        <f t="shared" si="46"/>
        <v>8078.544484</v>
      </c>
      <c r="W36" s="23">
        <f t="shared" si="46"/>
        <v>7902.0369179999998</v>
      </c>
      <c r="X36" s="23">
        <f t="shared" si="46"/>
        <v>9978.4582570000002</v>
      </c>
      <c r="Y36" s="23">
        <f t="shared" si="46"/>
        <v>14173.067407999999</v>
      </c>
      <c r="Z36" s="23">
        <f t="shared" si="46"/>
        <v>14530.809883</v>
      </c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0"/>
      <c r="BA36" s="10"/>
      <c r="BB36" s="10"/>
      <c r="BC36" s="10"/>
      <c r="BD36" s="10"/>
      <c r="BE36" s="10"/>
      <c r="BF36" s="10"/>
      <c r="BG36" s="10"/>
      <c r="BH36" s="10"/>
      <c r="BI36" s="10"/>
      <c r="BJ36" s="10"/>
      <c r="BK36" s="10"/>
      <c r="BL36" s="10"/>
      <c r="BM36" s="10"/>
      <c r="BN36" s="10"/>
      <c r="BO36" s="10"/>
      <c r="BP36" s="10"/>
      <c r="BQ36" s="10"/>
      <c r="BR36" s="10"/>
      <c r="BS36" s="10"/>
      <c r="BT36" s="10"/>
      <c r="BU36" s="10"/>
      <c r="BV36" s="10"/>
    </row>
    <row r="37" spans="1:74">
      <c r="A37" s="31" t="s">
        <v>153</v>
      </c>
      <c r="B37" s="9"/>
      <c r="C37" s="23">
        <f>C28-SUM(C29,C35,C36)</f>
        <v>17</v>
      </c>
      <c r="D37" s="23">
        <f t="shared" ref="D37:H37" si="47">D28-SUM(D29,D35,D36)</f>
        <v>19.041388500000267</v>
      </c>
      <c r="E37" s="23">
        <f t="shared" si="47"/>
        <v>20.536751000000095</v>
      </c>
      <c r="F37" s="23">
        <f t="shared" si="47"/>
        <v>22.572162200000093</v>
      </c>
      <c r="G37" s="23">
        <f t="shared" si="47"/>
        <v>27.268169899999975</v>
      </c>
      <c r="H37" s="23">
        <f t="shared" si="47"/>
        <v>32.941153999999642</v>
      </c>
      <c r="I37" s="10"/>
      <c r="J37" s="10"/>
      <c r="K37" s="10"/>
      <c r="L37" s="10"/>
      <c r="M37" s="10"/>
      <c r="N37" s="10"/>
      <c r="O37" s="10"/>
      <c r="P37" s="10"/>
      <c r="Q37" s="10"/>
      <c r="S37" s="52" t="s">
        <v>158</v>
      </c>
      <c r="T37" s="26"/>
      <c r="U37" s="53">
        <f t="shared" ref="U37:Z37" si="48">U15</f>
        <v>10956.333016800001</v>
      </c>
      <c r="V37" s="53">
        <f t="shared" si="48"/>
        <v>13442.324021599999</v>
      </c>
      <c r="W37" s="53">
        <f t="shared" si="48"/>
        <v>18830.297466800002</v>
      </c>
      <c r="X37" s="53">
        <f t="shared" si="48"/>
        <v>24038.1950124</v>
      </c>
      <c r="Y37" s="53">
        <f t="shared" si="48"/>
        <v>34362.523267000004</v>
      </c>
      <c r="Z37" s="53">
        <f t="shared" si="48"/>
        <v>44362.215474999997</v>
      </c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0"/>
      <c r="BA37" s="10"/>
      <c r="BB37" s="10"/>
      <c r="BC37" s="10"/>
      <c r="BD37" s="10"/>
      <c r="BE37" s="10"/>
      <c r="BF37" s="10"/>
      <c r="BG37" s="10"/>
      <c r="BH37" s="10"/>
      <c r="BI37" s="10"/>
      <c r="BJ37" s="10"/>
      <c r="BK37" s="10"/>
      <c r="BL37" s="10"/>
      <c r="BM37" s="10"/>
      <c r="BN37" s="10"/>
      <c r="BO37" s="10"/>
      <c r="BP37" s="10"/>
      <c r="BQ37" s="10"/>
      <c r="BR37" s="10"/>
      <c r="BS37" s="10"/>
      <c r="BT37" s="10"/>
      <c r="BU37" s="10"/>
      <c r="BV37" s="10"/>
    </row>
    <row r="38" spans="1:74">
      <c r="A38" s="21" t="s">
        <v>259</v>
      </c>
      <c r="B38" s="26"/>
      <c r="C38" s="25">
        <f>C29+C35+C36+C37</f>
        <v>3208</v>
      </c>
      <c r="D38" s="25">
        <f t="shared" ref="D38:H38" si="49">D29+D35+D36+D37</f>
        <v>3211.8467595000002</v>
      </c>
      <c r="E38" s="25">
        <f t="shared" si="49"/>
        <v>3198.1548699999998</v>
      </c>
      <c r="F38" s="25">
        <f t="shared" si="49"/>
        <v>3198.0046911999998</v>
      </c>
      <c r="G38" s="25">
        <f t="shared" si="49"/>
        <v>3232.4388979</v>
      </c>
      <c r="H38" s="25">
        <f t="shared" si="49"/>
        <v>3270.4064719999997</v>
      </c>
      <c r="I38" s="10"/>
      <c r="J38" s="10"/>
      <c r="K38" s="10"/>
      <c r="L38" s="10"/>
      <c r="M38" s="10"/>
      <c r="N38" s="10"/>
      <c r="O38" s="10"/>
      <c r="P38" s="10"/>
      <c r="Q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0"/>
      <c r="BA38" s="10"/>
      <c r="BB38" s="10"/>
      <c r="BC38" s="10"/>
      <c r="BD38" s="10"/>
      <c r="BE38" s="10"/>
      <c r="BF38" s="10"/>
      <c r="BG38" s="10"/>
      <c r="BH38" s="10"/>
      <c r="BI38" s="10"/>
      <c r="BJ38" s="10"/>
      <c r="BK38" s="10"/>
      <c r="BL38" s="10"/>
      <c r="BM38" s="10"/>
      <c r="BN38" s="10"/>
      <c r="BO38" s="10"/>
      <c r="BP38" s="10"/>
      <c r="BQ38" s="10"/>
      <c r="BR38" s="10"/>
      <c r="BS38" s="10"/>
      <c r="BT38" s="10"/>
      <c r="BU38" s="10"/>
      <c r="BV38" s="10"/>
    </row>
    <row r="39" spans="1:74">
      <c r="A39" s="16" t="s">
        <v>299</v>
      </c>
      <c r="B39" s="10"/>
      <c r="C39" s="25">
        <f>SUM(C30:C32,C35)</f>
        <v>0</v>
      </c>
      <c r="D39" s="25">
        <f t="shared" ref="D39:H39" si="50">SUM(D30:D32,D35)</f>
        <v>0</v>
      </c>
      <c r="E39" s="25">
        <f t="shared" si="50"/>
        <v>0</v>
      </c>
      <c r="F39" s="25">
        <f t="shared" si="50"/>
        <v>0</v>
      </c>
      <c r="G39" s="25">
        <f t="shared" si="50"/>
        <v>0</v>
      </c>
      <c r="H39" s="25">
        <f t="shared" si="50"/>
        <v>0</v>
      </c>
      <c r="I39" s="10"/>
      <c r="J39" s="10"/>
      <c r="K39" s="10"/>
      <c r="L39" s="10"/>
      <c r="M39" s="10"/>
      <c r="N39" s="10"/>
      <c r="O39" s="10"/>
      <c r="P39" s="10"/>
      <c r="Q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0"/>
      <c r="BA39" s="10"/>
      <c r="BB39" s="10"/>
      <c r="BC39" s="10"/>
      <c r="BD39" s="10"/>
      <c r="BE39" s="10"/>
      <c r="BF39" s="10"/>
      <c r="BG39" s="10"/>
      <c r="BH39" s="10"/>
      <c r="BI39" s="10"/>
      <c r="BJ39" s="10"/>
      <c r="BK39" s="10"/>
      <c r="BL39" s="10"/>
      <c r="BM39" s="10"/>
      <c r="BN39" s="10"/>
      <c r="BO39" s="10"/>
      <c r="BP39" s="10"/>
      <c r="BQ39" s="10"/>
      <c r="BR39" s="10"/>
      <c r="BS39" s="10"/>
      <c r="BT39" s="10"/>
      <c r="BU39" s="10"/>
      <c r="BV39" s="10"/>
    </row>
    <row r="40" spans="1:74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0"/>
      <c r="BA40" s="10"/>
      <c r="BB40" s="10"/>
      <c r="BC40" s="10"/>
      <c r="BD40" s="10"/>
      <c r="BE40" s="10"/>
      <c r="BF40" s="10"/>
      <c r="BG40" s="10"/>
      <c r="BH40" s="10"/>
      <c r="BI40" s="10"/>
      <c r="BJ40" s="10"/>
      <c r="BK40" s="10"/>
      <c r="BL40" s="10"/>
      <c r="BM40" s="10"/>
      <c r="BN40" s="10"/>
      <c r="BO40" s="10"/>
      <c r="BP40" s="10"/>
      <c r="BQ40" s="10"/>
      <c r="BR40" s="10"/>
      <c r="BS40" s="10"/>
      <c r="BT40" s="10"/>
      <c r="BU40" s="10"/>
      <c r="BV40" s="10"/>
    </row>
    <row r="41" spans="1:74" ht="15.5">
      <c r="A41" s="9"/>
      <c r="B41" s="9"/>
      <c r="C41" s="82" t="s">
        <v>0</v>
      </c>
      <c r="D41" s="83"/>
      <c r="E41" s="83"/>
      <c r="F41" s="83"/>
      <c r="G41" s="83"/>
      <c r="H41" s="84"/>
      <c r="I41" s="10"/>
      <c r="J41" s="10"/>
      <c r="K41" s="10"/>
      <c r="L41" s="10"/>
      <c r="M41" s="10"/>
      <c r="N41" s="10"/>
      <c r="O41" s="10"/>
      <c r="P41" s="10"/>
      <c r="Q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0"/>
      <c r="BA41" s="10"/>
      <c r="BB41" s="10"/>
      <c r="BC41" s="10"/>
      <c r="BD41" s="10"/>
      <c r="BE41" s="10"/>
      <c r="BF41" s="10"/>
      <c r="BG41" s="10"/>
      <c r="BH41" s="10"/>
      <c r="BI41" s="10"/>
      <c r="BJ41" s="10"/>
      <c r="BK41" s="10"/>
      <c r="BL41" s="10"/>
      <c r="BM41" s="10"/>
      <c r="BN41" s="10"/>
      <c r="BO41" s="10"/>
      <c r="BP41" s="10"/>
      <c r="BQ41" s="10"/>
      <c r="BR41" s="10"/>
      <c r="BS41" s="10"/>
      <c r="BT41" s="10"/>
      <c r="BU41" s="10"/>
      <c r="BV41" s="10"/>
    </row>
    <row r="42" spans="1:74" ht="16" customHeight="1">
      <c r="A42" s="27" t="s">
        <v>267</v>
      </c>
      <c r="B42" s="1"/>
      <c r="C42" s="2">
        <v>2015</v>
      </c>
      <c r="D42" s="3">
        <v>2021</v>
      </c>
      <c r="E42" s="3">
        <v>2025</v>
      </c>
      <c r="F42" s="3">
        <v>2030</v>
      </c>
      <c r="G42" s="3">
        <v>2040</v>
      </c>
      <c r="H42" s="4">
        <v>2050</v>
      </c>
      <c r="I42" s="10"/>
      <c r="J42" s="10"/>
      <c r="K42" s="10"/>
      <c r="L42" s="10"/>
      <c r="M42" s="10"/>
      <c r="N42" s="10"/>
      <c r="O42" s="10"/>
      <c r="P42" s="10"/>
      <c r="Q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0"/>
      <c r="BA42" s="10"/>
      <c r="BB42" s="10"/>
      <c r="BC42" s="10"/>
      <c r="BD42" s="10"/>
      <c r="BE42" s="10"/>
      <c r="BF42" s="10"/>
      <c r="BG42" s="10"/>
      <c r="BH42" s="10"/>
      <c r="BI42" s="10"/>
      <c r="BJ42" s="10"/>
      <c r="BK42" s="10"/>
      <c r="BL42" s="10"/>
      <c r="BM42" s="10"/>
      <c r="BN42" s="10"/>
      <c r="BO42" s="10"/>
      <c r="BP42" s="10"/>
      <c r="BQ42" s="10"/>
      <c r="BR42" s="10"/>
      <c r="BS42" s="10"/>
      <c r="BT42" s="10"/>
      <c r="BU42" s="10"/>
      <c r="BV42" s="10"/>
    </row>
    <row r="43" spans="1:74">
      <c r="A43" s="20" t="s">
        <v>265</v>
      </c>
      <c r="B43" s="9" t="s">
        <v>93</v>
      </c>
      <c r="C43" s="23">
        <f>VLOOKUP($B43,reporting_base!$A$2:$AK$154,'Tab-reporting_baseline'!C$1,FALSE)</f>
        <v>412.76329609999999</v>
      </c>
      <c r="D43" s="23">
        <f>VLOOKUP($B43,reporting_base!$A$2:$AK$154,'Tab-reporting_baseline'!D$1,FALSE)</f>
        <v>459.0903126</v>
      </c>
      <c r="E43" s="23">
        <f>VLOOKUP($B43,reporting_base!$A$2:$AK$154,'Tab-reporting_baseline'!E$1,FALSE)</f>
        <v>537.34097729999996</v>
      </c>
      <c r="F43" s="23">
        <f>VLOOKUP($B43,reporting_base!$A$2:$AK$154,'Tab-reporting_baseline'!F$1,FALSE)</f>
        <v>328.85080499999998</v>
      </c>
      <c r="G43" s="23">
        <f>VLOOKUP($B43,reporting_base!$A$2:$AK$154,'Tab-reporting_baseline'!G$1,FALSE)</f>
        <v>207.22888499999999</v>
      </c>
      <c r="H43" s="23">
        <f>VLOOKUP($B43,reporting_base!$A$2:$AK$154,'Tab-reporting_baseline'!H$1,FALSE)</f>
        <v>216.92348519999999</v>
      </c>
      <c r="I43" s="10"/>
      <c r="J43" s="10"/>
      <c r="K43" s="10"/>
      <c r="L43" s="10"/>
      <c r="M43" s="10"/>
      <c r="N43" s="10"/>
      <c r="O43" s="10"/>
      <c r="P43" s="10"/>
      <c r="Q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0"/>
      <c r="BA43" s="10"/>
      <c r="BB43" s="10"/>
      <c r="BC43" s="10"/>
      <c r="BD43" s="10"/>
      <c r="BE43" s="10"/>
      <c r="BF43" s="10"/>
      <c r="BG43" s="10"/>
      <c r="BH43" s="10"/>
      <c r="BI43" s="10"/>
      <c r="BJ43" s="10"/>
      <c r="BK43" s="10"/>
      <c r="BL43" s="10"/>
      <c r="BM43" s="10"/>
      <c r="BN43" s="10"/>
      <c r="BO43" s="10"/>
      <c r="BP43" s="10"/>
      <c r="BQ43" s="10"/>
      <c r="BR43" s="10"/>
      <c r="BS43" s="10"/>
      <c r="BT43" s="10"/>
      <c r="BU43" s="10"/>
      <c r="BV43" s="10"/>
    </row>
    <row r="44" spans="1:74">
      <c r="A44" s="16" t="s">
        <v>257</v>
      </c>
      <c r="B44" s="9" t="s">
        <v>268</v>
      </c>
      <c r="C44" s="23">
        <f>VLOOKUP($B44,reporting_base!$A$2:$AK$154,'Tab-reporting_baseline'!C$1,FALSE)</f>
        <v>1935.063719</v>
      </c>
      <c r="D44" s="23">
        <f>VLOOKUP($B44,reporting_base!$A$2:$AK$154,'Tab-reporting_baseline'!D$1,FALSE)</f>
        <v>2210.0221489999999</v>
      </c>
      <c r="E44" s="23">
        <f>VLOOKUP($B44,reporting_base!$A$2:$AK$154,'Tab-reporting_baseline'!E$1,FALSE)</f>
        <v>1719.6635679999999</v>
      </c>
      <c r="F44" s="23">
        <f>VLOOKUP($B44,reporting_base!$A$2:$AK$154,'Tab-reporting_baseline'!F$1,FALSE)</f>
        <v>3266.9659230000002</v>
      </c>
      <c r="G44" s="23">
        <f>VLOOKUP($B44,reporting_base!$A$2:$AK$154,'Tab-reporting_baseline'!G$1,FALSE)</f>
        <v>4709.3647099999998</v>
      </c>
      <c r="H44" s="23">
        <f>VLOOKUP($B44,reporting_base!$A$2:$AK$154,'Tab-reporting_baseline'!H$1,FALSE)</f>
        <v>5112.985068</v>
      </c>
      <c r="I44" s="10"/>
      <c r="J44" s="10"/>
      <c r="K44" s="10"/>
      <c r="L44" s="10"/>
      <c r="M44" s="10"/>
      <c r="N44" s="10"/>
      <c r="O44" s="10"/>
      <c r="P44" s="10"/>
      <c r="Q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0"/>
      <c r="BA44" s="10"/>
      <c r="BB44" s="10"/>
      <c r="BC44" s="10"/>
      <c r="BD44" s="10"/>
      <c r="BE44" s="10"/>
      <c r="BF44" s="10"/>
      <c r="BG44" s="10"/>
      <c r="BH44" s="10"/>
      <c r="BI44" s="10"/>
      <c r="BJ44" s="10"/>
      <c r="BK44" s="10"/>
      <c r="BL44" s="10"/>
      <c r="BM44" s="10"/>
      <c r="BN44" s="10"/>
      <c r="BO44" s="10"/>
      <c r="BP44" s="10"/>
      <c r="BQ44" s="10"/>
      <c r="BR44" s="10"/>
      <c r="BS44" s="10"/>
      <c r="BT44" s="10"/>
      <c r="BU44" s="10"/>
      <c r="BV44" s="10"/>
    </row>
    <row r="45" spans="1:74">
      <c r="A45" s="21" t="s">
        <v>284</v>
      </c>
      <c r="B45" s="21"/>
      <c r="C45" s="25">
        <f>C43+C44</f>
        <v>2347.8270151000002</v>
      </c>
      <c r="D45" s="25">
        <f t="shared" ref="D45:H45" si="51">D43+D44</f>
        <v>2669.1124615999997</v>
      </c>
      <c r="E45" s="25">
        <f t="shared" si="51"/>
        <v>2257.0045452999998</v>
      </c>
      <c r="F45" s="25">
        <f t="shared" si="51"/>
        <v>3595.8167280000002</v>
      </c>
      <c r="G45" s="25">
        <f t="shared" si="51"/>
        <v>4916.5935950000003</v>
      </c>
      <c r="H45" s="25">
        <f t="shared" si="51"/>
        <v>5329.9085531999999</v>
      </c>
      <c r="I45" s="10"/>
      <c r="J45" s="10"/>
      <c r="K45" s="10"/>
      <c r="L45" s="10"/>
      <c r="M45" s="10"/>
      <c r="N45" s="10"/>
      <c r="O45" s="10"/>
      <c r="P45" s="10"/>
      <c r="Q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0"/>
      <c r="BA45" s="10"/>
      <c r="BB45" s="10"/>
      <c r="BC45" s="10"/>
      <c r="BD45" s="10"/>
      <c r="BE45" s="10"/>
      <c r="BF45" s="10"/>
      <c r="BG45" s="10"/>
      <c r="BH45" s="10"/>
      <c r="BI45" s="10"/>
      <c r="BJ45" s="10"/>
      <c r="BK45" s="10"/>
      <c r="BL45" s="10"/>
      <c r="BM45" s="10"/>
      <c r="BN45" s="10"/>
      <c r="BO45" s="10"/>
      <c r="BP45" s="10"/>
      <c r="BQ45" s="10"/>
      <c r="BR45" s="10"/>
      <c r="BS45" s="10"/>
      <c r="BT45" s="10"/>
      <c r="BU45" s="10"/>
      <c r="BV45" s="10"/>
    </row>
    <row r="46" spans="1:74">
      <c r="A46" s="16" t="s">
        <v>258</v>
      </c>
      <c r="B46" s="10" t="s">
        <v>231</v>
      </c>
      <c r="C46" s="23">
        <f>VLOOKUP($B46,reporting_base!$A$2:$AK$154,'Tab-reporting_baseline'!C$1,FALSE)</f>
        <v>1201.7382500000001</v>
      </c>
      <c r="D46" s="23">
        <f>VLOOKUP($B46,reporting_base!$A$2:$AK$154,'Tab-reporting_baseline'!D$1,FALSE)</f>
        <v>1562.1222479999999</v>
      </c>
      <c r="E46" s="23">
        <f>VLOOKUP($B46,reporting_base!$A$2:$AK$154,'Tab-reporting_baseline'!E$1,FALSE)</f>
        <v>1488.3000440000001</v>
      </c>
      <c r="F46" s="23">
        <f>VLOOKUP($B46,reporting_base!$A$2:$AK$154,'Tab-reporting_baseline'!F$1,FALSE)</f>
        <v>1856.2068059999999</v>
      </c>
      <c r="G46" s="23">
        <f>VLOOKUP($B46,reporting_base!$A$2:$AK$154,'Tab-reporting_baseline'!G$1,FALSE)</f>
        <v>2456.4800799999998</v>
      </c>
      <c r="H46" s="23">
        <f>VLOOKUP($B46,reporting_base!$A$2:$AK$154,'Tab-reporting_baseline'!H$1,FALSE)</f>
        <v>2778.8917219999998</v>
      </c>
      <c r="I46" s="10"/>
      <c r="J46" s="10"/>
      <c r="K46" s="10"/>
      <c r="L46" s="10"/>
      <c r="M46" s="10"/>
      <c r="N46" s="10"/>
      <c r="O46" s="10"/>
      <c r="P46" s="10"/>
      <c r="Q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0"/>
      <c r="BA46" s="10"/>
      <c r="BB46" s="10"/>
      <c r="BC46" s="10"/>
      <c r="BD46" s="10"/>
      <c r="BE46" s="10"/>
      <c r="BF46" s="10"/>
      <c r="BG46" s="10"/>
      <c r="BH46" s="10"/>
      <c r="BI46" s="10"/>
      <c r="BJ46" s="10"/>
      <c r="BK46" s="10"/>
      <c r="BL46" s="10"/>
      <c r="BM46" s="10"/>
      <c r="BN46" s="10"/>
      <c r="BO46" s="10"/>
      <c r="BP46" s="10"/>
      <c r="BQ46" s="10"/>
      <c r="BR46" s="10"/>
      <c r="BS46" s="10"/>
      <c r="BT46" s="10"/>
      <c r="BU46" s="10"/>
      <c r="BV46" s="10"/>
    </row>
    <row r="47" spans="1:74">
      <c r="A47" s="30" t="s">
        <v>141</v>
      </c>
      <c r="B47" s="10" t="s">
        <v>73</v>
      </c>
      <c r="C47" s="23">
        <f>VLOOKUP($B47,reporting_base!$A$2:$AK$154,'Tab-reporting_baseline'!C$1,FALSE)</f>
        <v>528.4202659</v>
      </c>
      <c r="D47" s="23">
        <f>VLOOKUP($B47,reporting_base!$A$2:$AK$154,'Tab-reporting_baseline'!D$1,FALSE)</f>
        <v>696.62061010000002</v>
      </c>
      <c r="E47" s="23">
        <f>VLOOKUP($B47,reporting_base!$A$2:$AK$154,'Tab-reporting_baseline'!E$1,FALSE)</f>
        <v>686.26353570000003</v>
      </c>
      <c r="F47" s="23">
        <f>VLOOKUP($B47,reporting_base!$A$2:$AK$154,'Tab-reporting_baseline'!F$1,FALSE)</f>
        <v>864.64822249999997</v>
      </c>
      <c r="G47" s="23">
        <f>VLOOKUP($B47,reporting_base!$A$2:$AK$154,'Tab-reporting_baseline'!G$1,FALSE)</f>
        <v>1118.6333689999999</v>
      </c>
      <c r="H47" s="23">
        <f>VLOOKUP($B47,reporting_base!$A$2:$AK$154,'Tab-reporting_baseline'!H$1,FALSE)</f>
        <v>1231.275382</v>
      </c>
      <c r="I47" s="10"/>
      <c r="J47" s="10"/>
      <c r="K47" s="10"/>
      <c r="L47" s="10"/>
      <c r="M47" s="10"/>
      <c r="N47" s="10"/>
      <c r="O47" s="10"/>
      <c r="P47" s="10"/>
      <c r="Q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0"/>
      <c r="BA47" s="10"/>
      <c r="BB47" s="10"/>
      <c r="BC47" s="10"/>
      <c r="BD47" s="10"/>
      <c r="BE47" s="10"/>
      <c r="BF47" s="10"/>
      <c r="BG47" s="10"/>
      <c r="BH47" s="10"/>
      <c r="BI47" s="10"/>
      <c r="BJ47" s="10"/>
      <c r="BK47" s="10"/>
      <c r="BL47" s="10"/>
      <c r="BM47" s="10"/>
      <c r="BN47" s="10"/>
      <c r="BO47" s="10"/>
      <c r="BP47" s="10"/>
      <c r="BQ47" s="10"/>
      <c r="BR47" s="10"/>
      <c r="BS47" s="10"/>
      <c r="BT47" s="10"/>
      <c r="BU47" s="10"/>
      <c r="BV47" s="10"/>
    </row>
    <row r="48" spans="1:74">
      <c r="A48" s="30" t="s">
        <v>142</v>
      </c>
      <c r="B48" s="10" t="s">
        <v>74</v>
      </c>
      <c r="C48" s="23">
        <f>VLOOKUP($B48,reporting_base!$A$2:$AK$154,'Tab-reporting_baseline'!C$1,FALSE)</f>
        <v>383.52089660000001</v>
      </c>
      <c r="D48" s="23">
        <f>VLOOKUP($B48,reporting_base!$A$2:$AK$154,'Tab-reporting_baseline'!D$1,FALSE)</f>
        <v>514.19688550000001</v>
      </c>
      <c r="E48" s="23">
        <f>VLOOKUP($B48,reporting_base!$A$2:$AK$154,'Tab-reporting_baseline'!E$1,FALSE)</f>
        <v>501.28227809999998</v>
      </c>
      <c r="F48" s="23">
        <f>VLOOKUP($B48,reporting_base!$A$2:$AK$154,'Tab-reporting_baseline'!F$1,FALSE)</f>
        <v>657.04743810000002</v>
      </c>
      <c r="G48" s="23">
        <f>VLOOKUP($B48,reporting_base!$A$2:$AK$154,'Tab-reporting_baseline'!G$1,FALSE)</f>
        <v>906.17880149999996</v>
      </c>
      <c r="H48" s="23">
        <f>VLOOKUP($B48,reporting_base!$A$2:$AK$154,'Tab-reporting_baseline'!H$1,FALSE)</f>
        <v>1073.733739</v>
      </c>
      <c r="I48" s="10"/>
      <c r="J48" s="10"/>
      <c r="K48" s="10"/>
      <c r="L48" s="10"/>
      <c r="M48" s="10"/>
      <c r="N48" s="10"/>
      <c r="O48" s="10"/>
      <c r="P48" s="10"/>
      <c r="Q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0"/>
      <c r="BA48" s="10"/>
      <c r="BB48" s="10"/>
      <c r="BC48" s="10"/>
      <c r="BD48" s="10"/>
      <c r="BE48" s="10"/>
      <c r="BF48" s="10"/>
      <c r="BG48" s="10"/>
      <c r="BH48" s="10"/>
      <c r="BI48" s="10"/>
      <c r="BJ48" s="10"/>
      <c r="BK48" s="10"/>
      <c r="BL48" s="10"/>
      <c r="BM48" s="10"/>
      <c r="BN48" s="10"/>
      <c r="BO48" s="10"/>
      <c r="BP48" s="10"/>
      <c r="BQ48" s="10"/>
      <c r="BR48" s="10"/>
      <c r="BS48" s="10"/>
      <c r="BT48" s="10"/>
      <c r="BU48" s="10"/>
      <c r="BV48" s="10"/>
    </row>
    <row r="49" spans="1:74">
      <c r="A49" s="30" t="s">
        <v>143</v>
      </c>
      <c r="B49" s="10" t="s">
        <v>75</v>
      </c>
      <c r="C49" s="23">
        <f>VLOOKUP($B49,reporting_base!$A$2:$AK$154,'Tab-reporting_baseline'!C$1,FALSE)</f>
        <v>255.19935469999999</v>
      </c>
      <c r="D49" s="23">
        <f>VLOOKUP($B49,reporting_base!$A$2:$AK$154,'Tab-reporting_baseline'!D$1,FALSE)</f>
        <v>308.28628279999998</v>
      </c>
      <c r="E49" s="23">
        <f>VLOOKUP($B49,reporting_base!$A$2:$AK$154,'Tab-reporting_baseline'!E$1,FALSE)</f>
        <v>253.81267410000001</v>
      </c>
      <c r="F49" s="23">
        <f>VLOOKUP($B49,reporting_base!$A$2:$AK$154,'Tab-reporting_baseline'!F$1,FALSE)</f>
        <v>273.77629949999999</v>
      </c>
      <c r="G49" s="23">
        <f>VLOOKUP($B49,reporting_base!$A$2:$AK$154,'Tab-reporting_baseline'!G$1,FALSE)</f>
        <v>338.41496219999999</v>
      </c>
      <c r="H49" s="23">
        <f>VLOOKUP($B49,reporting_base!$A$2:$AK$154,'Tab-reporting_baseline'!H$1,FALSE)</f>
        <v>355.39256390000003</v>
      </c>
      <c r="I49" s="10"/>
      <c r="J49" s="10"/>
      <c r="K49" s="10"/>
      <c r="L49" s="10"/>
      <c r="M49" s="10"/>
      <c r="N49" s="10"/>
      <c r="O49" s="10"/>
      <c r="P49" s="10"/>
      <c r="Q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0"/>
      <c r="BA49" s="10"/>
      <c r="BB49" s="10"/>
      <c r="BC49" s="10"/>
      <c r="BD49" s="10"/>
      <c r="BE49" s="10"/>
      <c r="BF49" s="10"/>
      <c r="BG49" s="10"/>
      <c r="BH49" s="10"/>
      <c r="BI49" s="10"/>
      <c r="BJ49" s="10"/>
      <c r="BK49" s="10"/>
      <c r="BL49" s="10"/>
      <c r="BM49" s="10"/>
      <c r="BN49" s="10"/>
      <c r="BO49" s="10"/>
      <c r="BP49" s="10"/>
      <c r="BQ49" s="10"/>
      <c r="BR49" s="10"/>
      <c r="BS49" s="10"/>
      <c r="BT49" s="10"/>
      <c r="BU49" s="10"/>
      <c r="BV49" s="10"/>
    </row>
    <row r="50" spans="1:74">
      <c r="A50" s="30" t="s">
        <v>185</v>
      </c>
      <c r="B50" s="10" t="s">
        <v>76</v>
      </c>
      <c r="C50" s="23">
        <f>VLOOKUP($B50,reporting_base!$A$2:$AK$154,'Tab-reporting_baseline'!C$1,FALSE)</f>
        <v>16.827941209999999</v>
      </c>
      <c r="D50" s="23">
        <f>VLOOKUP($B50,reporting_base!$A$2:$AK$154,'Tab-reporting_baseline'!D$1,FALSE)</f>
        <v>18.630176819999999</v>
      </c>
      <c r="E50" s="23">
        <f>VLOOKUP($B50,reporting_base!$A$2:$AK$154,'Tab-reporting_baseline'!E$1,FALSE)</f>
        <v>16.30591553</v>
      </c>
      <c r="F50" s="23">
        <f>VLOOKUP($B50,reporting_base!$A$2:$AK$154,'Tab-reporting_baseline'!F$1,FALSE)</f>
        <v>17.361161979999999</v>
      </c>
      <c r="G50" s="23">
        <f>VLOOKUP($B50,reporting_base!$A$2:$AK$154,'Tab-reporting_baseline'!G$1,FALSE)</f>
        <v>28.520940289999999</v>
      </c>
      <c r="H50" s="23">
        <f>VLOOKUP($B50,reporting_base!$A$2:$AK$154,'Tab-reporting_baseline'!H$1,FALSE)</f>
        <v>37.42682568</v>
      </c>
      <c r="I50" s="10"/>
      <c r="J50" s="10"/>
      <c r="K50" s="10"/>
      <c r="L50" s="10"/>
      <c r="M50" s="10"/>
      <c r="N50" s="10"/>
      <c r="O50" s="10"/>
      <c r="P50" s="10"/>
      <c r="Q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0"/>
      <c r="BA50" s="10"/>
      <c r="BB50" s="10"/>
      <c r="BC50" s="10"/>
      <c r="BD50" s="10"/>
      <c r="BE50" s="10"/>
      <c r="BF50" s="10"/>
      <c r="BG50" s="10"/>
      <c r="BH50" s="10"/>
      <c r="BI50" s="10"/>
      <c r="BJ50" s="10"/>
      <c r="BK50" s="10"/>
      <c r="BL50" s="10"/>
      <c r="BM50" s="10"/>
      <c r="BN50" s="10"/>
      <c r="BO50" s="10"/>
      <c r="BP50" s="10"/>
      <c r="BQ50" s="10"/>
      <c r="BR50" s="10"/>
      <c r="BS50" s="10"/>
      <c r="BT50" s="10"/>
      <c r="BU50" s="10"/>
      <c r="BV50" s="10"/>
    </row>
    <row r="51" spans="1:74">
      <c r="A51" s="30" t="s">
        <v>140</v>
      </c>
      <c r="B51" s="10" t="s">
        <v>77</v>
      </c>
      <c r="C51" s="23">
        <f>VLOOKUP($B51,reporting_base!$A$2:$AK$154,'Tab-reporting_baseline'!C$1,FALSE)</f>
        <v>17.76979171</v>
      </c>
      <c r="D51" s="23">
        <f>VLOOKUP($B51,reporting_base!$A$2:$AK$154,'Tab-reporting_baseline'!D$1,FALSE)</f>
        <v>24.3882923</v>
      </c>
      <c r="E51" s="23">
        <f>VLOOKUP($B51,reporting_base!$A$2:$AK$154,'Tab-reporting_baseline'!E$1,FALSE)</f>
        <v>30.635641</v>
      </c>
      <c r="F51" s="23">
        <f>VLOOKUP($B51,reporting_base!$A$2:$AK$154,'Tab-reporting_baseline'!F$1,FALSE)</f>
        <v>43.373684189999999</v>
      </c>
      <c r="G51" s="23">
        <f>VLOOKUP($B51,reporting_base!$A$2:$AK$154,'Tab-reporting_baseline'!G$1,FALSE)</f>
        <v>64.732006679999998</v>
      </c>
      <c r="H51" s="23">
        <f>VLOOKUP($B51,reporting_base!$A$2:$AK$154,'Tab-reporting_baseline'!H$1,FALSE)</f>
        <v>81.063211589999995</v>
      </c>
      <c r="I51" s="10"/>
      <c r="J51" s="10"/>
      <c r="K51" s="10"/>
      <c r="L51" s="10"/>
      <c r="M51" s="10"/>
      <c r="N51" s="10"/>
      <c r="O51" s="10"/>
      <c r="P51" s="10"/>
      <c r="Q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0"/>
      <c r="BA51" s="10"/>
      <c r="BB51" s="10"/>
      <c r="BC51" s="10"/>
      <c r="BD51" s="10"/>
      <c r="BE51" s="10"/>
      <c r="BF51" s="10"/>
      <c r="BG51" s="10"/>
      <c r="BH51" s="10"/>
      <c r="BI51" s="10"/>
      <c r="BJ51" s="10"/>
      <c r="BK51" s="10"/>
      <c r="BL51" s="10"/>
      <c r="BM51" s="10"/>
      <c r="BN51" s="10"/>
      <c r="BO51" s="10"/>
      <c r="BP51" s="10"/>
      <c r="BQ51" s="10"/>
      <c r="BR51" s="10"/>
      <c r="BS51" s="10"/>
      <c r="BT51" s="10"/>
      <c r="BU51" s="10"/>
      <c r="BV51" s="10"/>
    </row>
    <row r="52" spans="1:74">
      <c r="A52" s="31" t="s">
        <v>144</v>
      </c>
      <c r="B52" s="9" t="s">
        <v>235</v>
      </c>
      <c r="C52" s="23">
        <f>VLOOKUP($B52,reporting_base!$A$2:$AK$154,'Tab-reporting_baseline'!C$1,FALSE)</f>
        <v>1109.2441289999999</v>
      </c>
      <c r="D52" s="23">
        <f>VLOOKUP($B52,reporting_base!$A$2:$AK$154,'Tab-reporting_baseline'!D$1,FALSE)</f>
        <v>1070.1455779999999</v>
      </c>
      <c r="E52" s="23">
        <f>VLOOKUP($B52,reporting_base!$A$2:$AK$154,'Tab-reporting_baseline'!E$1,FALSE)</f>
        <v>731.85986479999997</v>
      </c>
      <c r="F52" s="23">
        <f>VLOOKUP($B52,reporting_base!$A$2:$AK$154,'Tab-reporting_baseline'!F$1,FALSE)</f>
        <v>1702.7652860000001</v>
      </c>
      <c r="G52" s="23">
        <f>VLOOKUP($B52,reporting_base!$A$2:$AK$154,'Tab-reporting_baseline'!G$1,FALSE)</f>
        <v>2423.2688800000001</v>
      </c>
      <c r="H52" s="23">
        <f>VLOOKUP($B52,reporting_base!$A$2:$AK$154,'Tab-reporting_baseline'!H$1,FALSE)</f>
        <v>2514.1721950000001</v>
      </c>
      <c r="I52" s="10"/>
      <c r="J52" s="10"/>
      <c r="K52" s="10"/>
      <c r="L52" s="10"/>
      <c r="M52" s="10"/>
      <c r="N52" s="10"/>
      <c r="O52" s="10"/>
      <c r="P52" s="10"/>
      <c r="Q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0"/>
      <c r="BA52" s="10"/>
      <c r="BB52" s="10"/>
      <c r="BC52" s="10"/>
      <c r="BD52" s="10"/>
      <c r="BE52" s="10"/>
      <c r="BF52" s="10"/>
      <c r="BG52" s="10"/>
      <c r="BH52" s="10"/>
      <c r="BI52" s="10"/>
      <c r="BJ52" s="10"/>
      <c r="BK52" s="10"/>
      <c r="BL52" s="10"/>
      <c r="BM52" s="10"/>
      <c r="BN52" s="10"/>
      <c r="BO52" s="10"/>
      <c r="BP52" s="10"/>
      <c r="BQ52" s="10"/>
      <c r="BR52" s="10"/>
      <c r="BS52" s="10"/>
      <c r="BT52" s="10"/>
      <c r="BU52" s="10"/>
      <c r="BV52" s="10"/>
    </row>
    <row r="53" spans="1:74">
      <c r="A53" s="31" t="s">
        <v>145</v>
      </c>
      <c r="B53" s="10" t="s">
        <v>240</v>
      </c>
      <c r="C53" s="23">
        <f>VLOOKUP($B53,reporting_base!$A$2:$AK$154,'Tab-reporting_baseline'!C$1,FALSE)</f>
        <v>36.844636059999999</v>
      </c>
      <c r="D53" s="23">
        <f>VLOOKUP($B53,reporting_base!$A$2:$AK$154,'Tab-reporting_baseline'!D$1,FALSE)</f>
        <v>36.844636059999999</v>
      </c>
      <c r="E53" s="23">
        <f>VLOOKUP($B53,reporting_base!$A$2:$AK$154,'Tab-reporting_baseline'!E$1,FALSE)</f>
        <v>36.844636059999999</v>
      </c>
      <c r="F53" s="23">
        <f>VLOOKUP($B53,reporting_base!$A$2:$AK$154,'Tab-reporting_baseline'!F$1,FALSE)</f>
        <v>36.844636059999999</v>
      </c>
      <c r="G53" s="23">
        <f>VLOOKUP($B53,reporting_base!$A$2:$AK$154,'Tab-reporting_baseline'!G$1,FALSE)</f>
        <v>36.844636059999999</v>
      </c>
      <c r="H53" s="23">
        <f>VLOOKUP($B53,reporting_base!$A$2:$AK$154,'Tab-reporting_baseline'!H$1,FALSE)</f>
        <v>36.844636059999999</v>
      </c>
      <c r="I53" s="10"/>
      <c r="J53" s="10"/>
      <c r="K53" s="10"/>
      <c r="L53" s="10"/>
      <c r="M53" s="10"/>
      <c r="N53" s="10"/>
      <c r="O53" s="10"/>
      <c r="P53" s="10"/>
      <c r="Q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0"/>
      <c r="AU53" s="10"/>
      <c r="AV53" s="10"/>
      <c r="AW53" s="10"/>
      <c r="AX53" s="10"/>
      <c r="AY53" s="10"/>
      <c r="AZ53" s="10"/>
      <c r="BA53" s="10"/>
      <c r="BB53" s="10"/>
      <c r="BC53" s="10"/>
      <c r="BD53" s="10"/>
      <c r="BE53" s="10"/>
      <c r="BF53" s="10"/>
      <c r="BG53" s="10"/>
      <c r="BH53" s="10"/>
      <c r="BI53" s="10"/>
      <c r="BJ53" s="10"/>
      <c r="BK53" s="10"/>
      <c r="BL53" s="10"/>
      <c r="BM53" s="10"/>
      <c r="BN53" s="10"/>
      <c r="BO53" s="10"/>
      <c r="BP53" s="10"/>
      <c r="BQ53" s="10"/>
      <c r="BR53" s="10"/>
      <c r="BS53" s="10"/>
      <c r="BT53" s="10"/>
      <c r="BU53" s="10"/>
      <c r="BV53" s="10"/>
    </row>
    <row r="54" spans="1:74">
      <c r="A54" s="31" t="s">
        <v>153</v>
      </c>
      <c r="B54" s="9"/>
      <c r="C54" s="37"/>
      <c r="D54" s="37"/>
      <c r="E54" s="37"/>
      <c r="F54" s="37"/>
      <c r="G54" s="37"/>
      <c r="H54" s="37"/>
      <c r="I54" s="10"/>
      <c r="J54" s="10"/>
      <c r="K54" s="10"/>
      <c r="L54" s="10"/>
      <c r="M54" s="10"/>
      <c r="N54" s="10"/>
      <c r="O54" s="10"/>
      <c r="P54" s="10"/>
      <c r="Q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  <c r="AV54" s="10"/>
      <c r="AW54" s="10"/>
      <c r="AX54" s="10"/>
      <c r="AY54" s="10"/>
      <c r="AZ54" s="10"/>
      <c r="BA54" s="10"/>
      <c r="BB54" s="10"/>
      <c r="BC54" s="10"/>
      <c r="BD54" s="10"/>
      <c r="BE54" s="10"/>
      <c r="BF54" s="10"/>
      <c r="BG54" s="10"/>
      <c r="BH54" s="10"/>
      <c r="BI54" s="10"/>
      <c r="BJ54" s="10"/>
      <c r="BK54" s="10"/>
      <c r="BL54" s="10"/>
      <c r="BM54" s="10"/>
      <c r="BN54" s="10"/>
      <c r="BO54" s="10"/>
      <c r="BP54" s="10"/>
      <c r="BQ54" s="10"/>
      <c r="BR54" s="10"/>
      <c r="BS54" s="10"/>
      <c r="BT54" s="10"/>
      <c r="BU54" s="10"/>
      <c r="BV54" s="10"/>
    </row>
    <row r="55" spans="1:74">
      <c r="A55" s="21" t="s">
        <v>259</v>
      </c>
      <c r="B55" s="26"/>
      <c r="C55" s="25">
        <f>C46+C52+C53+C54</f>
        <v>2347.8270150600001</v>
      </c>
      <c r="D55" s="25">
        <f t="shared" ref="D55:H55" si="52">D46+D52+D53+D54</f>
        <v>2669.1124620599999</v>
      </c>
      <c r="E55" s="25">
        <f t="shared" si="52"/>
        <v>2257.0045448600004</v>
      </c>
      <c r="F55" s="25">
        <f t="shared" si="52"/>
        <v>3595.8167280600001</v>
      </c>
      <c r="G55" s="25">
        <f t="shared" si="52"/>
        <v>4916.59359606</v>
      </c>
      <c r="H55" s="25">
        <f t="shared" si="52"/>
        <v>5329.9085530599996</v>
      </c>
      <c r="I55" s="10"/>
      <c r="J55" s="10"/>
      <c r="K55" s="10"/>
      <c r="L55" s="10"/>
      <c r="M55" s="10"/>
      <c r="N55" s="10"/>
      <c r="O55" s="10"/>
      <c r="P55" s="10"/>
      <c r="Q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10"/>
      <c r="AV55" s="10"/>
      <c r="AW55" s="10"/>
      <c r="AX55" s="10"/>
      <c r="AY55" s="10"/>
      <c r="AZ55" s="10"/>
      <c r="BA55" s="10"/>
      <c r="BB55" s="10"/>
      <c r="BC55" s="10"/>
      <c r="BD55" s="10"/>
      <c r="BE55" s="10"/>
      <c r="BF55" s="10"/>
      <c r="BG55" s="10"/>
      <c r="BH55" s="10"/>
      <c r="BI55" s="10"/>
      <c r="BJ55" s="10"/>
      <c r="BK55" s="10"/>
      <c r="BL55" s="10"/>
      <c r="BM55" s="10"/>
      <c r="BN55" s="10"/>
      <c r="BO55" s="10"/>
      <c r="BP55" s="10"/>
      <c r="BQ55" s="10"/>
      <c r="BR55" s="10"/>
      <c r="BS55" s="10"/>
      <c r="BT55" s="10"/>
      <c r="BU55" s="10"/>
      <c r="BV55" s="10"/>
    </row>
    <row r="56" spans="1:74">
      <c r="A56" s="16" t="s">
        <v>299</v>
      </c>
      <c r="B56" s="10"/>
      <c r="C56" s="25">
        <f>SUM(C47:C49,C52)</f>
        <v>2276.3846462000001</v>
      </c>
      <c r="D56" s="25">
        <f t="shared" ref="D56:H56" si="53">SUM(D47:D49,D52)</f>
        <v>2589.2493563999997</v>
      </c>
      <c r="E56" s="25">
        <f t="shared" si="53"/>
        <v>2173.2183526999997</v>
      </c>
      <c r="F56" s="25">
        <f t="shared" si="53"/>
        <v>3498.2372461</v>
      </c>
      <c r="G56" s="25">
        <f t="shared" si="53"/>
        <v>4786.4960126999995</v>
      </c>
      <c r="H56" s="25">
        <f t="shared" si="53"/>
        <v>5174.5738799000001</v>
      </c>
      <c r="I56" s="10"/>
      <c r="J56" s="10"/>
      <c r="K56" s="10"/>
      <c r="L56" s="10"/>
      <c r="M56" s="10"/>
      <c r="N56" s="10"/>
      <c r="O56" s="10"/>
      <c r="P56" s="10"/>
      <c r="Q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10"/>
      <c r="AU56" s="10"/>
      <c r="AV56" s="10"/>
      <c r="AW56" s="10"/>
      <c r="AX56" s="10"/>
      <c r="AY56" s="10"/>
      <c r="AZ56" s="10"/>
      <c r="BA56" s="10"/>
      <c r="BB56" s="10"/>
      <c r="BC56" s="10"/>
      <c r="BD56" s="10"/>
      <c r="BE56" s="10"/>
      <c r="BF56" s="10"/>
      <c r="BG56" s="10"/>
      <c r="BH56" s="10"/>
      <c r="BI56" s="10"/>
      <c r="BJ56" s="10"/>
      <c r="BK56" s="10"/>
      <c r="BL56" s="10"/>
      <c r="BM56" s="10"/>
      <c r="BN56" s="10"/>
      <c r="BO56" s="10"/>
      <c r="BP56" s="10"/>
      <c r="BQ56" s="10"/>
      <c r="BR56" s="10"/>
      <c r="BS56" s="10"/>
      <c r="BT56" s="10"/>
      <c r="BU56" s="10"/>
      <c r="BV56" s="10"/>
    </row>
    <row r="57" spans="1:74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0"/>
      <c r="BB57" s="10"/>
      <c r="BC57" s="10"/>
      <c r="BD57" s="10"/>
      <c r="BE57" s="10"/>
      <c r="BF57" s="10"/>
      <c r="BG57" s="10"/>
      <c r="BH57" s="10"/>
      <c r="BI57" s="10"/>
      <c r="BJ57" s="10"/>
      <c r="BK57" s="10"/>
      <c r="BL57" s="10"/>
      <c r="BM57" s="10"/>
      <c r="BN57" s="10"/>
      <c r="BO57" s="10"/>
      <c r="BP57" s="10"/>
      <c r="BQ57" s="10"/>
      <c r="BR57" s="10"/>
      <c r="BS57" s="10"/>
      <c r="BT57" s="10"/>
      <c r="BU57" s="10"/>
      <c r="BV57" s="10"/>
    </row>
    <row r="58" spans="1:74" ht="15.5">
      <c r="A58" s="9"/>
      <c r="B58" s="9"/>
      <c r="C58" s="82" t="s">
        <v>0</v>
      </c>
      <c r="D58" s="83"/>
      <c r="E58" s="83"/>
      <c r="F58" s="83"/>
      <c r="G58" s="83"/>
      <c r="H58" s="84"/>
      <c r="I58" s="10"/>
      <c r="J58" s="10"/>
      <c r="K58" s="10"/>
      <c r="L58" s="10"/>
      <c r="M58" s="10"/>
      <c r="N58" s="10"/>
      <c r="O58" s="10"/>
      <c r="P58" s="10"/>
      <c r="Q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10"/>
      <c r="AU58" s="10"/>
      <c r="AV58" s="10"/>
      <c r="AW58" s="10"/>
      <c r="AX58" s="10"/>
      <c r="AY58" s="10"/>
      <c r="AZ58" s="10"/>
      <c r="BA58" s="10"/>
      <c r="BB58" s="10"/>
      <c r="BC58" s="10"/>
      <c r="BD58" s="10"/>
      <c r="BE58" s="10"/>
      <c r="BF58" s="10"/>
      <c r="BG58" s="10"/>
      <c r="BH58" s="10"/>
      <c r="BI58" s="10"/>
      <c r="BJ58" s="10"/>
      <c r="BK58" s="10"/>
      <c r="BL58" s="10"/>
      <c r="BM58" s="10"/>
      <c r="BN58" s="10"/>
      <c r="BO58" s="10"/>
      <c r="BP58" s="10"/>
      <c r="BQ58" s="10"/>
      <c r="BR58" s="10"/>
      <c r="BS58" s="10"/>
      <c r="BT58" s="10"/>
      <c r="BU58" s="10"/>
      <c r="BV58" s="10"/>
    </row>
    <row r="59" spans="1:74" ht="20" customHeight="1">
      <c r="A59" s="27" t="s">
        <v>269</v>
      </c>
      <c r="B59" s="1"/>
      <c r="C59" s="2">
        <v>2015</v>
      </c>
      <c r="D59" s="3">
        <v>2021</v>
      </c>
      <c r="E59" s="3">
        <v>2025</v>
      </c>
      <c r="F59" s="3">
        <v>2030</v>
      </c>
      <c r="G59" s="3">
        <v>2040</v>
      </c>
      <c r="H59" s="4">
        <v>2050</v>
      </c>
      <c r="I59" s="10"/>
      <c r="J59" s="10"/>
      <c r="K59" s="10"/>
      <c r="L59" s="10"/>
      <c r="M59" s="10"/>
      <c r="N59" s="10"/>
      <c r="O59" s="10"/>
      <c r="P59" s="10"/>
      <c r="Q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0"/>
      <c r="BA59" s="10"/>
      <c r="BB59" s="10"/>
      <c r="BC59" s="10"/>
      <c r="BD59" s="10"/>
      <c r="BE59" s="10"/>
      <c r="BF59" s="10"/>
      <c r="BG59" s="10"/>
      <c r="BH59" s="10"/>
      <c r="BI59" s="10"/>
      <c r="BJ59" s="10"/>
      <c r="BK59" s="10"/>
      <c r="BL59" s="10"/>
      <c r="BM59" s="10"/>
      <c r="BN59" s="10"/>
      <c r="BO59" s="10"/>
      <c r="BP59" s="10"/>
      <c r="BQ59" s="10"/>
      <c r="BR59" s="10"/>
      <c r="BS59" s="10"/>
      <c r="BT59" s="10"/>
      <c r="BU59" s="10"/>
      <c r="BV59" s="10"/>
    </row>
    <row r="60" spans="1:74">
      <c r="A60" s="20" t="s">
        <v>265</v>
      </c>
      <c r="B60" s="9" t="s">
        <v>94</v>
      </c>
      <c r="C60" s="23">
        <f>VLOOKUP($B60,reporting_base!$A$2:$AK$154,'Tab-reporting_baseline'!C$1,FALSE)</f>
        <v>767.00734950000003</v>
      </c>
      <c r="D60" s="23">
        <f>VLOOKUP($B60,reporting_base!$A$2:$AK$154,'Tab-reporting_baseline'!D$1,FALSE)</f>
        <v>786.82558589999996</v>
      </c>
      <c r="E60" s="23">
        <f>VLOOKUP($B60,reporting_base!$A$2:$AK$154,'Tab-reporting_baseline'!E$1,FALSE)</f>
        <v>758.99565719999998</v>
      </c>
      <c r="F60" s="23">
        <f>VLOOKUP($B60,reporting_base!$A$2:$AK$154,'Tab-reporting_baseline'!F$1,FALSE)</f>
        <v>841.92667470000004</v>
      </c>
      <c r="G60" s="23">
        <f>VLOOKUP($B60,reporting_base!$A$2:$AK$154,'Tab-reporting_baseline'!G$1,FALSE)</f>
        <v>772.38286740000001</v>
      </c>
      <c r="H60" s="23">
        <f>VLOOKUP($B60,reporting_base!$A$2:$AK$154,'Tab-reporting_baseline'!H$1,FALSE)</f>
        <v>725.97689730000002</v>
      </c>
      <c r="I60" s="10"/>
      <c r="J60" s="10"/>
      <c r="K60" s="10"/>
      <c r="L60" s="10"/>
      <c r="M60" s="10"/>
      <c r="N60" s="10"/>
      <c r="O60" s="10"/>
      <c r="P60" s="10"/>
      <c r="Q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  <c r="AU60" s="10"/>
      <c r="AV60" s="10"/>
      <c r="AW60" s="10"/>
      <c r="AX60" s="10"/>
      <c r="AY60" s="10"/>
      <c r="AZ60" s="10"/>
      <c r="BA60" s="10"/>
      <c r="BB60" s="10"/>
      <c r="BC60" s="10"/>
      <c r="BD60" s="10"/>
      <c r="BE60" s="10"/>
      <c r="BF60" s="10"/>
      <c r="BG60" s="10"/>
      <c r="BH60" s="10"/>
      <c r="BI60" s="10"/>
      <c r="BJ60" s="10"/>
      <c r="BK60" s="10"/>
      <c r="BL60" s="10"/>
      <c r="BM60" s="10"/>
      <c r="BN60" s="10"/>
      <c r="BO60" s="10"/>
      <c r="BP60" s="10"/>
      <c r="BQ60" s="10"/>
      <c r="BR60" s="10"/>
      <c r="BS60" s="10"/>
      <c r="BT60" s="10"/>
      <c r="BU60" s="10"/>
      <c r="BV60" s="10"/>
    </row>
    <row r="61" spans="1:74">
      <c r="A61" s="16" t="s">
        <v>257</v>
      </c>
      <c r="B61" s="9" t="s">
        <v>272</v>
      </c>
      <c r="C61" s="23">
        <f>VLOOKUP($B61,reporting_base!$A$2:$AK$154,'Tab-reporting_baseline'!C$1,FALSE)</f>
        <v>2158.9362809999998</v>
      </c>
      <c r="D61" s="23">
        <f>VLOOKUP($B61,reporting_base!$A$2:$AK$154,'Tab-reporting_baseline'!D$1,FALSE)</f>
        <v>2755.6791069999999</v>
      </c>
      <c r="E61" s="23">
        <f>VLOOKUP($B61,reporting_base!$A$2:$AK$154,'Tab-reporting_baseline'!E$1,FALSE)</f>
        <v>2723.0239459999998</v>
      </c>
      <c r="F61" s="23">
        <f>VLOOKUP($B61,reporting_base!$A$2:$AK$154,'Tab-reporting_baseline'!F$1,FALSE)</f>
        <v>3351.6348459999999</v>
      </c>
      <c r="G61" s="23">
        <f>VLOOKUP($B61,reporting_base!$A$2:$AK$154,'Tab-reporting_baseline'!G$1,FALSE)</f>
        <v>4858.5748979999998</v>
      </c>
      <c r="H61" s="23">
        <f>VLOOKUP($B61,reporting_base!$A$2:$AK$154,'Tab-reporting_baseline'!H$1,FALSE)</f>
        <v>5027.5709999999999</v>
      </c>
      <c r="I61" s="10"/>
      <c r="J61" s="10"/>
      <c r="K61" s="10"/>
      <c r="L61" s="10"/>
      <c r="M61" s="10"/>
      <c r="N61" s="10"/>
      <c r="O61" s="10"/>
      <c r="P61" s="10"/>
      <c r="Q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AU61" s="10"/>
      <c r="AV61" s="10"/>
      <c r="AW61" s="10"/>
      <c r="AX61" s="10"/>
      <c r="AY61" s="10"/>
      <c r="AZ61" s="10"/>
      <c r="BA61" s="10"/>
      <c r="BB61" s="10"/>
      <c r="BC61" s="10"/>
      <c r="BD61" s="10"/>
      <c r="BE61" s="10"/>
      <c r="BF61" s="10"/>
      <c r="BG61" s="10"/>
      <c r="BH61" s="10"/>
      <c r="BI61" s="10"/>
      <c r="BJ61" s="10"/>
      <c r="BK61" s="10"/>
      <c r="BL61" s="10"/>
      <c r="BM61" s="10"/>
      <c r="BN61" s="10"/>
      <c r="BO61" s="10"/>
      <c r="BP61" s="10"/>
      <c r="BQ61" s="10"/>
      <c r="BR61" s="10"/>
      <c r="BS61" s="10"/>
      <c r="BT61" s="10"/>
      <c r="BU61" s="10"/>
      <c r="BV61" s="10"/>
    </row>
    <row r="62" spans="1:74">
      <c r="A62" s="21" t="s">
        <v>284</v>
      </c>
      <c r="B62" s="21"/>
      <c r="C62" s="25">
        <f>C60+C61</f>
        <v>2925.9436304999999</v>
      </c>
      <c r="D62" s="25">
        <f t="shared" ref="D62:H62" si="54">D60+D61</f>
        <v>3542.5046929</v>
      </c>
      <c r="E62" s="25">
        <f t="shared" si="54"/>
        <v>3482.0196031999999</v>
      </c>
      <c r="F62" s="25">
        <f t="shared" si="54"/>
        <v>4193.5615207000001</v>
      </c>
      <c r="G62" s="25">
        <f t="shared" si="54"/>
        <v>5630.9577653999995</v>
      </c>
      <c r="H62" s="25">
        <f t="shared" si="54"/>
        <v>5753.5478972999999</v>
      </c>
      <c r="I62" s="10"/>
      <c r="J62" s="10"/>
      <c r="K62" s="10"/>
      <c r="L62" s="10"/>
      <c r="M62" s="10"/>
      <c r="N62" s="10"/>
      <c r="O62" s="10"/>
      <c r="P62" s="10"/>
      <c r="Q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  <c r="AT62" s="10"/>
      <c r="AU62" s="10"/>
      <c r="AV62" s="10"/>
      <c r="AW62" s="10"/>
      <c r="AX62" s="10"/>
      <c r="AY62" s="10"/>
      <c r="AZ62" s="10"/>
      <c r="BA62" s="10"/>
      <c r="BB62" s="10"/>
      <c r="BC62" s="10"/>
      <c r="BD62" s="10"/>
      <c r="BE62" s="10"/>
      <c r="BF62" s="10"/>
      <c r="BG62" s="10"/>
      <c r="BH62" s="10"/>
      <c r="BI62" s="10"/>
      <c r="BJ62" s="10"/>
      <c r="BK62" s="10"/>
      <c r="BL62" s="10"/>
      <c r="BM62" s="10"/>
      <c r="BN62" s="10"/>
      <c r="BO62" s="10"/>
      <c r="BP62" s="10"/>
      <c r="BQ62" s="10"/>
      <c r="BR62" s="10"/>
      <c r="BS62" s="10"/>
      <c r="BT62" s="10"/>
      <c r="BU62" s="10"/>
      <c r="BV62" s="10"/>
    </row>
    <row r="63" spans="1:74">
      <c r="A63" s="16" t="s">
        <v>258</v>
      </c>
      <c r="B63" s="10" t="s">
        <v>232</v>
      </c>
      <c r="C63" s="23">
        <f>VLOOKUP($B63,reporting_base!$A$2:$AK$154,'Tab-reporting_baseline'!C$1,FALSE)</f>
        <v>1609.7706459999999</v>
      </c>
      <c r="D63" s="23">
        <f>VLOOKUP($B63,reporting_base!$A$2:$AK$154,'Tab-reporting_baseline'!D$1,FALSE)</f>
        <v>1969.484504</v>
      </c>
      <c r="E63" s="23">
        <f>VLOOKUP($B63,reporting_base!$A$2:$AK$154,'Tab-reporting_baseline'!E$1,FALSE)</f>
        <v>2089.935504</v>
      </c>
      <c r="F63" s="23">
        <f>VLOOKUP($B63,reporting_base!$A$2:$AK$154,'Tab-reporting_baseline'!F$1,FALSE)</f>
        <v>2550.268654</v>
      </c>
      <c r="G63" s="23">
        <f>VLOOKUP($B63,reporting_base!$A$2:$AK$154,'Tab-reporting_baseline'!G$1,FALSE)</f>
        <v>3715.003733</v>
      </c>
      <c r="H63" s="23">
        <f>VLOOKUP($B63,reporting_base!$A$2:$AK$154,'Tab-reporting_baseline'!H$1,FALSE)</f>
        <v>3736.3745530000001</v>
      </c>
      <c r="I63" s="10"/>
      <c r="J63" s="10"/>
      <c r="K63" s="10"/>
      <c r="L63" s="10"/>
      <c r="M63" s="10"/>
      <c r="N63" s="10"/>
      <c r="O63" s="10"/>
      <c r="P63" s="10"/>
      <c r="Q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AT63" s="10"/>
      <c r="AU63" s="10"/>
      <c r="AV63" s="10"/>
      <c r="AW63" s="10"/>
      <c r="AX63" s="10"/>
      <c r="AY63" s="10"/>
      <c r="AZ63" s="10"/>
      <c r="BA63" s="10"/>
      <c r="BB63" s="10"/>
      <c r="BC63" s="10"/>
      <c r="BD63" s="10"/>
      <c r="BE63" s="10"/>
      <c r="BF63" s="10"/>
      <c r="BG63" s="10"/>
      <c r="BH63" s="10"/>
      <c r="BI63" s="10"/>
      <c r="BJ63" s="10"/>
      <c r="BK63" s="10"/>
      <c r="BL63" s="10"/>
      <c r="BM63" s="10"/>
      <c r="BN63" s="10"/>
      <c r="BO63" s="10"/>
      <c r="BP63" s="10"/>
      <c r="BQ63" s="10"/>
      <c r="BR63" s="10"/>
      <c r="BS63" s="10"/>
      <c r="BT63" s="10"/>
      <c r="BU63" s="10"/>
      <c r="BV63" s="10"/>
    </row>
    <row r="64" spans="1:74">
      <c r="A64" s="30" t="s">
        <v>141</v>
      </c>
      <c r="B64" s="10" t="s">
        <v>78</v>
      </c>
      <c r="C64" s="23">
        <f>VLOOKUP($B64,reporting_base!$A$2:$AK$154,'Tab-reporting_baseline'!C$1,FALSE)</f>
        <v>1284.6315030000001</v>
      </c>
      <c r="D64" s="23">
        <f>VLOOKUP($B64,reporting_base!$A$2:$AK$154,'Tab-reporting_baseline'!D$1,FALSE)</f>
        <v>1577.467087</v>
      </c>
      <c r="E64" s="23">
        <f>VLOOKUP($B64,reporting_base!$A$2:$AK$154,'Tab-reporting_baseline'!E$1,FALSE)</f>
        <v>1594.571668</v>
      </c>
      <c r="F64" s="23">
        <f>VLOOKUP($B64,reporting_base!$A$2:$AK$154,'Tab-reporting_baseline'!F$1,FALSE)</f>
        <v>1921.184111</v>
      </c>
      <c r="G64" s="23">
        <f>VLOOKUP($B64,reporting_base!$A$2:$AK$154,'Tab-reporting_baseline'!G$1,FALSE)</f>
        <v>2773.765359</v>
      </c>
      <c r="H64" s="23">
        <f>VLOOKUP($B64,reporting_base!$A$2:$AK$154,'Tab-reporting_baseline'!H$1,FALSE)</f>
        <v>2714.6949249999998</v>
      </c>
      <c r="I64" s="10"/>
      <c r="J64" s="10"/>
      <c r="K64" s="10"/>
      <c r="L64" s="10"/>
      <c r="M64" s="10"/>
      <c r="N64" s="10"/>
      <c r="O64" s="10"/>
      <c r="P64" s="10"/>
      <c r="Q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10"/>
      <c r="AU64" s="10"/>
      <c r="AV64" s="10"/>
      <c r="AW64" s="10"/>
      <c r="AX64" s="10"/>
      <c r="AY64" s="10"/>
      <c r="AZ64" s="10"/>
      <c r="BA64" s="10"/>
      <c r="BB64" s="10"/>
      <c r="BC64" s="10"/>
      <c r="BD64" s="10"/>
      <c r="BE64" s="10"/>
      <c r="BF64" s="10"/>
      <c r="BG64" s="10"/>
      <c r="BH64" s="10"/>
      <c r="BI64" s="10"/>
      <c r="BJ64" s="10"/>
      <c r="BK64" s="10"/>
      <c r="BL64" s="10"/>
      <c r="BM64" s="10"/>
      <c r="BN64" s="10"/>
      <c r="BO64" s="10"/>
      <c r="BP64" s="10"/>
      <c r="BQ64" s="10"/>
      <c r="BR64" s="10"/>
      <c r="BS64" s="10"/>
      <c r="BT64" s="10"/>
      <c r="BU64" s="10"/>
      <c r="BV64" s="10"/>
    </row>
    <row r="65" spans="1:74">
      <c r="A65" s="30" t="s">
        <v>142</v>
      </c>
      <c r="B65" s="10" t="s">
        <v>79</v>
      </c>
      <c r="C65" s="23">
        <f>VLOOKUP($B65,reporting_base!$A$2:$AK$154,'Tab-reporting_baseline'!C$1,FALSE)</f>
        <v>11.434626509999999</v>
      </c>
      <c r="D65" s="23">
        <f>VLOOKUP($B65,reporting_base!$A$2:$AK$154,'Tab-reporting_baseline'!D$1,FALSE)</f>
        <v>12.36787805</v>
      </c>
      <c r="E65" s="23">
        <f>VLOOKUP($B65,reporting_base!$A$2:$AK$154,'Tab-reporting_baseline'!E$1,FALSE)</f>
        <v>10.758415919999999</v>
      </c>
      <c r="F65" s="23">
        <f>VLOOKUP($B65,reporting_base!$A$2:$AK$154,'Tab-reporting_baseline'!F$1,FALSE)</f>
        <v>11.96524166</v>
      </c>
      <c r="G65" s="23">
        <f>VLOOKUP($B65,reporting_base!$A$2:$AK$154,'Tab-reporting_baseline'!G$1,FALSE)</f>
        <v>19.540776000000001</v>
      </c>
      <c r="H65" s="23">
        <f>VLOOKUP($B65,reporting_base!$A$2:$AK$154,'Tab-reporting_baseline'!H$1,FALSE)</f>
        <v>25.623974350000001</v>
      </c>
      <c r="I65" s="10"/>
      <c r="J65" s="10"/>
      <c r="K65" s="10"/>
      <c r="L65" s="10"/>
      <c r="M65" s="10"/>
      <c r="N65" s="10"/>
      <c r="O65" s="10"/>
      <c r="P65" s="10"/>
      <c r="Q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  <c r="AT65" s="10"/>
      <c r="AU65" s="10"/>
      <c r="AV65" s="10"/>
      <c r="AW65" s="10"/>
      <c r="AX65" s="10"/>
      <c r="AY65" s="10"/>
      <c r="AZ65" s="10"/>
      <c r="BA65" s="10"/>
      <c r="BB65" s="10"/>
      <c r="BC65" s="10"/>
      <c r="BD65" s="10"/>
      <c r="BE65" s="10"/>
      <c r="BF65" s="10"/>
      <c r="BG65" s="10"/>
      <c r="BH65" s="10"/>
      <c r="BI65" s="10"/>
      <c r="BJ65" s="10"/>
      <c r="BK65" s="10"/>
      <c r="BL65" s="10"/>
      <c r="BM65" s="10"/>
      <c r="BN65" s="10"/>
      <c r="BO65" s="10"/>
      <c r="BP65" s="10"/>
      <c r="BQ65" s="10"/>
      <c r="BR65" s="10"/>
      <c r="BS65" s="10"/>
      <c r="BT65" s="10"/>
      <c r="BU65" s="10"/>
      <c r="BV65" s="10"/>
    </row>
    <row r="66" spans="1:74">
      <c r="A66" s="30" t="s">
        <v>143</v>
      </c>
      <c r="B66" s="10" t="s">
        <v>80</v>
      </c>
      <c r="C66" s="23">
        <f>VLOOKUP($B66,reporting_base!$A$2:$AK$154,'Tab-reporting_baseline'!C$1,FALSE)</f>
        <v>94.407346700000005</v>
      </c>
      <c r="D66" s="23">
        <f>VLOOKUP($B66,reporting_base!$A$2:$AK$154,'Tab-reporting_baseline'!D$1,FALSE)</f>
        <v>113.0194048</v>
      </c>
      <c r="E66" s="23">
        <f>VLOOKUP($B66,reporting_base!$A$2:$AK$154,'Tab-reporting_baseline'!E$1,FALSE)</f>
        <v>106.40294969999999</v>
      </c>
      <c r="F66" s="23">
        <f>VLOOKUP($B66,reporting_base!$A$2:$AK$154,'Tab-reporting_baseline'!F$1,FALSE)</f>
        <v>120.9486962</v>
      </c>
      <c r="G66" s="23">
        <f>VLOOKUP($B66,reporting_base!$A$2:$AK$154,'Tab-reporting_baseline'!G$1,FALSE)</f>
        <v>166.02453310000001</v>
      </c>
      <c r="H66" s="23">
        <f>VLOOKUP($B66,reporting_base!$A$2:$AK$154,'Tab-reporting_baseline'!H$1,FALSE)</f>
        <v>151.00371480000001</v>
      </c>
      <c r="I66" s="10"/>
      <c r="J66" s="10"/>
      <c r="K66" s="10"/>
      <c r="L66" s="10"/>
      <c r="M66" s="10"/>
      <c r="N66" s="10"/>
      <c r="O66" s="10"/>
      <c r="P66" s="10"/>
      <c r="Q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0"/>
      <c r="AU66" s="10"/>
      <c r="AV66" s="10"/>
      <c r="AW66" s="10"/>
      <c r="AX66" s="10"/>
      <c r="AY66" s="10"/>
      <c r="AZ66" s="10"/>
      <c r="BA66" s="10"/>
      <c r="BB66" s="10"/>
      <c r="BC66" s="10"/>
      <c r="BD66" s="10"/>
      <c r="BE66" s="10"/>
      <c r="BF66" s="10"/>
      <c r="BG66" s="10"/>
      <c r="BH66" s="10"/>
      <c r="BI66" s="10"/>
      <c r="BJ66" s="10"/>
      <c r="BK66" s="10"/>
      <c r="BL66" s="10"/>
      <c r="BM66" s="10"/>
      <c r="BN66" s="10"/>
      <c r="BO66" s="10"/>
      <c r="BP66" s="10"/>
      <c r="BQ66" s="10"/>
      <c r="BR66" s="10"/>
      <c r="BS66" s="10"/>
      <c r="BT66" s="10"/>
      <c r="BU66" s="10"/>
      <c r="BV66" s="10"/>
    </row>
    <row r="67" spans="1:74">
      <c r="A67" s="30" t="s">
        <v>185</v>
      </c>
      <c r="B67" s="10" t="s">
        <v>81</v>
      </c>
      <c r="C67" s="23">
        <f>VLOOKUP($B67,reporting_base!$A$2:$AK$154,'Tab-reporting_baseline'!C$1,FALSE)</f>
        <v>0.18474214159999999</v>
      </c>
      <c r="D67" s="23">
        <f>VLOOKUP($B67,reporting_base!$A$2:$AK$154,'Tab-reporting_baseline'!D$1,FALSE)</f>
        <v>0.2580639274</v>
      </c>
      <c r="E67" s="23">
        <f>VLOOKUP($B67,reporting_base!$A$2:$AK$154,'Tab-reporting_baseline'!E$1,FALSE)</f>
        <v>0.3039305591</v>
      </c>
      <c r="F67" s="23">
        <f>VLOOKUP($B67,reporting_base!$A$2:$AK$154,'Tab-reporting_baseline'!F$1,FALSE)</f>
        <v>0.41509757000000003</v>
      </c>
      <c r="G67" s="23">
        <f>VLOOKUP($B67,reporting_base!$A$2:$AK$154,'Tab-reporting_baseline'!G$1,FALSE)</f>
        <v>0.62207079480000005</v>
      </c>
      <c r="H67" s="23">
        <f>VLOOKUP($B67,reporting_base!$A$2:$AK$154,'Tab-reporting_baseline'!H$1,FALSE)</f>
        <v>0.57619656149999998</v>
      </c>
      <c r="I67" s="10"/>
      <c r="J67" s="10"/>
      <c r="K67" s="10"/>
      <c r="L67" s="10"/>
      <c r="M67" s="10"/>
      <c r="N67" s="10"/>
      <c r="O67" s="10"/>
      <c r="P67" s="10"/>
      <c r="Q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10"/>
      <c r="AU67" s="10"/>
      <c r="AV67" s="10"/>
      <c r="AW67" s="10"/>
      <c r="AX67" s="10"/>
      <c r="AY67" s="10"/>
      <c r="AZ67" s="10"/>
      <c r="BA67" s="10"/>
      <c r="BB67" s="10"/>
      <c r="BC67" s="10"/>
      <c r="BD67" s="10"/>
      <c r="BE67" s="10"/>
      <c r="BF67" s="10"/>
      <c r="BG67" s="10"/>
      <c r="BH67" s="10"/>
      <c r="BI67" s="10"/>
      <c r="BJ67" s="10"/>
      <c r="BK67" s="10"/>
      <c r="BL67" s="10"/>
      <c r="BM67" s="10"/>
      <c r="BN67" s="10"/>
      <c r="BO67" s="10"/>
      <c r="BP67" s="10"/>
      <c r="BQ67" s="10"/>
      <c r="BR67" s="10"/>
      <c r="BS67" s="10"/>
      <c r="BT67" s="10"/>
      <c r="BU67" s="10"/>
      <c r="BV67" s="10"/>
    </row>
    <row r="68" spans="1:74">
      <c r="A68" s="30" t="s">
        <v>140</v>
      </c>
      <c r="B68" s="10" t="s">
        <v>82</v>
      </c>
      <c r="C68" s="23">
        <f>VLOOKUP($B68,reporting_base!$A$2:$AK$154,'Tab-reporting_baseline'!C$1,FALSE)</f>
        <v>219.11242780000001</v>
      </c>
      <c r="D68" s="23">
        <f>VLOOKUP($B68,reporting_base!$A$2:$AK$154,'Tab-reporting_baseline'!D$1,FALSE)</f>
        <v>266.37207000000001</v>
      </c>
      <c r="E68" s="23">
        <f>VLOOKUP($B68,reporting_base!$A$2:$AK$154,'Tab-reporting_baseline'!E$1,FALSE)</f>
        <v>377.89854050000002</v>
      </c>
      <c r="F68" s="23">
        <f>VLOOKUP($B68,reporting_base!$A$2:$AK$154,'Tab-reporting_baseline'!F$1,FALSE)</f>
        <v>495.75550700000002</v>
      </c>
      <c r="G68" s="23">
        <f>VLOOKUP($B68,reporting_base!$A$2:$AK$154,'Tab-reporting_baseline'!G$1,FALSE)</f>
        <v>755.05099380000001</v>
      </c>
      <c r="H68" s="23">
        <f>VLOOKUP($B68,reporting_base!$A$2:$AK$154,'Tab-reporting_baseline'!H$1,FALSE)</f>
        <v>844.47574229999998</v>
      </c>
      <c r="I68" s="10"/>
      <c r="J68" s="10"/>
      <c r="K68" s="10"/>
      <c r="L68" s="10"/>
      <c r="M68" s="10"/>
      <c r="N68" s="10"/>
      <c r="O68" s="10"/>
      <c r="P68" s="10"/>
      <c r="Q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  <c r="AT68" s="10"/>
      <c r="AU68" s="10"/>
      <c r="AV68" s="10"/>
      <c r="AW68" s="10"/>
      <c r="AX68" s="10"/>
      <c r="AY68" s="10"/>
      <c r="AZ68" s="10"/>
      <c r="BA68" s="10"/>
      <c r="BB68" s="10"/>
      <c r="BC68" s="10"/>
      <c r="BD68" s="10"/>
      <c r="BE68" s="10"/>
      <c r="BF68" s="10"/>
      <c r="BG68" s="10"/>
      <c r="BH68" s="10"/>
      <c r="BI68" s="10"/>
      <c r="BJ68" s="10"/>
      <c r="BK68" s="10"/>
      <c r="BL68" s="10"/>
      <c r="BM68" s="10"/>
      <c r="BN68" s="10"/>
      <c r="BO68" s="10"/>
      <c r="BP68" s="10"/>
      <c r="BQ68" s="10"/>
      <c r="BR68" s="10"/>
      <c r="BS68" s="10"/>
      <c r="BT68" s="10"/>
      <c r="BU68" s="10"/>
      <c r="BV68" s="10"/>
    </row>
    <row r="69" spans="1:74">
      <c r="A69" s="31" t="s">
        <v>144</v>
      </c>
      <c r="B69" s="9" t="s">
        <v>236</v>
      </c>
      <c r="C69" s="23">
        <f>VLOOKUP($B69,reporting_base!$A$2:$AK$154,'Tab-reporting_baseline'!C$1,FALSE)</f>
        <v>542</v>
      </c>
      <c r="D69" s="23">
        <f>VLOOKUP($B69,reporting_base!$A$2:$AK$154,'Tab-reporting_baseline'!D$1,FALSE)</f>
        <v>798.84720460000005</v>
      </c>
      <c r="E69" s="23">
        <f>VLOOKUP($B69,reporting_base!$A$2:$AK$154,'Tab-reporting_baseline'!E$1,FALSE)</f>
        <v>617.91111379999995</v>
      </c>
      <c r="F69" s="23">
        <f>VLOOKUP($B69,reporting_base!$A$2:$AK$154,'Tab-reporting_baseline'!F$1,FALSE)</f>
        <v>869.11988220000001</v>
      </c>
      <c r="G69" s="23">
        <f>VLOOKUP($B69,reporting_base!$A$2:$AK$154,'Tab-reporting_baseline'!G$1,FALSE)</f>
        <v>1141.7810480000001</v>
      </c>
      <c r="H69" s="23">
        <f>VLOOKUP($B69,reporting_base!$A$2:$AK$154,'Tab-reporting_baseline'!H$1,FALSE)</f>
        <v>1243.00036</v>
      </c>
      <c r="I69" s="10"/>
      <c r="J69" s="10"/>
      <c r="K69" s="10"/>
      <c r="L69" s="10"/>
      <c r="M69" s="10"/>
      <c r="N69" s="10"/>
      <c r="O69" s="10"/>
      <c r="P69" s="10"/>
      <c r="Q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  <c r="AT69" s="10"/>
      <c r="AU69" s="10"/>
      <c r="AV69" s="10"/>
      <c r="AW69" s="10"/>
      <c r="AX69" s="10"/>
      <c r="AY69" s="10"/>
      <c r="AZ69" s="10"/>
      <c r="BA69" s="10"/>
      <c r="BB69" s="10"/>
      <c r="BC69" s="10"/>
      <c r="BD69" s="10"/>
      <c r="BE69" s="10"/>
      <c r="BF69" s="10"/>
      <c r="BG69" s="10"/>
      <c r="BH69" s="10"/>
      <c r="BI69" s="10"/>
      <c r="BJ69" s="10"/>
      <c r="BK69" s="10"/>
      <c r="BL69" s="10"/>
      <c r="BM69" s="10"/>
      <c r="BN69" s="10"/>
      <c r="BO69" s="10"/>
      <c r="BP69" s="10"/>
      <c r="BQ69" s="10"/>
      <c r="BR69" s="10"/>
      <c r="BS69" s="10"/>
      <c r="BT69" s="10"/>
      <c r="BU69" s="10"/>
      <c r="BV69" s="10"/>
    </row>
    <row r="70" spans="1:74">
      <c r="A70" s="31" t="s">
        <v>145</v>
      </c>
      <c r="B70" s="10" t="s">
        <v>241</v>
      </c>
      <c r="C70" s="23">
        <f>VLOOKUP($B70,reporting_base!$A$2:$AK$154,'Tab-reporting_baseline'!C$1,FALSE)</f>
        <v>774.17298510000001</v>
      </c>
      <c r="D70" s="23">
        <f>VLOOKUP($B70,reporting_base!$A$2:$AK$154,'Tab-reporting_baseline'!D$1,FALSE)</f>
        <v>774.17298510000001</v>
      </c>
      <c r="E70" s="23">
        <f>VLOOKUP($B70,reporting_base!$A$2:$AK$154,'Tab-reporting_baseline'!E$1,FALSE)</f>
        <v>774.17298510000001</v>
      </c>
      <c r="F70" s="23">
        <f>VLOOKUP($B70,reporting_base!$A$2:$AK$154,'Tab-reporting_baseline'!F$1,FALSE)</f>
        <v>774.17298510000001</v>
      </c>
      <c r="G70" s="23">
        <f>VLOOKUP($B70,reporting_base!$A$2:$AK$154,'Tab-reporting_baseline'!G$1,FALSE)</f>
        <v>774.17298510000001</v>
      </c>
      <c r="H70" s="23">
        <f>VLOOKUP($B70,reporting_base!$A$2:$AK$154,'Tab-reporting_baseline'!H$1,FALSE)</f>
        <v>774.17298510000001</v>
      </c>
      <c r="I70" s="10"/>
      <c r="J70" s="10"/>
      <c r="K70" s="10"/>
      <c r="L70" s="10"/>
      <c r="M70" s="10"/>
      <c r="N70" s="10"/>
      <c r="O70" s="10"/>
      <c r="P70" s="10"/>
      <c r="Q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  <c r="AT70" s="10"/>
      <c r="AU70" s="10"/>
      <c r="AV70" s="10"/>
      <c r="AW70" s="10"/>
      <c r="AX70" s="10"/>
      <c r="AY70" s="10"/>
      <c r="AZ70" s="10"/>
      <c r="BA70" s="10"/>
      <c r="BB70" s="10"/>
      <c r="BC70" s="10"/>
      <c r="BD70" s="10"/>
      <c r="BE70" s="10"/>
      <c r="BF70" s="10"/>
      <c r="BG70" s="10"/>
      <c r="BH70" s="10"/>
      <c r="BI70" s="10"/>
      <c r="BJ70" s="10"/>
      <c r="BK70" s="10"/>
      <c r="BL70" s="10"/>
      <c r="BM70" s="10"/>
      <c r="BN70" s="10"/>
      <c r="BO70" s="10"/>
      <c r="BP70" s="10"/>
      <c r="BQ70" s="10"/>
      <c r="BR70" s="10"/>
      <c r="BS70" s="10"/>
      <c r="BT70" s="10"/>
      <c r="BU70" s="10"/>
      <c r="BV70" s="10"/>
    </row>
    <row r="71" spans="1:74">
      <c r="A71" s="31" t="s">
        <v>153</v>
      </c>
      <c r="B71" s="9"/>
      <c r="C71" s="36"/>
      <c r="D71" s="36"/>
      <c r="E71" s="36"/>
      <c r="F71" s="36"/>
      <c r="G71" s="36"/>
      <c r="H71" s="36"/>
      <c r="I71" s="10"/>
      <c r="J71" s="10"/>
      <c r="K71" s="10"/>
      <c r="L71" s="10"/>
      <c r="M71" s="10"/>
      <c r="N71" s="10"/>
      <c r="O71" s="10"/>
      <c r="P71" s="10"/>
      <c r="Q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10"/>
      <c r="AU71" s="10"/>
      <c r="AV71" s="10"/>
      <c r="AW71" s="10"/>
      <c r="AX71" s="10"/>
      <c r="AY71" s="10"/>
      <c r="AZ71" s="10"/>
      <c r="BA71" s="10"/>
      <c r="BB71" s="10"/>
      <c r="BC71" s="10"/>
      <c r="BD71" s="10"/>
      <c r="BE71" s="10"/>
      <c r="BF71" s="10"/>
      <c r="BG71" s="10"/>
      <c r="BH71" s="10"/>
      <c r="BI71" s="10"/>
      <c r="BJ71" s="10"/>
      <c r="BK71" s="10"/>
      <c r="BL71" s="10"/>
      <c r="BM71" s="10"/>
      <c r="BN71" s="10"/>
      <c r="BO71" s="10"/>
      <c r="BP71" s="10"/>
      <c r="BQ71" s="10"/>
      <c r="BR71" s="10"/>
      <c r="BS71" s="10"/>
      <c r="BT71" s="10"/>
      <c r="BU71" s="10"/>
      <c r="BV71" s="10"/>
    </row>
    <row r="72" spans="1:74">
      <c r="A72" s="21" t="s">
        <v>259</v>
      </c>
      <c r="B72" s="26"/>
      <c r="C72" s="25">
        <f>C63+C69+C70+C71</f>
        <v>2925.9436310999999</v>
      </c>
      <c r="D72" s="25">
        <f t="shared" ref="D72:H72" si="55">D63+D69+D70+D71</f>
        <v>3542.5046937000002</v>
      </c>
      <c r="E72" s="25">
        <f t="shared" si="55"/>
        <v>3482.0196028999999</v>
      </c>
      <c r="F72" s="25">
        <f t="shared" si="55"/>
        <v>4193.5615213000001</v>
      </c>
      <c r="G72" s="25">
        <f t="shared" si="55"/>
        <v>5630.9577661000003</v>
      </c>
      <c r="H72" s="25">
        <f t="shared" si="55"/>
        <v>5753.5478980999997</v>
      </c>
      <c r="I72" s="10"/>
      <c r="J72" s="10"/>
      <c r="K72" s="10"/>
      <c r="L72" s="10"/>
      <c r="M72" s="10"/>
      <c r="N72" s="10"/>
      <c r="O72" s="10"/>
      <c r="P72" s="10"/>
      <c r="Q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  <c r="AT72" s="10"/>
      <c r="AU72" s="10"/>
      <c r="AV72" s="10"/>
      <c r="AW72" s="10"/>
      <c r="AX72" s="10"/>
      <c r="AY72" s="10"/>
      <c r="AZ72" s="10"/>
      <c r="BA72" s="10"/>
      <c r="BB72" s="10"/>
      <c r="BC72" s="10"/>
      <c r="BD72" s="10"/>
      <c r="BE72" s="10"/>
      <c r="BF72" s="10"/>
      <c r="BG72" s="10"/>
      <c r="BH72" s="10"/>
      <c r="BI72" s="10"/>
      <c r="BJ72" s="10"/>
      <c r="BK72" s="10"/>
      <c r="BL72" s="10"/>
      <c r="BM72" s="10"/>
      <c r="BN72" s="10"/>
      <c r="BO72" s="10"/>
      <c r="BP72" s="10"/>
      <c r="BQ72" s="10"/>
      <c r="BR72" s="10"/>
      <c r="BS72" s="10"/>
      <c r="BT72" s="10"/>
      <c r="BU72" s="10"/>
      <c r="BV72" s="10"/>
    </row>
    <row r="73" spans="1:74">
      <c r="A73" s="16" t="s">
        <v>299</v>
      </c>
      <c r="B73" s="10"/>
      <c r="C73" s="25">
        <f>SUM(C64:C66,C69)</f>
        <v>1932.4734762100002</v>
      </c>
      <c r="D73" s="25">
        <f t="shared" ref="D73:H73" si="56">SUM(D64:D66,D69)</f>
        <v>2501.70157445</v>
      </c>
      <c r="E73" s="25">
        <f t="shared" si="56"/>
        <v>2329.6441474200001</v>
      </c>
      <c r="F73" s="25">
        <f t="shared" si="56"/>
        <v>2923.21793106</v>
      </c>
      <c r="G73" s="25">
        <f t="shared" si="56"/>
        <v>4101.1117161000002</v>
      </c>
      <c r="H73" s="25">
        <f t="shared" si="56"/>
        <v>4134.3229741499999</v>
      </c>
      <c r="I73" s="10"/>
      <c r="J73" s="10"/>
      <c r="K73" s="10"/>
      <c r="L73" s="10"/>
      <c r="M73" s="10"/>
      <c r="N73" s="10"/>
      <c r="O73" s="10"/>
      <c r="P73" s="10"/>
      <c r="Q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  <c r="AT73" s="10"/>
      <c r="AU73" s="10"/>
      <c r="AV73" s="10"/>
      <c r="AW73" s="10"/>
      <c r="AX73" s="10"/>
      <c r="AY73" s="10"/>
      <c r="AZ73" s="10"/>
      <c r="BA73" s="10"/>
      <c r="BB73" s="10"/>
      <c r="BC73" s="10"/>
      <c r="BD73" s="10"/>
      <c r="BE73" s="10"/>
      <c r="BF73" s="10"/>
      <c r="BG73" s="10"/>
      <c r="BH73" s="10"/>
      <c r="BI73" s="10"/>
      <c r="BJ73" s="10"/>
      <c r="BK73" s="10"/>
      <c r="BL73" s="10"/>
      <c r="BM73" s="10"/>
      <c r="BN73" s="10"/>
      <c r="BO73" s="10"/>
      <c r="BP73" s="10"/>
      <c r="BQ73" s="10"/>
      <c r="BR73" s="10"/>
      <c r="BS73" s="10"/>
      <c r="BT73" s="10"/>
      <c r="BU73" s="10"/>
      <c r="BV73" s="10"/>
    </row>
    <row r="74" spans="1:74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  <c r="AT74" s="10"/>
      <c r="AU74" s="10"/>
      <c r="AV74" s="10"/>
      <c r="AW74" s="10"/>
      <c r="AX74" s="10"/>
      <c r="AY74" s="10"/>
      <c r="AZ74" s="10"/>
      <c r="BA74" s="10"/>
      <c r="BB74" s="10"/>
      <c r="BC74" s="10"/>
      <c r="BD74" s="10"/>
      <c r="BE74" s="10"/>
      <c r="BF74" s="10"/>
      <c r="BG74" s="10"/>
      <c r="BH74" s="10"/>
      <c r="BI74" s="10"/>
      <c r="BJ74" s="10"/>
      <c r="BK74" s="10"/>
      <c r="BL74" s="10"/>
      <c r="BM74" s="10"/>
      <c r="BN74" s="10"/>
      <c r="BO74" s="10"/>
      <c r="BP74" s="10"/>
      <c r="BQ74" s="10"/>
      <c r="BR74" s="10"/>
      <c r="BS74" s="10"/>
      <c r="BT74" s="10"/>
      <c r="BU74" s="10"/>
      <c r="BV74" s="10"/>
    </row>
    <row r="75" spans="1:74" ht="15.5">
      <c r="A75" s="9"/>
      <c r="B75" s="9"/>
      <c r="C75" s="82" t="s">
        <v>0</v>
      </c>
      <c r="D75" s="83"/>
      <c r="E75" s="83"/>
      <c r="F75" s="83"/>
      <c r="G75" s="83"/>
      <c r="H75" s="84"/>
      <c r="I75" s="10"/>
      <c r="J75" s="10"/>
      <c r="K75" s="10"/>
      <c r="L75" s="10"/>
      <c r="M75" s="10"/>
      <c r="N75" s="10"/>
      <c r="O75" s="10"/>
      <c r="P75" s="10"/>
      <c r="Q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  <c r="AT75" s="10"/>
      <c r="AU75" s="10"/>
      <c r="AV75" s="10"/>
      <c r="AW75" s="10"/>
      <c r="AX75" s="10"/>
      <c r="AY75" s="10"/>
      <c r="AZ75" s="10"/>
      <c r="BA75" s="10"/>
      <c r="BB75" s="10"/>
      <c r="BC75" s="10"/>
      <c r="BD75" s="10"/>
      <c r="BE75" s="10"/>
      <c r="BF75" s="10"/>
      <c r="BG75" s="10"/>
      <c r="BH75" s="10"/>
      <c r="BI75" s="10"/>
      <c r="BJ75" s="10"/>
      <c r="BK75" s="10"/>
      <c r="BL75" s="10"/>
      <c r="BM75" s="10"/>
      <c r="BN75" s="10"/>
      <c r="BO75" s="10"/>
      <c r="BP75" s="10"/>
      <c r="BQ75" s="10"/>
      <c r="BR75" s="10"/>
      <c r="BS75" s="10"/>
      <c r="BT75" s="10"/>
      <c r="BU75" s="10"/>
      <c r="BV75" s="10"/>
    </row>
    <row r="76" spans="1:74" ht="21">
      <c r="A76" s="27" t="s">
        <v>270</v>
      </c>
      <c r="B76" s="1"/>
      <c r="C76" s="2">
        <v>2015</v>
      </c>
      <c r="D76" s="3">
        <v>2021</v>
      </c>
      <c r="E76" s="3">
        <v>2025</v>
      </c>
      <c r="F76" s="3">
        <v>2030</v>
      </c>
      <c r="G76" s="3">
        <v>2040</v>
      </c>
      <c r="H76" s="4">
        <v>2050</v>
      </c>
      <c r="I76" s="10"/>
      <c r="J76" s="10"/>
      <c r="K76" s="10"/>
      <c r="L76" s="10"/>
      <c r="M76" s="10"/>
      <c r="N76" s="10"/>
      <c r="O76" s="10"/>
      <c r="P76" s="10"/>
      <c r="Q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  <c r="AY76" s="10"/>
      <c r="AZ76" s="10"/>
      <c r="BA76" s="10"/>
      <c r="BB76" s="10"/>
      <c r="BC76" s="10"/>
      <c r="BD76" s="10"/>
      <c r="BE76" s="10"/>
      <c r="BF76" s="10"/>
      <c r="BG76" s="10"/>
      <c r="BH76" s="10"/>
      <c r="BI76" s="10"/>
      <c r="BJ76" s="10"/>
      <c r="BK76" s="10"/>
      <c r="BL76" s="10"/>
      <c r="BM76" s="10"/>
      <c r="BN76" s="10"/>
      <c r="BO76" s="10"/>
      <c r="BP76" s="10"/>
      <c r="BQ76" s="10"/>
      <c r="BR76" s="10"/>
      <c r="BS76" s="10"/>
      <c r="BT76" s="10"/>
      <c r="BU76" s="10"/>
      <c r="BV76" s="10"/>
    </row>
    <row r="77" spans="1:74">
      <c r="A77" s="20" t="s">
        <v>265</v>
      </c>
      <c r="B77" s="9" t="s">
        <v>95</v>
      </c>
      <c r="C77" s="23">
        <f>VLOOKUP($B77,reporting_base!$A$2:$AK$154,'Tab-reporting_baseline'!C$1,FALSE)</f>
        <v>6789.3232939999998</v>
      </c>
      <c r="D77" s="23">
        <f>VLOOKUP($B77,reporting_base!$A$2:$AK$154,'Tab-reporting_baseline'!D$1,FALSE)</f>
        <v>8278.5446690000008</v>
      </c>
      <c r="E77" s="23">
        <f>VLOOKUP($B77,reporting_base!$A$2:$AK$154,'Tab-reporting_baseline'!E$1,FALSE)</f>
        <v>11747.61052</v>
      </c>
      <c r="F77" s="23">
        <f>VLOOKUP($B77,reporting_base!$A$2:$AK$154,'Tab-reporting_baseline'!F$1,FALSE)</f>
        <v>14976.547629999999</v>
      </c>
      <c r="G77" s="23">
        <f>VLOOKUP($B77,reporting_base!$A$2:$AK$154,'Tab-reporting_baseline'!G$1,FALSE)</f>
        <v>21591.999070000002</v>
      </c>
      <c r="H77" s="23">
        <f>VLOOKUP($B77,reporting_base!$A$2:$AK$154,'Tab-reporting_baseline'!H$1,FALSE)</f>
        <v>27538.100119999999</v>
      </c>
      <c r="I77" s="10"/>
      <c r="J77" s="10"/>
      <c r="K77" s="10"/>
      <c r="L77" s="10"/>
      <c r="M77" s="10"/>
      <c r="N77" s="10"/>
      <c r="O77" s="10"/>
      <c r="P77" s="10"/>
      <c r="Q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0"/>
      <c r="AU77" s="10"/>
      <c r="AV77" s="10"/>
      <c r="AW77" s="10"/>
      <c r="AX77" s="10"/>
      <c r="AY77" s="10"/>
      <c r="AZ77" s="10"/>
      <c r="BA77" s="10"/>
      <c r="BB77" s="10"/>
      <c r="BC77" s="10"/>
      <c r="BD77" s="10"/>
      <c r="BE77" s="10"/>
      <c r="BF77" s="10"/>
      <c r="BG77" s="10"/>
      <c r="BH77" s="10"/>
      <c r="BI77" s="10"/>
      <c r="BJ77" s="10"/>
      <c r="BK77" s="10"/>
      <c r="BL77" s="10"/>
      <c r="BM77" s="10"/>
      <c r="BN77" s="10"/>
      <c r="BO77" s="10"/>
      <c r="BP77" s="10"/>
      <c r="BQ77" s="10"/>
      <c r="BR77" s="10"/>
      <c r="BS77" s="10"/>
      <c r="BT77" s="10"/>
      <c r="BU77" s="10"/>
      <c r="BV77" s="10"/>
    </row>
    <row r="78" spans="1:74">
      <c r="A78" s="16" t="s">
        <v>257</v>
      </c>
      <c r="B78" s="9" t="s">
        <v>273</v>
      </c>
      <c r="C78" s="23">
        <f>VLOOKUP($B78,reporting_base!$A$2:$AK$154,'Tab-reporting_baseline'!C$1,FALSE)</f>
        <v>2540</v>
      </c>
      <c r="D78" s="23">
        <f>VLOOKUP($B78,reporting_base!$A$2:$AK$154,'Tab-reporting_baseline'!D$1,FALSE)</f>
        <v>3055.0267309999999</v>
      </c>
      <c r="E78" s="23">
        <f>VLOOKUP($B78,reporting_base!$A$2:$AK$154,'Tab-reporting_baseline'!E$1,FALSE)</f>
        <v>4459.882071</v>
      </c>
      <c r="F78" s="23">
        <f>VLOOKUP($B78,reporting_base!$A$2:$AK$154,'Tab-reporting_baseline'!F$1,FALSE)</f>
        <v>5669.3218820000002</v>
      </c>
      <c r="G78" s="23">
        <f>VLOOKUP($B78,reporting_base!$A$2:$AK$154,'Tab-reporting_baseline'!G$1,FALSE)</f>
        <v>8323.1371629999994</v>
      </c>
      <c r="H78" s="23">
        <f>VLOOKUP($B78,reporting_base!$A$2:$AK$154,'Tab-reporting_baseline'!H$1,FALSE)</f>
        <v>10341.987010000001</v>
      </c>
      <c r="I78" s="10"/>
      <c r="J78" s="10"/>
      <c r="K78" s="10"/>
      <c r="L78" s="10"/>
      <c r="M78" s="10"/>
      <c r="N78" s="10"/>
      <c r="O78" s="10"/>
      <c r="P78" s="10"/>
      <c r="Q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10"/>
      <c r="AU78" s="10"/>
      <c r="AV78" s="10"/>
      <c r="AW78" s="10"/>
      <c r="AX78" s="10"/>
      <c r="AY78" s="10"/>
      <c r="AZ78" s="10"/>
      <c r="BA78" s="10"/>
      <c r="BB78" s="10"/>
      <c r="BC78" s="10"/>
      <c r="BD78" s="10"/>
      <c r="BE78" s="10"/>
      <c r="BF78" s="10"/>
      <c r="BG78" s="10"/>
      <c r="BH78" s="10"/>
      <c r="BI78" s="10"/>
      <c r="BJ78" s="10"/>
      <c r="BK78" s="10"/>
      <c r="BL78" s="10"/>
      <c r="BM78" s="10"/>
      <c r="BN78" s="10"/>
      <c r="BO78" s="10"/>
      <c r="BP78" s="10"/>
      <c r="BQ78" s="10"/>
      <c r="BR78" s="10"/>
      <c r="BS78" s="10"/>
      <c r="BT78" s="10"/>
      <c r="BU78" s="10"/>
      <c r="BV78" s="10"/>
    </row>
    <row r="79" spans="1:74">
      <c r="A79" s="21" t="s">
        <v>284</v>
      </c>
      <c r="B79" s="21"/>
      <c r="C79" s="25">
        <f>C77+C78</f>
        <v>9329.3232939999998</v>
      </c>
      <c r="D79" s="25">
        <f t="shared" ref="D79:H79" si="57">D77+D78</f>
        <v>11333.571400000001</v>
      </c>
      <c r="E79" s="25">
        <f t="shared" si="57"/>
        <v>16207.492591</v>
      </c>
      <c r="F79" s="25">
        <f t="shared" si="57"/>
        <v>20645.869511999997</v>
      </c>
      <c r="G79" s="25">
        <f t="shared" si="57"/>
        <v>29915.136233000001</v>
      </c>
      <c r="H79" s="25">
        <f t="shared" si="57"/>
        <v>37880.08713</v>
      </c>
      <c r="I79" s="10"/>
      <c r="J79" s="10"/>
      <c r="K79" s="10"/>
      <c r="L79" s="10"/>
      <c r="M79" s="10"/>
      <c r="N79" s="10"/>
      <c r="O79" s="10"/>
      <c r="P79" s="10"/>
      <c r="Q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10"/>
      <c r="AV79" s="10"/>
      <c r="AW79" s="10"/>
      <c r="AX79" s="10"/>
      <c r="AY79" s="10"/>
      <c r="AZ79" s="10"/>
      <c r="BA79" s="10"/>
      <c r="BB79" s="10"/>
      <c r="BC79" s="10"/>
      <c r="BD79" s="10"/>
      <c r="BE79" s="10"/>
      <c r="BF79" s="10"/>
      <c r="BG79" s="10"/>
      <c r="BH79" s="10"/>
      <c r="BI79" s="10"/>
      <c r="BJ79" s="10"/>
      <c r="BK79" s="10"/>
      <c r="BL79" s="10"/>
      <c r="BM79" s="10"/>
      <c r="BN79" s="10"/>
      <c r="BO79" s="10"/>
      <c r="BP79" s="10"/>
      <c r="BQ79" s="10"/>
      <c r="BR79" s="10"/>
      <c r="BS79" s="10"/>
      <c r="BT79" s="10"/>
      <c r="BU79" s="10"/>
      <c r="BV79" s="10"/>
    </row>
    <row r="80" spans="1:74">
      <c r="A80" s="16" t="s">
        <v>258</v>
      </c>
      <c r="B80" s="10" t="s">
        <v>233</v>
      </c>
      <c r="C80" s="23">
        <f>VLOOKUP($B80,reporting_base!$A$2:$AK$154,'Tab-reporting_baseline'!C$1,FALSE)</f>
        <v>9113.3232939999998</v>
      </c>
      <c r="D80" s="23">
        <f>VLOOKUP($B80,reporting_base!$A$2:$AK$154,'Tab-reporting_baseline'!D$1,FALSE)</f>
        <v>11068.17222</v>
      </c>
      <c r="E80" s="23">
        <f>VLOOKUP($B80,reporting_base!$A$2:$AK$154,'Tab-reporting_baseline'!E$1,FALSE)</f>
        <v>15898.145920000001</v>
      </c>
      <c r="F80" s="23">
        <f>VLOOKUP($B80,reporting_base!$A$2:$AK$154,'Tab-reporting_baseline'!F$1,FALSE)</f>
        <v>20257.376509999998</v>
      </c>
      <c r="G80" s="23">
        <f>VLOOKUP($B80,reporting_base!$A$2:$AK$154,'Tab-reporting_baseline'!G$1,FALSE)</f>
        <v>29323.858100000001</v>
      </c>
      <c r="H80" s="23">
        <f>VLOOKUP($B80,reporting_base!$A$2:$AK$154,'Tab-reporting_baseline'!H$1,FALSE)</f>
        <v>37037.981469999999</v>
      </c>
      <c r="I80" s="10"/>
      <c r="J80" s="10"/>
      <c r="K80" s="10"/>
      <c r="L80" s="10"/>
      <c r="M80" s="10"/>
      <c r="N80" s="10"/>
      <c r="O80" s="10"/>
      <c r="P80" s="10"/>
      <c r="Q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10"/>
      <c r="AU80" s="10"/>
      <c r="AV80" s="10"/>
      <c r="AW80" s="10"/>
      <c r="AX80" s="10"/>
      <c r="AY80" s="10"/>
      <c r="AZ80" s="10"/>
      <c r="BA80" s="10"/>
      <c r="BB80" s="10"/>
      <c r="BC80" s="10"/>
      <c r="BD80" s="10"/>
      <c r="BE80" s="10"/>
      <c r="BF80" s="10"/>
      <c r="BG80" s="10"/>
      <c r="BH80" s="10"/>
      <c r="BI80" s="10"/>
      <c r="BJ80" s="10"/>
      <c r="BK80" s="10"/>
      <c r="BL80" s="10"/>
      <c r="BM80" s="10"/>
      <c r="BN80" s="10"/>
      <c r="BO80" s="10"/>
      <c r="BP80" s="10"/>
      <c r="BQ80" s="10"/>
      <c r="BR80" s="10"/>
      <c r="BS80" s="10"/>
      <c r="BT80" s="10"/>
      <c r="BU80" s="10"/>
      <c r="BV80" s="10"/>
    </row>
    <row r="81" spans="1:74">
      <c r="A81" s="30" t="s">
        <v>141</v>
      </c>
      <c r="B81" s="10" t="s">
        <v>83</v>
      </c>
      <c r="C81" s="23">
        <f>VLOOKUP($B81,reporting_base!$A$2:$AK$154,'Tab-reporting_baseline'!C$1,FALSE)</f>
        <v>839.61827530000005</v>
      </c>
      <c r="D81" s="23">
        <f>VLOOKUP($B81,reporting_base!$A$2:$AK$154,'Tab-reporting_baseline'!D$1,FALSE)</f>
        <v>1058.9805449999999</v>
      </c>
      <c r="E81" s="23">
        <f>VLOOKUP($B81,reporting_base!$A$2:$AK$154,'Tab-reporting_baseline'!E$1,FALSE)</f>
        <v>1243.1598509999999</v>
      </c>
      <c r="F81" s="23">
        <f>VLOOKUP($B81,reporting_base!$A$2:$AK$154,'Tab-reporting_baseline'!F$1,FALSE)</f>
        <v>1529.0883409999999</v>
      </c>
      <c r="G81" s="23">
        <f>VLOOKUP($B81,reporting_base!$A$2:$AK$154,'Tab-reporting_baseline'!G$1,FALSE)</f>
        <v>2343.666256</v>
      </c>
      <c r="H81" s="23">
        <f>VLOOKUP($B81,reporting_base!$A$2:$AK$154,'Tab-reporting_baseline'!H$1,FALSE)</f>
        <v>3334.3899940000001</v>
      </c>
      <c r="I81" s="10"/>
      <c r="J81" s="10"/>
      <c r="K81" s="10"/>
      <c r="L81" s="10"/>
      <c r="M81" s="10"/>
      <c r="N81" s="10"/>
      <c r="O81" s="10"/>
      <c r="P81" s="10"/>
      <c r="Q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0"/>
      <c r="BA81" s="10"/>
      <c r="BB81" s="10"/>
      <c r="BC81" s="10"/>
      <c r="BD81" s="10"/>
      <c r="BE81" s="10"/>
      <c r="BF81" s="10"/>
      <c r="BG81" s="10"/>
      <c r="BH81" s="10"/>
      <c r="BI81" s="10"/>
      <c r="BJ81" s="10"/>
      <c r="BK81" s="10"/>
      <c r="BL81" s="10"/>
      <c r="BM81" s="10"/>
      <c r="BN81" s="10"/>
      <c r="BO81" s="10"/>
      <c r="BP81" s="10"/>
      <c r="BQ81" s="10"/>
      <c r="BR81" s="10"/>
      <c r="BS81" s="10"/>
      <c r="BT81" s="10"/>
      <c r="BU81" s="10"/>
      <c r="BV81" s="10"/>
    </row>
    <row r="82" spans="1:74">
      <c r="A82" s="30" t="s">
        <v>142</v>
      </c>
      <c r="B82" s="10" t="s">
        <v>84</v>
      </c>
      <c r="C82" s="23">
        <f>VLOOKUP($B82,reporting_base!$A$2:$AK$154,'Tab-reporting_baseline'!C$1,FALSE)</f>
        <v>0.51615093410000001</v>
      </c>
      <c r="D82" s="23">
        <f>VLOOKUP($B82,reporting_base!$A$2:$AK$154,'Tab-reporting_baseline'!D$1,FALSE)</f>
        <v>0.74670449090000002</v>
      </c>
      <c r="E82" s="23">
        <f>VLOOKUP($B82,reporting_base!$A$2:$AK$154,'Tab-reporting_baseline'!E$1,FALSE)</f>
        <v>1.065127111</v>
      </c>
      <c r="F82" s="23">
        <f>VLOOKUP($B82,reporting_base!$A$2:$AK$154,'Tab-reporting_baseline'!F$1,FALSE)</f>
        <v>1.579546058</v>
      </c>
      <c r="G82" s="23">
        <f>VLOOKUP($B82,reporting_base!$A$2:$AK$154,'Tab-reporting_baseline'!G$1,FALSE)</f>
        <v>2.6954889369999999</v>
      </c>
      <c r="H82" s="23">
        <f>VLOOKUP($B82,reporting_base!$A$2:$AK$154,'Tab-reporting_baseline'!H$1,FALSE)</f>
        <v>4.1881429749999999</v>
      </c>
      <c r="I82" s="10"/>
      <c r="J82" s="10"/>
      <c r="K82" s="10"/>
      <c r="L82" s="10"/>
      <c r="M82" s="10"/>
      <c r="N82" s="10"/>
      <c r="O82" s="10"/>
      <c r="P82" s="10"/>
      <c r="Q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0"/>
      <c r="BA82" s="10"/>
      <c r="BB82" s="10"/>
      <c r="BC82" s="10"/>
      <c r="BD82" s="10"/>
      <c r="BE82" s="10"/>
      <c r="BF82" s="10"/>
      <c r="BG82" s="10"/>
      <c r="BH82" s="10"/>
      <c r="BI82" s="10"/>
      <c r="BJ82" s="10"/>
      <c r="BK82" s="10"/>
      <c r="BL82" s="10"/>
      <c r="BM82" s="10"/>
      <c r="BN82" s="10"/>
      <c r="BO82" s="10"/>
      <c r="BP82" s="10"/>
      <c r="BQ82" s="10"/>
      <c r="BR82" s="10"/>
      <c r="BS82" s="10"/>
      <c r="BT82" s="10"/>
      <c r="BU82" s="10"/>
      <c r="BV82" s="10"/>
    </row>
    <row r="83" spans="1:74">
      <c r="A83" s="30" t="s">
        <v>143</v>
      </c>
      <c r="B83" s="10" t="s">
        <v>85</v>
      </c>
      <c r="C83" s="23">
        <f>VLOOKUP($B83,reporting_base!$A$2:$AK$154,'Tab-reporting_baseline'!C$1,FALSE)</f>
        <v>169.77642950000001</v>
      </c>
      <c r="D83" s="23">
        <f>VLOOKUP($B83,reporting_base!$A$2:$AK$154,'Tab-reporting_baseline'!D$1,FALSE)</f>
        <v>214.6890654</v>
      </c>
      <c r="E83" s="23">
        <f>VLOOKUP($B83,reporting_base!$A$2:$AK$154,'Tab-reporting_baseline'!E$1,FALSE)</f>
        <v>248.3256465</v>
      </c>
      <c r="F83" s="23">
        <f>VLOOKUP($B83,reporting_base!$A$2:$AK$154,'Tab-reporting_baseline'!F$1,FALSE)</f>
        <v>291.08141749999999</v>
      </c>
      <c r="G83" s="23">
        <f>VLOOKUP($B83,reporting_base!$A$2:$AK$154,'Tab-reporting_baseline'!G$1,FALSE)</f>
        <v>442.65424960000001</v>
      </c>
      <c r="H83" s="23">
        <f>VLOOKUP($B83,reporting_base!$A$2:$AK$154,'Tab-reporting_baseline'!H$1,FALSE)</f>
        <v>615.15263779999998</v>
      </c>
      <c r="I83" s="10"/>
      <c r="J83" s="10"/>
      <c r="K83" s="10"/>
      <c r="L83" s="10"/>
      <c r="M83" s="10"/>
      <c r="N83" s="10"/>
      <c r="O83" s="10"/>
      <c r="P83" s="10"/>
      <c r="Q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0"/>
      <c r="AV83" s="10"/>
      <c r="AW83" s="10"/>
      <c r="AX83" s="10"/>
      <c r="AY83" s="10"/>
      <c r="AZ83" s="10"/>
      <c r="BA83" s="10"/>
      <c r="BB83" s="10"/>
      <c r="BC83" s="10"/>
      <c r="BD83" s="10"/>
      <c r="BE83" s="10"/>
      <c r="BF83" s="10"/>
      <c r="BG83" s="10"/>
      <c r="BH83" s="10"/>
      <c r="BI83" s="10"/>
      <c r="BJ83" s="10"/>
      <c r="BK83" s="10"/>
      <c r="BL83" s="10"/>
      <c r="BM83" s="10"/>
      <c r="BN83" s="10"/>
      <c r="BO83" s="10"/>
      <c r="BP83" s="10"/>
      <c r="BQ83" s="10"/>
      <c r="BR83" s="10"/>
      <c r="BS83" s="10"/>
      <c r="BT83" s="10"/>
      <c r="BU83" s="10"/>
      <c r="BV83" s="10"/>
    </row>
    <row r="84" spans="1:74">
      <c r="A84" s="30" t="s">
        <v>185</v>
      </c>
      <c r="B84" s="10" t="s">
        <v>86</v>
      </c>
      <c r="C84" s="23">
        <f>VLOOKUP($B84,reporting_base!$A$2:$AK$154,'Tab-reporting_baseline'!C$1,FALSE)</f>
        <v>4665.9336910000002</v>
      </c>
      <c r="D84" s="23">
        <f>VLOOKUP($B84,reporting_base!$A$2:$AK$154,'Tab-reporting_baseline'!D$1,FALSE)</f>
        <v>5611.7925720000003</v>
      </c>
      <c r="E84" s="23">
        <f>VLOOKUP($B84,reporting_base!$A$2:$AK$154,'Tab-reporting_baseline'!E$1,FALSE)</f>
        <v>8191.9073150000004</v>
      </c>
      <c r="F84" s="23">
        <f>VLOOKUP($B84,reporting_base!$A$2:$AK$154,'Tab-reporting_baseline'!F$1,FALSE)</f>
        <v>10413.069530000001</v>
      </c>
      <c r="G84" s="23">
        <f>VLOOKUP($B84,reporting_base!$A$2:$AK$154,'Tab-reporting_baseline'!G$1,FALSE)</f>
        <v>15287.330840000001</v>
      </c>
      <c r="H84" s="23">
        <f>VLOOKUP($B84,reporting_base!$A$2:$AK$154,'Tab-reporting_baseline'!H$1,FALSE)</f>
        <v>18995.344420000001</v>
      </c>
      <c r="I84" s="10"/>
      <c r="J84" s="10"/>
      <c r="K84" s="10"/>
      <c r="L84" s="10"/>
      <c r="M84" s="10"/>
      <c r="N84" s="10"/>
      <c r="O84" s="10"/>
      <c r="P84" s="10"/>
      <c r="Q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  <c r="AU84" s="10"/>
      <c r="AV84" s="10"/>
      <c r="AW84" s="10"/>
      <c r="AX84" s="10"/>
      <c r="AY84" s="10"/>
      <c r="AZ84" s="10"/>
      <c r="BA84" s="10"/>
      <c r="BB84" s="10"/>
      <c r="BC84" s="10"/>
      <c r="BD84" s="10"/>
      <c r="BE84" s="10"/>
      <c r="BF84" s="10"/>
      <c r="BG84" s="10"/>
      <c r="BH84" s="10"/>
      <c r="BI84" s="10"/>
      <c r="BJ84" s="10"/>
      <c r="BK84" s="10"/>
      <c r="BL84" s="10"/>
      <c r="BM84" s="10"/>
      <c r="BN84" s="10"/>
      <c r="BO84" s="10"/>
      <c r="BP84" s="10"/>
      <c r="BQ84" s="10"/>
      <c r="BR84" s="10"/>
      <c r="BS84" s="10"/>
      <c r="BT84" s="10"/>
      <c r="BU84" s="10"/>
      <c r="BV84" s="10"/>
    </row>
    <row r="85" spans="1:74">
      <c r="A85" s="30" t="s">
        <v>140</v>
      </c>
      <c r="B85" s="10" t="s">
        <v>87</v>
      </c>
      <c r="C85" s="23">
        <f>VLOOKUP($B85,reporting_base!$A$2:$AK$154,'Tab-reporting_baseline'!C$1,FALSE)</f>
        <v>3437.478748</v>
      </c>
      <c r="D85" s="23">
        <f>VLOOKUP($B85,reporting_base!$A$2:$AK$154,'Tab-reporting_baseline'!D$1,FALSE)</f>
        <v>4181.9633309999999</v>
      </c>
      <c r="E85" s="23">
        <f>VLOOKUP($B85,reporting_base!$A$2:$AK$154,'Tab-reporting_baseline'!E$1,FALSE)</f>
        <v>6213.6879829999998</v>
      </c>
      <c r="F85" s="23">
        <f>VLOOKUP($B85,reporting_base!$A$2:$AK$154,'Tab-reporting_baseline'!F$1,FALSE)</f>
        <v>8022.5576769999998</v>
      </c>
      <c r="G85" s="23">
        <f>VLOOKUP($B85,reporting_base!$A$2:$AK$154,'Tab-reporting_baseline'!G$1,FALSE)</f>
        <v>11247.511259999999</v>
      </c>
      <c r="H85" s="23">
        <f>VLOOKUP($B85,reporting_base!$A$2:$AK$154,'Tab-reporting_baseline'!H$1,FALSE)</f>
        <v>14088.906279999999</v>
      </c>
      <c r="I85" s="10"/>
      <c r="J85" s="10"/>
      <c r="K85" s="10"/>
      <c r="L85" s="10"/>
      <c r="M85" s="10"/>
      <c r="N85" s="10"/>
      <c r="O85" s="10"/>
      <c r="P85" s="10"/>
      <c r="Q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  <c r="AZ85" s="10"/>
      <c r="BA85" s="10"/>
      <c r="BB85" s="10"/>
      <c r="BC85" s="10"/>
      <c r="BD85" s="10"/>
      <c r="BE85" s="10"/>
      <c r="BF85" s="10"/>
      <c r="BG85" s="10"/>
      <c r="BH85" s="10"/>
      <c r="BI85" s="10"/>
      <c r="BJ85" s="10"/>
      <c r="BK85" s="10"/>
      <c r="BL85" s="10"/>
      <c r="BM85" s="10"/>
      <c r="BN85" s="10"/>
      <c r="BO85" s="10"/>
      <c r="BP85" s="10"/>
      <c r="BQ85" s="10"/>
      <c r="BR85" s="10"/>
      <c r="BS85" s="10"/>
      <c r="BT85" s="10"/>
      <c r="BU85" s="10"/>
      <c r="BV85" s="10"/>
    </row>
    <row r="86" spans="1:74">
      <c r="A86" s="31" t="s">
        <v>144</v>
      </c>
      <c r="B86" s="9" t="s">
        <v>237</v>
      </c>
      <c r="C86" s="23">
        <f>VLOOKUP($B86,reporting_base!$A$2:$AK$154,'Tab-reporting_baseline'!C$1,FALSE)</f>
        <v>216</v>
      </c>
      <c r="D86" s="23">
        <f>VLOOKUP($B86,reporting_base!$A$2:$AK$154,'Tab-reporting_baseline'!D$1,FALSE)</f>
        <v>265.3991833</v>
      </c>
      <c r="E86" s="23">
        <f>VLOOKUP($B86,reporting_base!$A$2:$AK$154,'Tab-reporting_baseline'!E$1,FALSE)</f>
        <v>309.34666870000001</v>
      </c>
      <c r="F86" s="23">
        <f>VLOOKUP($B86,reporting_base!$A$2:$AK$154,'Tab-reporting_baseline'!F$1,FALSE)</f>
        <v>388.49300599999998</v>
      </c>
      <c r="G86" s="23">
        <f>VLOOKUP($B86,reporting_base!$A$2:$AK$154,'Tab-reporting_baseline'!G$1,FALSE)</f>
        <v>591.27813839999999</v>
      </c>
      <c r="H86" s="23">
        <f>VLOOKUP($B86,reporting_base!$A$2:$AK$154,'Tab-reporting_baseline'!H$1,FALSE)</f>
        <v>842.10565550000001</v>
      </c>
      <c r="I86" s="10"/>
      <c r="J86" s="10"/>
      <c r="K86" s="10"/>
      <c r="L86" s="10"/>
      <c r="M86" s="10"/>
      <c r="N86" s="10"/>
      <c r="O86" s="10"/>
      <c r="P86" s="10"/>
      <c r="Q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0"/>
      <c r="BA86" s="10"/>
      <c r="BB86" s="10"/>
      <c r="BC86" s="10"/>
      <c r="BD86" s="10"/>
      <c r="BE86" s="10"/>
      <c r="BF86" s="10"/>
      <c r="BG86" s="10"/>
      <c r="BH86" s="10"/>
      <c r="BI86" s="10"/>
      <c r="BJ86" s="10"/>
      <c r="BK86" s="10"/>
      <c r="BL86" s="10"/>
      <c r="BM86" s="10"/>
      <c r="BN86" s="10"/>
      <c r="BO86" s="10"/>
      <c r="BP86" s="10"/>
      <c r="BQ86" s="10"/>
      <c r="BR86" s="10"/>
      <c r="BS86" s="10"/>
      <c r="BT86" s="10"/>
      <c r="BU86" s="10"/>
      <c r="BV86" s="10"/>
    </row>
    <row r="87" spans="1:74">
      <c r="A87" s="31" t="s">
        <v>145</v>
      </c>
      <c r="B87" s="10" t="s">
        <v>274</v>
      </c>
      <c r="C87" s="38"/>
      <c r="D87" s="38"/>
      <c r="E87" s="38"/>
      <c r="F87" s="38"/>
      <c r="G87" s="38"/>
      <c r="H87" s="38"/>
      <c r="I87" s="10"/>
      <c r="J87" s="10"/>
      <c r="K87" s="10"/>
      <c r="L87" s="10"/>
      <c r="M87" s="10"/>
      <c r="N87" s="10"/>
      <c r="O87" s="10"/>
      <c r="P87" s="10"/>
      <c r="Q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10"/>
      <c r="AU87" s="10"/>
      <c r="AV87" s="10"/>
      <c r="AW87" s="10"/>
      <c r="AX87" s="10"/>
      <c r="AY87" s="10"/>
      <c r="AZ87" s="10"/>
      <c r="BA87" s="10"/>
      <c r="BB87" s="10"/>
      <c r="BC87" s="10"/>
      <c r="BD87" s="10"/>
      <c r="BE87" s="10"/>
      <c r="BF87" s="10"/>
      <c r="BG87" s="10"/>
      <c r="BH87" s="10"/>
      <c r="BI87" s="10"/>
      <c r="BJ87" s="10"/>
      <c r="BK87" s="10"/>
      <c r="BL87" s="10"/>
      <c r="BM87" s="10"/>
      <c r="BN87" s="10"/>
      <c r="BO87" s="10"/>
      <c r="BP87" s="10"/>
      <c r="BQ87" s="10"/>
      <c r="BR87" s="10"/>
      <c r="BS87" s="10"/>
      <c r="BT87" s="10"/>
      <c r="BU87" s="10"/>
      <c r="BV87" s="10"/>
    </row>
    <row r="88" spans="1:74">
      <c r="A88" s="31" t="s">
        <v>153</v>
      </c>
      <c r="B88" s="9"/>
      <c r="C88" s="38"/>
      <c r="D88" s="38"/>
      <c r="E88" s="38"/>
      <c r="F88" s="38"/>
      <c r="G88" s="38"/>
      <c r="H88" s="38"/>
      <c r="I88" s="10"/>
      <c r="J88" s="10"/>
      <c r="K88" s="10"/>
      <c r="L88" s="10"/>
      <c r="M88" s="10"/>
      <c r="N88" s="10"/>
      <c r="O88" s="10"/>
      <c r="P88" s="10"/>
      <c r="Q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  <c r="AT88" s="10"/>
      <c r="AU88" s="10"/>
      <c r="AV88" s="10"/>
      <c r="AW88" s="10"/>
      <c r="AX88" s="10"/>
      <c r="AY88" s="10"/>
      <c r="AZ88" s="10"/>
      <c r="BA88" s="10"/>
      <c r="BB88" s="10"/>
      <c r="BC88" s="10"/>
      <c r="BD88" s="10"/>
      <c r="BE88" s="10"/>
      <c r="BF88" s="10"/>
      <c r="BG88" s="10"/>
      <c r="BH88" s="10"/>
      <c r="BI88" s="10"/>
      <c r="BJ88" s="10"/>
      <c r="BK88" s="10"/>
      <c r="BL88" s="10"/>
      <c r="BM88" s="10"/>
      <c r="BN88" s="10"/>
      <c r="BO88" s="10"/>
      <c r="BP88" s="10"/>
      <c r="BQ88" s="10"/>
      <c r="BR88" s="10"/>
      <c r="BS88" s="10"/>
      <c r="BT88" s="10"/>
      <c r="BU88" s="10"/>
      <c r="BV88" s="10"/>
    </row>
    <row r="89" spans="1:74">
      <c r="A89" s="21" t="s">
        <v>259</v>
      </c>
      <c r="B89" s="26"/>
      <c r="C89" s="25">
        <f>C80+C86+C87+C88</f>
        <v>9329.3232939999998</v>
      </c>
      <c r="D89" s="25">
        <f t="shared" ref="D89:H89" si="58">D80+D86+D87+D88</f>
        <v>11333.5714033</v>
      </c>
      <c r="E89" s="25">
        <f t="shared" si="58"/>
        <v>16207.492588700001</v>
      </c>
      <c r="F89" s="25">
        <f t="shared" si="58"/>
        <v>20645.869515999999</v>
      </c>
      <c r="G89" s="25">
        <f t="shared" si="58"/>
        <v>29915.136238400002</v>
      </c>
      <c r="H89" s="25">
        <f t="shared" si="58"/>
        <v>37880.087125500002</v>
      </c>
      <c r="I89" s="10"/>
      <c r="J89" s="10"/>
      <c r="K89" s="10"/>
      <c r="L89" s="10"/>
      <c r="M89" s="10"/>
      <c r="N89" s="10"/>
      <c r="O89" s="10"/>
      <c r="P89" s="10"/>
      <c r="Q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10"/>
      <c r="AZ89" s="10"/>
      <c r="BA89" s="10"/>
      <c r="BB89" s="10"/>
      <c r="BC89" s="10"/>
      <c r="BD89" s="10"/>
      <c r="BE89" s="10"/>
      <c r="BF89" s="10"/>
      <c r="BG89" s="10"/>
      <c r="BH89" s="10"/>
      <c r="BI89" s="10"/>
      <c r="BJ89" s="10"/>
      <c r="BK89" s="10"/>
      <c r="BL89" s="10"/>
      <c r="BM89" s="10"/>
      <c r="BN89" s="10"/>
      <c r="BO89" s="10"/>
      <c r="BP89" s="10"/>
      <c r="BQ89" s="10"/>
      <c r="BR89" s="10"/>
      <c r="BS89" s="10"/>
      <c r="BT89" s="10"/>
      <c r="BU89" s="10"/>
      <c r="BV89" s="10"/>
    </row>
    <row r="90" spans="1:74">
      <c r="A90" s="16" t="s">
        <v>299</v>
      </c>
      <c r="B90" s="10"/>
      <c r="C90" s="25">
        <f>SUM(C81:C83,C86)</f>
        <v>1225.9108557341001</v>
      </c>
      <c r="D90" s="25">
        <f t="shared" ref="D90:H90" si="59">SUM(D81:D83,D86)</f>
        <v>1539.8154981908997</v>
      </c>
      <c r="E90" s="25">
        <f t="shared" si="59"/>
        <v>1801.8972933109999</v>
      </c>
      <c r="F90" s="25">
        <f t="shared" si="59"/>
        <v>2210.2423105580001</v>
      </c>
      <c r="G90" s="25">
        <f t="shared" si="59"/>
        <v>3380.2941329370001</v>
      </c>
      <c r="H90" s="25">
        <f t="shared" si="59"/>
        <v>4795.8364302749997</v>
      </c>
      <c r="I90" s="10"/>
      <c r="J90" s="10"/>
      <c r="K90" s="10"/>
      <c r="L90" s="10"/>
      <c r="M90" s="10"/>
      <c r="N90" s="10"/>
      <c r="O90" s="10"/>
      <c r="P90" s="10"/>
      <c r="Q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  <c r="AT90" s="10"/>
      <c r="AU90" s="10"/>
      <c r="AV90" s="10"/>
      <c r="AW90" s="10"/>
      <c r="AX90" s="10"/>
      <c r="AY90" s="10"/>
      <c r="AZ90" s="10"/>
      <c r="BA90" s="10"/>
      <c r="BB90" s="10"/>
      <c r="BC90" s="10"/>
      <c r="BD90" s="10"/>
      <c r="BE90" s="10"/>
      <c r="BF90" s="10"/>
      <c r="BG90" s="10"/>
      <c r="BH90" s="10"/>
      <c r="BI90" s="10"/>
      <c r="BJ90" s="10"/>
      <c r="BK90" s="10"/>
      <c r="BL90" s="10"/>
      <c r="BM90" s="10"/>
      <c r="BN90" s="10"/>
      <c r="BO90" s="10"/>
      <c r="BP90" s="10"/>
      <c r="BQ90" s="10"/>
      <c r="BR90" s="10"/>
      <c r="BS90" s="10"/>
      <c r="BT90" s="10"/>
      <c r="BU90" s="10"/>
      <c r="BV90" s="10"/>
    </row>
    <row r="91" spans="1:74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  <c r="AT91" s="10"/>
      <c r="AU91" s="10"/>
      <c r="AV91" s="10"/>
      <c r="AW91" s="10"/>
      <c r="AX91" s="10"/>
      <c r="AY91" s="10"/>
      <c r="AZ91" s="10"/>
      <c r="BA91" s="10"/>
      <c r="BB91" s="10"/>
      <c r="BC91" s="10"/>
      <c r="BD91" s="10"/>
      <c r="BE91" s="10"/>
      <c r="BF91" s="10"/>
      <c r="BG91" s="10"/>
      <c r="BH91" s="10"/>
      <c r="BI91" s="10"/>
      <c r="BJ91" s="10"/>
      <c r="BK91" s="10"/>
      <c r="BL91" s="10"/>
      <c r="BM91" s="10"/>
      <c r="BN91" s="10"/>
      <c r="BO91" s="10"/>
      <c r="BP91" s="10"/>
      <c r="BQ91" s="10"/>
      <c r="BR91" s="10"/>
      <c r="BS91" s="10"/>
      <c r="BT91" s="10"/>
      <c r="BU91" s="10"/>
      <c r="BV91" s="10"/>
    </row>
    <row r="92" spans="1:74" ht="15.5">
      <c r="A92" s="9"/>
      <c r="B92" s="9"/>
      <c r="C92" s="82" t="s">
        <v>0</v>
      </c>
      <c r="D92" s="83"/>
      <c r="E92" s="83"/>
      <c r="F92" s="83"/>
      <c r="G92" s="83"/>
      <c r="H92" s="84"/>
      <c r="I92" s="10"/>
      <c r="J92" s="10"/>
      <c r="K92" s="10"/>
      <c r="L92" s="10"/>
      <c r="M92" s="10"/>
      <c r="N92" s="10"/>
      <c r="O92" s="10"/>
      <c r="P92" s="10"/>
      <c r="Q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U92" s="10"/>
      <c r="AV92" s="10"/>
      <c r="AW92" s="10"/>
      <c r="AX92" s="10"/>
      <c r="AY92" s="10"/>
      <c r="AZ92" s="10"/>
      <c r="BA92" s="10"/>
      <c r="BB92" s="10"/>
      <c r="BC92" s="10"/>
      <c r="BD92" s="10"/>
      <c r="BE92" s="10"/>
      <c r="BF92" s="10"/>
      <c r="BG92" s="10"/>
      <c r="BH92" s="10"/>
      <c r="BI92" s="10"/>
      <c r="BJ92" s="10"/>
      <c r="BK92" s="10"/>
      <c r="BL92" s="10"/>
      <c r="BM92" s="10"/>
      <c r="BN92" s="10"/>
      <c r="BO92" s="10"/>
      <c r="BP92" s="10"/>
      <c r="BQ92" s="10"/>
      <c r="BR92" s="10"/>
      <c r="BS92" s="10"/>
      <c r="BT92" s="10"/>
      <c r="BU92" s="10"/>
      <c r="BV92" s="10"/>
    </row>
    <row r="93" spans="1:74" ht="21">
      <c r="A93" s="27" t="s">
        <v>271</v>
      </c>
      <c r="B93" s="1"/>
      <c r="C93" s="2">
        <v>2015</v>
      </c>
      <c r="D93" s="3">
        <v>2021</v>
      </c>
      <c r="E93" s="3">
        <v>2025</v>
      </c>
      <c r="F93" s="3">
        <v>2030</v>
      </c>
      <c r="G93" s="3">
        <v>2040</v>
      </c>
      <c r="H93" s="4">
        <v>2050</v>
      </c>
      <c r="I93" s="10"/>
      <c r="J93" s="10"/>
      <c r="K93" s="10"/>
      <c r="L93" s="10"/>
      <c r="M93" s="10"/>
      <c r="N93" s="10"/>
      <c r="O93" s="10"/>
      <c r="P93" s="10"/>
      <c r="Q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10"/>
      <c r="AV93" s="10"/>
      <c r="AW93" s="10"/>
      <c r="AX93" s="10"/>
      <c r="AY93" s="10"/>
      <c r="AZ93" s="10"/>
      <c r="BA93" s="10"/>
      <c r="BB93" s="10"/>
      <c r="BC93" s="10"/>
      <c r="BD93" s="10"/>
      <c r="BE93" s="10"/>
      <c r="BF93" s="10"/>
      <c r="BG93" s="10"/>
      <c r="BH93" s="10"/>
      <c r="BI93" s="10"/>
      <c r="BJ93" s="10"/>
      <c r="BK93" s="10"/>
      <c r="BL93" s="10"/>
      <c r="BM93" s="10"/>
      <c r="BN93" s="10"/>
      <c r="BO93" s="10"/>
      <c r="BP93" s="10"/>
      <c r="BQ93" s="10"/>
      <c r="BR93" s="10"/>
      <c r="BS93" s="10"/>
      <c r="BT93" s="10"/>
      <c r="BU93" s="10"/>
      <c r="BV93" s="10"/>
    </row>
    <row r="94" spans="1:74">
      <c r="A94" s="20" t="s">
        <v>265</v>
      </c>
      <c r="B94" s="9" t="s">
        <v>96</v>
      </c>
      <c r="C94" s="23">
        <f>VLOOKUP($B94,reporting_base!$A$2:$AK$154,'Tab-reporting_baseline'!C$1,FALSE)</f>
        <v>1372.7213240000001</v>
      </c>
      <c r="D94" s="23">
        <f>VLOOKUP($B94,reporting_base!$A$2:$AK$154,'Tab-reporting_baseline'!D$1,FALSE)</f>
        <v>1702.9332979999999</v>
      </c>
      <c r="E94" s="23">
        <f>VLOOKUP($B94,reporting_base!$A$2:$AK$154,'Tab-reporting_baseline'!E$1,FALSE)</f>
        <v>2566.936256</v>
      </c>
      <c r="F94" s="23">
        <f>VLOOKUP($B94,reporting_base!$A$2:$AK$154,'Tab-reporting_baseline'!F$1,FALSE)</f>
        <v>3440.003557</v>
      </c>
      <c r="G94" s="23">
        <f>VLOOKUP($B94,reporting_base!$A$2:$AK$154,'Tab-reporting_baseline'!G$1,FALSE)</f>
        <v>4855.8468039999998</v>
      </c>
      <c r="H94" s="23">
        <f>VLOOKUP($B94,reporting_base!$A$2:$AK$154,'Tab-reporting_baseline'!H$1,FALSE)</f>
        <v>6375.3056999999999</v>
      </c>
      <c r="I94" s="10"/>
      <c r="J94" s="10"/>
      <c r="K94" s="10"/>
      <c r="L94" s="10"/>
      <c r="M94" s="10"/>
      <c r="N94" s="10"/>
      <c r="O94" s="10"/>
      <c r="P94" s="10"/>
      <c r="Q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  <c r="AV94" s="10"/>
      <c r="AW94" s="10"/>
      <c r="AX94" s="10"/>
      <c r="AY94" s="10"/>
      <c r="AZ94" s="10"/>
      <c r="BA94" s="10"/>
      <c r="BB94" s="10"/>
      <c r="BC94" s="10"/>
      <c r="BD94" s="10"/>
      <c r="BE94" s="10"/>
      <c r="BF94" s="10"/>
      <c r="BG94" s="10"/>
      <c r="BH94" s="10"/>
      <c r="BI94" s="10"/>
      <c r="BJ94" s="10"/>
      <c r="BK94" s="10"/>
      <c r="BL94" s="10"/>
      <c r="BM94" s="10"/>
      <c r="BN94" s="10"/>
      <c r="BO94" s="10"/>
      <c r="BP94" s="10"/>
      <c r="BQ94" s="10"/>
      <c r="BR94" s="10"/>
      <c r="BS94" s="10"/>
      <c r="BT94" s="10"/>
      <c r="BU94" s="10"/>
      <c r="BV94" s="10"/>
    </row>
    <row r="95" spans="1:74">
      <c r="A95" s="16" t="s">
        <v>257</v>
      </c>
      <c r="B95" s="9" t="s">
        <v>275</v>
      </c>
      <c r="C95" s="23">
        <v>0</v>
      </c>
      <c r="D95" s="23">
        <v>0</v>
      </c>
      <c r="E95" s="23">
        <v>0</v>
      </c>
      <c r="F95" s="23">
        <v>0</v>
      </c>
      <c r="G95" s="23">
        <v>0</v>
      </c>
      <c r="H95" s="23">
        <v>0</v>
      </c>
      <c r="I95" s="10"/>
      <c r="J95" s="10"/>
      <c r="K95" s="10"/>
      <c r="L95" s="10"/>
      <c r="M95" s="10"/>
      <c r="N95" s="10"/>
      <c r="O95" s="10"/>
      <c r="P95" s="10"/>
      <c r="Q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  <c r="AT95" s="10"/>
      <c r="AU95" s="10"/>
      <c r="AV95" s="10"/>
      <c r="AW95" s="10"/>
      <c r="AX95" s="10"/>
      <c r="AY95" s="10"/>
      <c r="AZ95" s="10"/>
      <c r="BA95" s="10"/>
      <c r="BB95" s="10"/>
      <c r="BC95" s="10"/>
      <c r="BD95" s="10"/>
      <c r="BE95" s="10"/>
      <c r="BF95" s="10"/>
      <c r="BG95" s="10"/>
      <c r="BH95" s="10"/>
      <c r="BI95" s="10"/>
      <c r="BJ95" s="10"/>
      <c r="BK95" s="10"/>
      <c r="BL95" s="10"/>
      <c r="BM95" s="10"/>
      <c r="BN95" s="10"/>
      <c r="BO95" s="10"/>
      <c r="BP95" s="10"/>
      <c r="BQ95" s="10"/>
      <c r="BR95" s="10"/>
      <c r="BS95" s="10"/>
      <c r="BT95" s="10"/>
      <c r="BU95" s="10"/>
      <c r="BV95" s="10"/>
    </row>
    <row r="96" spans="1:74">
      <c r="A96" s="21" t="s">
        <v>284</v>
      </c>
      <c r="B96" s="21"/>
      <c r="C96" s="25">
        <f>C94+C95</f>
        <v>1372.7213240000001</v>
      </c>
      <c r="D96" s="25">
        <f t="shared" ref="D96:H96" si="60">D94+D95</f>
        <v>1702.9332979999999</v>
      </c>
      <c r="E96" s="25">
        <f t="shared" si="60"/>
        <v>2566.936256</v>
      </c>
      <c r="F96" s="25">
        <f t="shared" si="60"/>
        <v>3440.003557</v>
      </c>
      <c r="G96" s="25">
        <f t="shared" si="60"/>
        <v>4855.8468039999998</v>
      </c>
      <c r="H96" s="25">
        <f t="shared" si="60"/>
        <v>6375.3056999999999</v>
      </c>
      <c r="I96" s="10"/>
      <c r="J96" s="10"/>
      <c r="K96" s="10"/>
      <c r="L96" s="10"/>
      <c r="M96" s="10"/>
      <c r="N96" s="10"/>
      <c r="O96" s="10"/>
      <c r="P96" s="10"/>
      <c r="Q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  <c r="AU96" s="10"/>
      <c r="AV96" s="10"/>
      <c r="AW96" s="10"/>
      <c r="AX96" s="10"/>
      <c r="AY96" s="10"/>
      <c r="AZ96" s="10"/>
      <c r="BA96" s="10"/>
      <c r="BB96" s="10"/>
      <c r="BC96" s="10"/>
      <c r="BD96" s="10"/>
      <c r="BE96" s="10"/>
      <c r="BF96" s="10"/>
      <c r="BG96" s="10"/>
      <c r="BH96" s="10"/>
      <c r="BI96" s="10"/>
      <c r="BJ96" s="10"/>
      <c r="BK96" s="10"/>
      <c r="BL96" s="10"/>
      <c r="BM96" s="10"/>
      <c r="BN96" s="10"/>
      <c r="BO96" s="10"/>
      <c r="BP96" s="10"/>
      <c r="BQ96" s="10"/>
      <c r="BR96" s="10"/>
      <c r="BS96" s="10"/>
      <c r="BT96" s="10"/>
      <c r="BU96" s="10"/>
      <c r="BV96" s="10"/>
    </row>
    <row r="97" spans="1:74">
      <c r="A97" s="16" t="s">
        <v>258</v>
      </c>
      <c r="B97" s="10" t="s">
        <v>234</v>
      </c>
      <c r="C97" s="23">
        <f>VLOOKUP($B97,reporting_base!$A$2:$AK$154,'Tab-reporting_baseline'!C$1,FALSE)</f>
        <v>933.32132420000005</v>
      </c>
      <c r="D97" s="23">
        <f>VLOOKUP($B97,reporting_base!$A$2:$AK$154,'Tab-reporting_baseline'!D$1,FALSE)</f>
        <v>1110.2687780000001</v>
      </c>
      <c r="E97" s="23">
        <f>VLOOKUP($B97,reporting_base!$A$2:$AK$154,'Tab-reporting_baseline'!E$1,FALSE)</f>
        <v>1698.1093539999999</v>
      </c>
      <c r="F97" s="23">
        <f>VLOOKUP($B97,reporting_base!$A$2:$AK$154,'Tab-reporting_baseline'!F$1,FALSE)</f>
        <v>2345.064738</v>
      </c>
      <c r="G97" s="23">
        <f>VLOOKUP($B97,reporting_base!$A$2:$AK$154,'Tab-reporting_baseline'!G$1,FALSE)</f>
        <v>3316.0502029999998</v>
      </c>
      <c r="H97" s="23">
        <f>VLOOKUP($B97,reporting_base!$A$2:$AK$154,'Tab-reporting_baseline'!H$1,FALSE)</f>
        <v>4300.9596000000001</v>
      </c>
      <c r="I97" s="10"/>
      <c r="J97" s="10"/>
      <c r="K97" s="10"/>
      <c r="L97" s="10"/>
      <c r="M97" s="10"/>
      <c r="N97" s="10"/>
      <c r="O97" s="10"/>
      <c r="P97" s="10"/>
      <c r="Q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  <c r="AV97" s="10"/>
      <c r="AW97" s="10"/>
      <c r="AX97" s="10"/>
      <c r="AY97" s="10"/>
      <c r="AZ97" s="10"/>
      <c r="BA97" s="10"/>
      <c r="BB97" s="10"/>
      <c r="BC97" s="10"/>
      <c r="BD97" s="10"/>
      <c r="BE97" s="10"/>
      <c r="BF97" s="10"/>
      <c r="BG97" s="10"/>
      <c r="BH97" s="10"/>
      <c r="BI97" s="10"/>
      <c r="BJ97" s="10"/>
      <c r="BK97" s="10"/>
      <c r="BL97" s="10"/>
      <c r="BM97" s="10"/>
      <c r="BN97" s="10"/>
      <c r="BO97" s="10"/>
      <c r="BP97" s="10"/>
      <c r="BQ97" s="10"/>
      <c r="BR97" s="10"/>
      <c r="BS97" s="10"/>
      <c r="BT97" s="10"/>
      <c r="BU97" s="10"/>
      <c r="BV97" s="10"/>
    </row>
    <row r="98" spans="1:74">
      <c r="A98" s="30" t="s">
        <v>141</v>
      </c>
      <c r="B98" s="10" t="s">
        <v>88</v>
      </c>
      <c r="C98" s="23">
        <f>VLOOKUP($B98,reporting_base!$A$2:$AK$154,'Tab-reporting_baseline'!C$1,FALSE)</f>
        <v>515.30656799999997</v>
      </c>
      <c r="D98" s="23">
        <f>VLOOKUP($B98,reporting_base!$A$2:$AK$154,'Tab-reporting_baseline'!D$1,FALSE)</f>
        <v>618.27631989999998</v>
      </c>
      <c r="E98" s="23">
        <f>VLOOKUP($B98,reporting_base!$A$2:$AK$154,'Tab-reporting_baseline'!E$1,FALSE)</f>
        <v>949.62837809999996</v>
      </c>
      <c r="F98" s="23">
        <f>VLOOKUP($B98,reporting_base!$A$2:$AK$154,'Tab-reporting_baseline'!F$1,FALSE)</f>
        <v>1325.904528</v>
      </c>
      <c r="G98" s="23">
        <f>VLOOKUP($B98,reporting_base!$A$2:$AK$154,'Tab-reporting_baseline'!G$1,FALSE)</f>
        <v>1882.2010419999999</v>
      </c>
      <c r="H98" s="23">
        <f>VLOOKUP($B98,reporting_base!$A$2:$AK$154,'Tab-reporting_baseline'!H$1,FALSE)</f>
        <v>2470.4373430000001</v>
      </c>
      <c r="I98" s="10"/>
      <c r="J98" s="10"/>
      <c r="K98" s="10"/>
      <c r="L98" s="10"/>
      <c r="M98" s="10"/>
      <c r="N98" s="10"/>
      <c r="O98" s="10"/>
      <c r="P98" s="10"/>
      <c r="Q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  <c r="AV98" s="10"/>
      <c r="AW98" s="10"/>
      <c r="AX98" s="10"/>
      <c r="AY98" s="10"/>
      <c r="AZ98" s="10"/>
      <c r="BA98" s="10"/>
      <c r="BB98" s="10"/>
      <c r="BC98" s="10"/>
      <c r="BD98" s="10"/>
      <c r="BE98" s="10"/>
      <c r="BF98" s="10"/>
      <c r="BG98" s="10"/>
      <c r="BH98" s="10"/>
      <c r="BI98" s="10"/>
      <c r="BJ98" s="10"/>
      <c r="BK98" s="10"/>
      <c r="BL98" s="10"/>
      <c r="BM98" s="10"/>
      <c r="BN98" s="10"/>
      <c r="BO98" s="10"/>
      <c r="BP98" s="10"/>
      <c r="BQ98" s="10"/>
      <c r="BR98" s="10"/>
      <c r="BS98" s="10"/>
      <c r="BT98" s="10"/>
      <c r="BU98" s="10"/>
      <c r="BV98" s="10"/>
    </row>
    <row r="99" spans="1:74">
      <c r="A99" s="30" t="s">
        <v>142</v>
      </c>
      <c r="B99" s="10" t="s">
        <v>89</v>
      </c>
      <c r="C99" s="23">
        <f>VLOOKUP($B99,reporting_base!$A$2:$AK$154,'Tab-reporting_baseline'!C$1,FALSE)</f>
        <v>25.534731010000002</v>
      </c>
      <c r="D99" s="23">
        <f>VLOOKUP($B99,reporting_base!$A$2:$AK$154,'Tab-reporting_baseline'!D$1,FALSE)</f>
        <v>34.493311679999998</v>
      </c>
      <c r="E99" s="23">
        <f>VLOOKUP($B99,reporting_base!$A$2:$AK$154,'Tab-reporting_baseline'!E$1,FALSE)</f>
        <v>62.850389409999998</v>
      </c>
      <c r="F99" s="23">
        <f>VLOOKUP($B99,reporting_base!$A$2:$AK$154,'Tab-reporting_baseline'!F$1,FALSE)</f>
        <v>105.3206254</v>
      </c>
      <c r="G99" s="23">
        <f>VLOOKUP($B99,reporting_base!$A$2:$AK$154,'Tab-reporting_baseline'!G$1,FALSE)</f>
        <v>163.0094459</v>
      </c>
      <c r="H99" s="23">
        <f>VLOOKUP($B99,reporting_base!$A$2:$AK$154,'Tab-reporting_baseline'!H$1,FALSE)</f>
        <v>229.4711685</v>
      </c>
      <c r="I99" s="10"/>
      <c r="J99" s="10"/>
      <c r="K99" s="10"/>
      <c r="L99" s="10"/>
      <c r="M99" s="10"/>
      <c r="N99" s="10"/>
      <c r="O99" s="10"/>
      <c r="P99" s="10"/>
      <c r="Q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10"/>
      <c r="AU99" s="10"/>
      <c r="AV99" s="10"/>
      <c r="AW99" s="10"/>
      <c r="AX99" s="10"/>
      <c r="AY99" s="10"/>
      <c r="AZ99" s="10"/>
      <c r="BA99" s="10"/>
      <c r="BB99" s="10"/>
      <c r="BC99" s="10"/>
      <c r="BD99" s="10"/>
      <c r="BE99" s="10"/>
      <c r="BF99" s="10"/>
      <c r="BG99" s="10"/>
      <c r="BH99" s="10"/>
      <c r="BI99" s="10"/>
      <c r="BJ99" s="10"/>
      <c r="BK99" s="10"/>
      <c r="BL99" s="10"/>
      <c r="BM99" s="10"/>
      <c r="BN99" s="10"/>
      <c r="BO99" s="10"/>
      <c r="BP99" s="10"/>
      <c r="BQ99" s="10"/>
      <c r="BR99" s="10"/>
      <c r="BS99" s="10"/>
      <c r="BT99" s="10"/>
      <c r="BU99" s="10"/>
      <c r="BV99" s="10"/>
    </row>
    <row r="100" spans="1:74">
      <c r="A100" s="30" t="s">
        <v>143</v>
      </c>
      <c r="B100" s="10" t="s">
        <v>90</v>
      </c>
      <c r="C100" s="23">
        <f>VLOOKUP($B100,reporting_base!$A$2:$AK$154,'Tab-reporting_baseline'!C$1,FALSE)</f>
        <v>345.65947560000001</v>
      </c>
      <c r="D100" s="23">
        <f>VLOOKUP($B100,reporting_base!$A$2:$AK$154,'Tab-reporting_baseline'!D$1,FALSE)</f>
        <v>413.2229658</v>
      </c>
      <c r="E100" s="23">
        <f>VLOOKUP($B100,reporting_base!$A$2:$AK$154,'Tab-reporting_baseline'!E$1,FALSE)</f>
        <v>621.80499280000004</v>
      </c>
      <c r="F100" s="23">
        <f>VLOOKUP($B100,reporting_base!$A$2:$AK$154,'Tab-reporting_baseline'!F$1,FALSE)</f>
        <v>838.97312280000006</v>
      </c>
      <c r="G100" s="23">
        <f>VLOOKUP($B100,reporting_base!$A$2:$AK$154,'Tab-reporting_baseline'!G$1,FALSE)</f>
        <v>1169.393073</v>
      </c>
      <c r="H100" s="23">
        <f>VLOOKUP($B100,reporting_base!$A$2:$AK$154,'Tab-reporting_baseline'!H$1,FALSE)</f>
        <v>1486.2893939999999</v>
      </c>
      <c r="I100" s="10"/>
      <c r="J100" s="10"/>
      <c r="K100" s="10"/>
      <c r="L100" s="10"/>
      <c r="M100" s="10"/>
      <c r="N100" s="10"/>
      <c r="O100" s="10"/>
      <c r="P100" s="10"/>
      <c r="Q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  <c r="AT100" s="10"/>
      <c r="AU100" s="10"/>
      <c r="AV100" s="10"/>
      <c r="AW100" s="10"/>
      <c r="AX100" s="10"/>
      <c r="AY100" s="10"/>
      <c r="AZ100" s="10"/>
      <c r="BA100" s="10"/>
      <c r="BB100" s="10"/>
      <c r="BC100" s="10"/>
      <c r="BD100" s="10"/>
      <c r="BE100" s="10"/>
      <c r="BF100" s="10"/>
      <c r="BG100" s="10"/>
      <c r="BH100" s="10"/>
      <c r="BI100" s="10"/>
      <c r="BJ100" s="10"/>
      <c r="BK100" s="10"/>
      <c r="BL100" s="10"/>
      <c r="BM100" s="10"/>
      <c r="BN100" s="10"/>
      <c r="BO100" s="10"/>
      <c r="BP100" s="10"/>
      <c r="BQ100" s="10"/>
      <c r="BR100" s="10"/>
      <c r="BS100" s="10"/>
      <c r="BT100" s="10"/>
      <c r="BU100" s="10"/>
      <c r="BV100" s="10"/>
    </row>
    <row r="101" spans="1:74">
      <c r="A101" s="30" t="s">
        <v>185</v>
      </c>
      <c r="B101" s="10" t="s">
        <v>91</v>
      </c>
      <c r="C101" s="23">
        <f>VLOOKUP($B101,reporting_base!$A$2:$AK$154,'Tab-reporting_baseline'!C$1,FALSE)</f>
        <v>46.82054961</v>
      </c>
      <c r="D101" s="23">
        <f>VLOOKUP($B101,reporting_base!$A$2:$AK$154,'Tab-reporting_baseline'!D$1,FALSE)</f>
        <v>44.276180930000002</v>
      </c>
      <c r="E101" s="23">
        <f>VLOOKUP($B101,reporting_base!$A$2:$AK$154,'Tab-reporting_baseline'!E$1,FALSE)</f>
        <v>63.82559363</v>
      </c>
      <c r="F101" s="23">
        <f>VLOOKUP($B101,reporting_base!$A$2:$AK$154,'Tab-reporting_baseline'!F$1,FALSE)</f>
        <v>74.866461999999999</v>
      </c>
      <c r="G101" s="23">
        <f>VLOOKUP($B101,reporting_base!$A$2:$AK$154,'Tab-reporting_baseline'!G$1,FALSE)</f>
        <v>101.44664179999999</v>
      </c>
      <c r="H101" s="23">
        <f>VLOOKUP($B101,reporting_base!$A$2:$AK$154,'Tab-reporting_baseline'!H$1,FALSE)</f>
        <v>114.7616941</v>
      </c>
      <c r="I101" s="10"/>
      <c r="J101" s="10"/>
      <c r="K101" s="10"/>
      <c r="L101" s="10"/>
      <c r="M101" s="10"/>
      <c r="N101" s="10"/>
      <c r="O101" s="10"/>
      <c r="P101" s="10"/>
      <c r="Q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  <c r="AT101" s="10"/>
      <c r="AU101" s="10"/>
      <c r="AV101" s="10"/>
      <c r="AW101" s="10"/>
      <c r="AX101" s="10"/>
      <c r="AY101" s="10"/>
      <c r="AZ101" s="10"/>
      <c r="BA101" s="10"/>
      <c r="BB101" s="10"/>
      <c r="BC101" s="10"/>
      <c r="BD101" s="10"/>
      <c r="BE101" s="10"/>
      <c r="BF101" s="10"/>
      <c r="BG101" s="10"/>
      <c r="BH101" s="10"/>
      <c r="BI101" s="10"/>
      <c r="BJ101" s="10"/>
      <c r="BK101" s="10"/>
      <c r="BL101" s="10"/>
      <c r="BM101" s="10"/>
      <c r="BN101" s="10"/>
      <c r="BO101" s="10"/>
      <c r="BP101" s="10"/>
      <c r="BQ101" s="10"/>
      <c r="BR101" s="10"/>
      <c r="BS101" s="10"/>
      <c r="BT101" s="10"/>
      <c r="BU101" s="10"/>
      <c r="BV101" s="10"/>
    </row>
    <row r="102" spans="1:74">
      <c r="A102" s="30" t="s">
        <v>140</v>
      </c>
      <c r="B102" s="10" t="s">
        <v>276</v>
      </c>
      <c r="C102" s="23">
        <v>0</v>
      </c>
      <c r="D102" s="23">
        <v>0</v>
      </c>
      <c r="E102" s="23">
        <v>0</v>
      </c>
      <c r="F102" s="23">
        <v>0</v>
      </c>
      <c r="G102" s="23">
        <v>0</v>
      </c>
      <c r="H102" s="23">
        <v>0</v>
      </c>
      <c r="I102" s="10"/>
      <c r="J102" s="10"/>
      <c r="K102" s="10"/>
      <c r="L102" s="10"/>
      <c r="M102" s="10"/>
      <c r="N102" s="10"/>
      <c r="O102" s="10"/>
      <c r="P102" s="10"/>
      <c r="Q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  <c r="AT102" s="10"/>
      <c r="AU102" s="10"/>
      <c r="AV102" s="10"/>
      <c r="AW102" s="10"/>
      <c r="AX102" s="10"/>
      <c r="AY102" s="10"/>
      <c r="AZ102" s="10"/>
      <c r="BA102" s="10"/>
      <c r="BB102" s="10"/>
      <c r="BC102" s="10"/>
      <c r="BD102" s="10"/>
      <c r="BE102" s="10"/>
      <c r="BF102" s="10"/>
      <c r="BG102" s="10"/>
      <c r="BH102" s="10"/>
      <c r="BI102" s="10"/>
      <c r="BJ102" s="10"/>
      <c r="BK102" s="10"/>
      <c r="BL102" s="10"/>
      <c r="BM102" s="10"/>
      <c r="BN102" s="10"/>
      <c r="BO102" s="10"/>
      <c r="BP102" s="10"/>
      <c r="BQ102" s="10"/>
      <c r="BR102" s="10"/>
      <c r="BS102" s="10"/>
      <c r="BT102" s="10"/>
      <c r="BU102" s="10"/>
      <c r="BV102" s="10"/>
    </row>
    <row r="103" spans="1:74">
      <c r="A103" s="31" t="s">
        <v>144</v>
      </c>
      <c r="B103" s="9" t="s">
        <v>238</v>
      </c>
      <c r="C103" s="23">
        <f>VLOOKUP($B103,reporting_base!$A$2:$AK$154,'Tab-reporting_baseline'!C$1,FALSE)</f>
        <v>396.4</v>
      </c>
      <c r="D103" s="23">
        <f>VLOOKUP($B103,reporting_base!$A$2:$AK$154,'Tab-reporting_baseline'!D$1,FALSE)</f>
        <v>543.19078679999996</v>
      </c>
      <c r="E103" s="23">
        <f>VLOOKUP($B103,reporting_base!$A$2:$AK$154,'Tab-reporting_baseline'!E$1,FALSE)</f>
        <v>805.05745090000005</v>
      </c>
      <c r="F103" s="23">
        <f>VLOOKUP($B103,reporting_base!$A$2:$AK$154,'Tab-reporting_baseline'!F$1,FALSE)</f>
        <v>1012.171639</v>
      </c>
      <c r="G103" s="23">
        <f>VLOOKUP($B103,reporting_base!$A$2:$AK$154,'Tab-reporting_baseline'!G$1,FALSE)</f>
        <v>1399.1668790000001</v>
      </c>
      <c r="H103" s="23">
        <f>VLOOKUP($B103,reporting_base!$A$2:$AK$154,'Tab-reporting_baseline'!H$1,FALSE)</f>
        <v>1862.780205</v>
      </c>
      <c r="I103" s="10"/>
      <c r="J103" s="10"/>
      <c r="K103" s="10"/>
      <c r="L103" s="10"/>
      <c r="M103" s="10"/>
      <c r="N103" s="10"/>
      <c r="O103" s="10"/>
      <c r="P103" s="10"/>
      <c r="Q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  <c r="AT103" s="10"/>
      <c r="AU103" s="10"/>
      <c r="AV103" s="10"/>
      <c r="AW103" s="10"/>
      <c r="AX103" s="10"/>
      <c r="AY103" s="10"/>
      <c r="AZ103" s="10"/>
      <c r="BA103" s="10"/>
      <c r="BB103" s="10"/>
      <c r="BC103" s="10"/>
      <c r="BD103" s="10"/>
      <c r="BE103" s="10"/>
      <c r="BF103" s="10"/>
      <c r="BG103" s="10"/>
      <c r="BH103" s="10"/>
      <c r="BI103" s="10"/>
      <c r="BJ103" s="10"/>
      <c r="BK103" s="10"/>
      <c r="BL103" s="10"/>
      <c r="BM103" s="10"/>
      <c r="BN103" s="10"/>
      <c r="BO103" s="10"/>
      <c r="BP103" s="10"/>
      <c r="BQ103" s="10"/>
      <c r="BR103" s="10"/>
      <c r="BS103" s="10"/>
      <c r="BT103" s="10"/>
      <c r="BU103" s="10"/>
      <c r="BV103" s="10"/>
    </row>
    <row r="104" spans="1:74">
      <c r="A104" s="31" t="s">
        <v>145</v>
      </c>
      <c r="B104" s="10" t="s">
        <v>242</v>
      </c>
      <c r="C104" s="23">
        <f>VLOOKUP($B104,reporting_base!$A$2:$AK$154,'Tab-reporting_baseline'!C$1,FALSE)</f>
        <v>43</v>
      </c>
      <c r="D104" s="23">
        <f>VLOOKUP($B104,reporting_base!$A$2:$AK$154,'Tab-reporting_baseline'!D$1,FALSE)</f>
        <v>49.473733279999998</v>
      </c>
      <c r="E104" s="23">
        <f>VLOOKUP($B104,reporting_base!$A$2:$AK$154,'Tab-reporting_baseline'!E$1,FALSE)</f>
        <v>63.769451750000002</v>
      </c>
      <c r="F104" s="23">
        <f>VLOOKUP($B104,reporting_base!$A$2:$AK$154,'Tab-reporting_baseline'!F$1,FALSE)</f>
        <v>82.76717979</v>
      </c>
      <c r="G104" s="23">
        <f>VLOOKUP($B104,reporting_base!$A$2:$AK$154,'Tab-reporting_baseline'!G$1,FALSE)</f>
        <v>140.62972310000001</v>
      </c>
      <c r="H104" s="23">
        <f>VLOOKUP($B104,reporting_base!$A$2:$AK$154,'Tab-reporting_baseline'!H$1,FALSE)</f>
        <v>211.5658952</v>
      </c>
      <c r="I104" s="10"/>
      <c r="J104" s="10"/>
      <c r="K104" s="10"/>
      <c r="L104" s="10"/>
      <c r="M104" s="10"/>
      <c r="N104" s="10"/>
      <c r="O104" s="10"/>
      <c r="P104" s="10"/>
      <c r="Q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  <c r="AT104" s="10"/>
      <c r="AU104" s="10"/>
      <c r="AV104" s="10"/>
      <c r="AW104" s="10"/>
      <c r="AX104" s="10"/>
      <c r="AY104" s="10"/>
      <c r="AZ104" s="10"/>
      <c r="BA104" s="10"/>
      <c r="BB104" s="10"/>
      <c r="BC104" s="10"/>
      <c r="BD104" s="10"/>
      <c r="BE104" s="10"/>
      <c r="BF104" s="10"/>
      <c r="BG104" s="10"/>
      <c r="BH104" s="10"/>
      <c r="BI104" s="10"/>
      <c r="BJ104" s="10"/>
      <c r="BK104" s="10"/>
      <c r="BL104" s="10"/>
      <c r="BM104" s="10"/>
      <c r="BN104" s="10"/>
      <c r="BO104" s="10"/>
      <c r="BP104" s="10"/>
      <c r="BQ104" s="10"/>
      <c r="BR104" s="10"/>
      <c r="BS104" s="10"/>
      <c r="BT104" s="10"/>
      <c r="BU104" s="10"/>
      <c r="BV104" s="10"/>
    </row>
    <row r="105" spans="1:74">
      <c r="A105" s="31" t="s">
        <v>153</v>
      </c>
      <c r="B105" s="9"/>
      <c r="C105" s="38"/>
      <c r="D105" s="38"/>
      <c r="E105" s="38"/>
      <c r="F105" s="38"/>
      <c r="G105" s="38"/>
      <c r="H105" s="38"/>
      <c r="I105" s="10"/>
      <c r="J105" s="10"/>
      <c r="K105" s="10"/>
      <c r="L105" s="10"/>
      <c r="M105" s="10"/>
      <c r="N105" s="10"/>
      <c r="O105" s="10"/>
      <c r="P105" s="10"/>
      <c r="Q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  <c r="AT105" s="10"/>
      <c r="AU105" s="10"/>
      <c r="AV105" s="10"/>
      <c r="AW105" s="10"/>
      <c r="AX105" s="10"/>
      <c r="AY105" s="10"/>
      <c r="AZ105" s="10"/>
      <c r="BA105" s="10"/>
      <c r="BB105" s="10"/>
      <c r="BC105" s="10"/>
      <c r="BD105" s="10"/>
      <c r="BE105" s="10"/>
      <c r="BF105" s="10"/>
      <c r="BG105" s="10"/>
      <c r="BH105" s="10"/>
      <c r="BI105" s="10"/>
      <c r="BJ105" s="10"/>
      <c r="BK105" s="10"/>
      <c r="BL105" s="10"/>
      <c r="BM105" s="10"/>
      <c r="BN105" s="10"/>
      <c r="BO105" s="10"/>
      <c r="BP105" s="10"/>
      <c r="BQ105" s="10"/>
      <c r="BR105" s="10"/>
      <c r="BS105" s="10"/>
      <c r="BT105" s="10"/>
      <c r="BU105" s="10"/>
      <c r="BV105" s="10"/>
    </row>
    <row r="106" spans="1:74">
      <c r="A106" s="21" t="s">
        <v>259</v>
      </c>
      <c r="B106" s="26"/>
      <c r="C106" s="25">
        <f>C97+C103+C104+C105</f>
        <v>1372.7213242</v>
      </c>
      <c r="D106" s="25">
        <f t="shared" ref="D106:H106" si="61">D97+D103+D104+D105</f>
        <v>1702.93329808</v>
      </c>
      <c r="E106" s="25">
        <f t="shared" si="61"/>
        <v>2566.9362566499999</v>
      </c>
      <c r="F106" s="25">
        <f t="shared" si="61"/>
        <v>3440.0035567900004</v>
      </c>
      <c r="G106" s="25">
        <f t="shared" si="61"/>
        <v>4855.8468051</v>
      </c>
      <c r="H106" s="25">
        <f t="shared" si="61"/>
        <v>6375.3057002000005</v>
      </c>
      <c r="I106" s="10"/>
      <c r="J106" s="10"/>
      <c r="K106" s="10"/>
      <c r="L106" s="10"/>
      <c r="M106" s="10"/>
      <c r="N106" s="10"/>
      <c r="O106" s="10"/>
      <c r="P106" s="10"/>
      <c r="Q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  <c r="AT106" s="10"/>
      <c r="AU106" s="10"/>
      <c r="AV106" s="10"/>
      <c r="AW106" s="10"/>
      <c r="AX106" s="10"/>
      <c r="AY106" s="10"/>
      <c r="AZ106" s="10"/>
      <c r="BA106" s="10"/>
      <c r="BB106" s="10"/>
      <c r="BC106" s="10"/>
      <c r="BD106" s="10"/>
      <c r="BE106" s="10"/>
      <c r="BF106" s="10"/>
      <c r="BG106" s="10"/>
      <c r="BH106" s="10"/>
      <c r="BI106" s="10"/>
      <c r="BJ106" s="10"/>
      <c r="BK106" s="10"/>
      <c r="BL106" s="10"/>
      <c r="BM106" s="10"/>
      <c r="BN106" s="10"/>
      <c r="BO106" s="10"/>
      <c r="BP106" s="10"/>
      <c r="BQ106" s="10"/>
      <c r="BR106" s="10"/>
      <c r="BS106" s="10"/>
      <c r="BT106" s="10"/>
      <c r="BU106" s="10"/>
      <c r="BV106" s="10"/>
    </row>
    <row r="107" spans="1:74">
      <c r="A107" s="16" t="s">
        <v>299</v>
      </c>
      <c r="B107" s="10"/>
      <c r="C107" s="25">
        <f>SUM(C98:C100,C103)</f>
        <v>1282.9007746100001</v>
      </c>
      <c r="D107" s="25">
        <f t="shared" ref="D107:H107" si="62">SUM(D98:D100,D103)</f>
        <v>1609.1833841799998</v>
      </c>
      <c r="E107" s="25">
        <f t="shared" si="62"/>
        <v>2439.3412112100004</v>
      </c>
      <c r="F107" s="25">
        <f t="shared" si="62"/>
        <v>3282.3699151999999</v>
      </c>
      <c r="G107" s="25">
        <f t="shared" si="62"/>
        <v>4613.7704399000004</v>
      </c>
      <c r="H107" s="25">
        <f t="shared" si="62"/>
        <v>6048.9781105000002</v>
      </c>
      <c r="I107" s="10"/>
      <c r="J107" s="10"/>
      <c r="K107" s="10"/>
      <c r="L107" s="10"/>
      <c r="M107" s="10"/>
      <c r="N107" s="10"/>
      <c r="O107" s="10"/>
      <c r="P107" s="10"/>
      <c r="Q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  <c r="AT107" s="10"/>
      <c r="AU107" s="10"/>
      <c r="AV107" s="10"/>
      <c r="AW107" s="10"/>
      <c r="AX107" s="10"/>
      <c r="AY107" s="10"/>
      <c r="AZ107" s="10"/>
      <c r="BA107" s="10"/>
      <c r="BB107" s="10"/>
      <c r="BC107" s="10"/>
      <c r="BD107" s="10"/>
      <c r="BE107" s="10"/>
      <c r="BF107" s="10"/>
      <c r="BG107" s="10"/>
      <c r="BH107" s="10"/>
      <c r="BI107" s="10"/>
      <c r="BJ107" s="10"/>
      <c r="BK107" s="10"/>
      <c r="BL107" s="10"/>
      <c r="BM107" s="10"/>
      <c r="BN107" s="10"/>
      <c r="BO107" s="10"/>
      <c r="BP107" s="10"/>
      <c r="BQ107" s="10"/>
      <c r="BR107" s="10"/>
      <c r="BS107" s="10"/>
      <c r="BT107" s="10"/>
      <c r="BU107" s="10"/>
      <c r="BV107" s="10"/>
    </row>
    <row r="108" spans="1:74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  <c r="AT108" s="10"/>
      <c r="AU108" s="10"/>
      <c r="AV108" s="10"/>
      <c r="AW108" s="10"/>
      <c r="AX108" s="10"/>
      <c r="AY108" s="10"/>
      <c r="AZ108" s="10"/>
      <c r="BA108" s="10"/>
      <c r="BB108" s="10"/>
      <c r="BC108" s="10"/>
      <c r="BD108" s="10"/>
      <c r="BE108" s="10"/>
      <c r="BF108" s="10"/>
      <c r="BG108" s="10"/>
      <c r="BH108" s="10"/>
      <c r="BI108" s="10"/>
      <c r="BJ108" s="10"/>
      <c r="BK108" s="10"/>
      <c r="BL108" s="10"/>
      <c r="BM108" s="10"/>
      <c r="BN108" s="10"/>
      <c r="BO108" s="10"/>
      <c r="BP108" s="10"/>
      <c r="BQ108" s="10"/>
      <c r="BR108" s="10"/>
      <c r="BS108" s="10"/>
      <c r="BT108" s="10"/>
      <c r="BU108" s="10"/>
      <c r="BV108" s="10"/>
    </row>
    <row r="109" spans="1:74" ht="15.5">
      <c r="A109" s="9"/>
      <c r="B109" s="9"/>
      <c r="C109" s="82" t="s">
        <v>0</v>
      </c>
      <c r="D109" s="83"/>
      <c r="E109" s="83"/>
      <c r="F109" s="83"/>
      <c r="G109" s="83"/>
      <c r="H109" s="84"/>
      <c r="I109" s="10"/>
      <c r="J109" s="10"/>
      <c r="K109" s="10"/>
      <c r="L109" s="10"/>
      <c r="M109" s="10"/>
      <c r="N109" s="10"/>
      <c r="O109" s="10"/>
      <c r="P109" s="10"/>
      <c r="Q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  <c r="AT109" s="10"/>
      <c r="AU109" s="10"/>
      <c r="AV109" s="10"/>
      <c r="AW109" s="10"/>
      <c r="AX109" s="10"/>
      <c r="AY109" s="10"/>
      <c r="AZ109" s="10"/>
      <c r="BA109" s="10"/>
      <c r="BB109" s="10"/>
      <c r="BC109" s="10"/>
      <c r="BD109" s="10"/>
      <c r="BE109" s="10"/>
      <c r="BF109" s="10"/>
      <c r="BG109" s="10"/>
      <c r="BH109" s="10"/>
      <c r="BI109" s="10"/>
      <c r="BJ109" s="10"/>
      <c r="BK109" s="10"/>
      <c r="BL109" s="10"/>
      <c r="BM109" s="10"/>
      <c r="BN109" s="10"/>
      <c r="BO109" s="10"/>
      <c r="BP109" s="10"/>
      <c r="BQ109" s="10"/>
      <c r="BR109" s="10"/>
      <c r="BS109" s="10"/>
      <c r="BT109" s="10"/>
      <c r="BU109" s="10"/>
      <c r="BV109" s="10"/>
    </row>
    <row r="110" spans="1:74" ht="21">
      <c r="A110" s="28" t="s">
        <v>189</v>
      </c>
      <c r="B110" s="1"/>
      <c r="C110" s="2">
        <v>2015</v>
      </c>
      <c r="D110" s="3">
        <v>2021</v>
      </c>
      <c r="E110" s="3">
        <v>2025</v>
      </c>
      <c r="F110" s="3">
        <v>2030</v>
      </c>
      <c r="G110" s="3">
        <v>2040</v>
      </c>
      <c r="H110" s="4">
        <v>2050</v>
      </c>
      <c r="I110" s="10"/>
      <c r="J110" s="10"/>
      <c r="K110" s="10"/>
      <c r="L110" s="10"/>
      <c r="M110" s="10"/>
      <c r="N110" s="10"/>
      <c r="O110" s="10"/>
      <c r="P110" s="10"/>
      <c r="Q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  <c r="AT110" s="10"/>
      <c r="AU110" s="10"/>
      <c r="AV110" s="10"/>
      <c r="AW110" s="10"/>
      <c r="AX110" s="10"/>
      <c r="AY110" s="10"/>
      <c r="AZ110" s="10"/>
      <c r="BA110" s="10"/>
      <c r="BB110" s="10"/>
      <c r="BC110" s="10"/>
      <c r="BD110" s="10"/>
      <c r="BE110" s="10"/>
      <c r="BF110" s="10"/>
      <c r="BG110" s="10"/>
      <c r="BH110" s="10"/>
      <c r="BI110" s="10"/>
      <c r="BJ110" s="10"/>
      <c r="BK110" s="10"/>
      <c r="BL110" s="10"/>
      <c r="BM110" s="10"/>
      <c r="BN110" s="10"/>
      <c r="BO110" s="10"/>
      <c r="BP110" s="10"/>
      <c r="BQ110" s="10"/>
      <c r="BR110" s="10"/>
      <c r="BS110" s="10"/>
      <c r="BT110" s="10"/>
      <c r="BU110" s="10"/>
      <c r="BV110" s="10"/>
    </row>
    <row r="111" spans="1:74">
      <c r="A111" s="16" t="s">
        <v>154</v>
      </c>
      <c r="B111" s="9"/>
      <c r="C111" s="23">
        <f t="shared" ref="C111:H120" si="63">C4</f>
        <v>11651.815259999999</v>
      </c>
      <c r="D111" s="23">
        <f t="shared" si="63"/>
        <v>13543.72594</v>
      </c>
      <c r="E111" s="23">
        <f t="shared" si="63"/>
        <v>17923.47423</v>
      </c>
      <c r="F111" s="23">
        <f t="shared" si="63"/>
        <v>21901.44342</v>
      </c>
      <c r="G111" s="23">
        <f t="shared" si="63"/>
        <v>29758.144509999998</v>
      </c>
      <c r="H111" s="23">
        <f t="shared" si="63"/>
        <v>37205.41403</v>
      </c>
      <c r="I111" s="10"/>
      <c r="J111" s="10"/>
      <c r="K111" s="10"/>
      <c r="L111" s="10"/>
      <c r="M111" s="10"/>
      <c r="N111" s="10"/>
      <c r="O111" s="10"/>
      <c r="P111" s="10"/>
      <c r="Q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  <c r="AT111" s="10"/>
      <c r="AU111" s="10"/>
      <c r="AV111" s="10"/>
      <c r="AW111" s="10"/>
      <c r="AX111" s="10"/>
      <c r="AY111" s="10"/>
      <c r="AZ111" s="10"/>
      <c r="BA111" s="10"/>
      <c r="BB111" s="10"/>
      <c r="BC111" s="10"/>
      <c r="BD111" s="10"/>
      <c r="BE111" s="10"/>
      <c r="BF111" s="10"/>
      <c r="BG111" s="10"/>
      <c r="BH111" s="10"/>
      <c r="BI111" s="10"/>
      <c r="BJ111" s="10"/>
      <c r="BK111" s="10"/>
      <c r="BL111" s="10"/>
      <c r="BM111" s="10"/>
      <c r="BN111" s="10"/>
      <c r="BO111" s="10"/>
      <c r="BP111" s="10"/>
      <c r="BQ111" s="10"/>
      <c r="BR111" s="10"/>
      <c r="BS111" s="10"/>
      <c r="BT111" s="10"/>
      <c r="BU111" s="10"/>
      <c r="BV111" s="10"/>
    </row>
    <row r="112" spans="1:74">
      <c r="A112" s="29" t="s">
        <v>155</v>
      </c>
      <c r="B112" s="9"/>
      <c r="C112" s="23">
        <f t="shared" si="63"/>
        <v>2310</v>
      </c>
      <c r="D112" s="23">
        <f t="shared" si="63"/>
        <v>2316.3320699999999</v>
      </c>
      <c r="E112" s="23">
        <f t="shared" si="63"/>
        <v>2312.5908159999999</v>
      </c>
      <c r="F112" s="23">
        <f t="shared" si="63"/>
        <v>2314.114748</v>
      </c>
      <c r="G112" s="23">
        <f t="shared" si="63"/>
        <v>2330.6868840000002</v>
      </c>
      <c r="H112" s="23">
        <f t="shared" si="63"/>
        <v>2349.1078309999998</v>
      </c>
      <c r="I112" s="10"/>
      <c r="J112" s="10"/>
      <c r="K112" s="10"/>
      <c r="L112" s="10"/>
      <c r="M112" s="10"/>
      <c r="N112" s="10"/>
      <c r="O112" s="10"/>
      <c r="P112" s="10"/>
      <c r="Q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S112" s="10"/>
      <c r="AT112" s="10"/>
      <c r="AU112" s="10"/>
      <c r="AV112" s="10"/>
      <c r="AW112" s="10"/>
      <c r="AX112" s="10"/>
      <c r="AY112" s="10"/>
      <c r="AZ112" s="10"/>
      <c r="BA112" s="10"/>
      <c r="BB112" s="10"/>
      <c r="BC112" s="10"/>
      <c r="BD112" s="10"/>
      <c r="BE112" s="10"/>
      <c r="BF112" s="10"/>
      <c r="BG112" s="10"/>
      <c r="BH112" s="10"/>
      <c r="BI112" s="10"/>
      <c r="BJ112" s="10"/>
      <c r="BK112" s="10"/>
      <c r="BL112" s="10"/>
      <c r="BM112" s="10"/>
      <c r="BN112" s="10"/>
      <c r="BO112" s="10"/>
      <c r="BP112" s="10"/>
      <c r="BQ112" s="10"/>
      <c r="BR112" s="10"/>
      <c r="BS112" s="10"/>
      <c r="BT112" s="10"/>
      <c r="BU112" s="10"/>
      <c r="BV112" s="10"/>
    </row>
    <row r="113" spans="1:74">
      <c r="A113" s="29" t="s">
        <v>156</v>
      </c>
      <c r="B113" s="9"/>
      <c r="C113" s="23">
        <f t="shared" si="63"/>
        <v>412.76329609999999</v>
      </c>
      <c r="D113" s="23">
        <f t="shared" si="63"/>
        <v>459.0903126</v>
      </c>
      <c r="E113" s="23">
        <f t="shared" si="63"/>
        <v>537.34097729999996</v>
      </c>
      <c r="F113" s="23">
        <f t="shared" si="63"/>
        <v>328.85080499999998</v>
      </c>
      <c r="G113" s="23">
        <f t="shared" si="63"/>
        <v>207.22888499999999</v>
      </c>
      <c r="H113" s="23">
        <f t="shared" si="63"/>
        <v>216.92348519999999</v>
      </c>
      <c r="I113" s="10"/>
      <c r="J113" s="10"/>
      <c r="K113" s="10"/>
      <c r="L113" s="10"/>
      <c r="M113" s="10"/>
      <c r="N113" s="10"/>
      <c r="O113" s="10"/>
      <c r="P113" s="10"/>
      <c r="Q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  <c r="AS113" s="10"/>
      <c r="AT113" s="10"/>
      <c r="AU113" s="10"/>
      <c r="AV113" s="10"/>
      <c r="AW113" s="10"/>
      <c r="AX113" s="10"/>
      <c r="AY113" s="10"/>
      <c r="AZ113" s="10"/>
      <c r="BA113" s="10"/>
      <c r="BB113" s="10"/>
      <c r="BC113" s="10"/>
      <c r="BD113" s="10"/>
      <c r="BE113" s="10"/>
      <c r="BF113" s="10"/>
      <c r="BG113" s="10"/>
      <c r="BH113" s="10"/>
      <c r="BI113" s="10"/>
      <c r="BJ113" s="10"/>
      <c r="BK113" s="10"/>
      <c r="BL113" s="10"/>
      <c r="BM113" s="10"/>
      <c r="BN113" s="10"/>
      <c r="BO113" s="10"/>
      <c r="BP113" s="10"/>
      <c r="BQ113" s="10"/>
      <c r="BR113" s="10"/>
      <c r="BS113" s="10"/>
      <c r="BT113" s="10"/>
      <c r="BU113" s="10"/>
      <c r="BV113" s="10"/>
    </row>
    <row r="114" spans="1:74">
      <c r="A114" s="29" t="s">
        <v>157</v>
      </c>
      <c r="B114" s="9"/>
      <c r="C114" s="23">
        <f t="shared" si="63"/>
        <v>767.00734950000003</v>
      </c>
      <c r="D114" s="23">
        <f t="shared" si="63"/>
        <v>786.82558589999996</v>
      </c>
      <c r="E114" s="23">
        <f t="shared" si="63"/>
        <v>758.99565719999998</v>
      </c>
      <c r="F114" s="23">
        <f t="shared" si="63"/>
        <v>841.92667470000004</v>
      </c>
      <c r="G114" s="23">
        <f t="shared" si="63"/>
        <v>772.38286740000001</v>
      </c>
      <c r="H114" s="23">
        <f t="shared" si="63"/>
        <v>725.97689730000002</v>
      </c>
      <c r="I114" s="10"/>
      <c r="J114" s="10"/>
      <c r="K114" s="10"/>
      <c r="L114" s="10"/>
      <c r="M114" s="10"/>
      <c r="N114" s="10"/>
      <c r="O114" s="10"/>
      <c r="P114" s="10"/>
      <c r="Q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  <c r="AT114" s="10"/>
      <c r="AU114" s="10"/>
      <c r="AV114" s="10"/>
      <c r="AW114" s="10"/>
      <c r="AX114" s="10"/>
      <c r="AY114" s="10"/>
      <c r="AZ114" s="10"/>
      <c r="BA114" s="10"/>
      <c r="BB114" s="10"/>
      <c r="BC114" s="10"/>
      <c r="BD114" s="10"/>
      <c r="BE114" s="10"/>
      <c r="BF114" s="10"/>
      <c r="BG114" s="10"/>
      <c r="BH114" s="10"/>
      <c r="BI114" s="10"/>
      <c r="BJ114" s="10"/>
      <c r="BK114" s="10"/>
      <c r="BL114" s="10"/>
      <c r="BM114" s="10"/>
      <c r="BN114" s="10"/>
      <c r="BO114" s="10"/>
      <c r="BP114" s="10"/>
      <c r="BQ114" s="10"/>
      <c r="BR114" s="10"/>
      <c r="BS114" s="10"/>
      <c r="BT114" s="10"/>
      <c r="BU114" s="10"/>
      <c r="BV114" s="10"/>
    </row>
    <row r="115" spans="1:74">
      <c r="A115" s="29" t="s">
        <v>158</v>
      </c>
      <c r="B115" s="9"/>
      <c r="C115" s="23">
        <f t="shared" si="63"/>
        <v>6789.3232939999998</v>
      </c>
      <c r="D115" s="23">
        <f t="shared" si="63"/>
        <v>8278.5446690000008</v>
      </c>
      <c r="E115" s="23">
        <f t="shared" si="63"/>
        <v>11747.61052</v>
      </c>
      <c r="F115" s="23">
        <f t="shared" si="63"/>
        <v>14976.547629999999</v>
      </c>
      <c r="G115" s="23">
        <f t="shared" si="63"/>
        <v>21591.999070000002</v>
      </c>
      <c r="H115" s="23">
        <f t="shared" si="63"/>
        <v>27538.100119999999</v>
      </c>
      <c r="I115" s="10"/>
      <c r="J115" s="10"/>
      <c r="K115" s="10"/>
      <c r="L115" s="10"/>
      <c r="M115" s="10"/>
      <c r="N115" s="10"/>
      <c r="O115" s="10"/>
      <c r="P115" s="10"/>
      <c r="Q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  <c r="AT115" s="10"/>
      <c r="AU115" s="10"/>
      <c r="AV115" s="10"/>
      <c r="AW115" s="10"/>
      <c r="AX115" s="10"/>
      <c r="AY115" s="10"/>
      <c r="AZ115" s="10"/>
      <c r="BA115" s="10"/>
      <c r="BB115" s="10"/>
      <c r="BC115" s="10"/>
      <c r="BD115" s="10"/>
      <c r="BE115" s="10"/>
      <c r="BF115" s="10"/>
      <c r="BG115" s="10"/>
      <c r="BH115" s="10"/>
      <c r="BI115" s="10"/>
      <c r="BJ115" s="10"/>
      <c r="BK115" s="10"/>
      <c r="BL115" s="10"/>
      <c r="BM115" s="10"/>
      <c r="BN115" s="10"/>
      <c r="BO115" s="10"/>
      <c r="BP115" s="10"/>
      <c r="BQ115" s="10"/>
      <c r="BR115" s="10"/>
      <c r="BS115" s="10"/>
      <c r="BT115" s="10"/>
      <c r="BU115" s="10"/>
      <c r="BV115" s="10"/>
    </row>
    <row r="116" spans="1:74">
      <c r="A116" s="29" t="s">
        <v>160</v>
      </c>
      <c r="B116" s="9"/>
      <c r="C116" s="23">
        <f t="shared" si="63"/>
        <v>1372.7213240000001</v>
      </c>
      <c r="D116" s="23">
        <f t="shared" si="63"/>
        <v>1702.9332979999999</v>
      </c>
      <c r="E116" s="23">
        <f t="shared" si="63"/>
        <v>2566.936256</v>
      </c>
      <c r="F116" s="23">
        <f t="shared" si="63"/>
        <v>3440.003557</v>
      </c>
      <c r="G116" s="23">
        <f t="shared" si="63"/>
        <v>4855.8468039999998</v>
      </c>
      <c r="H116" s="23">
        <f t="shared" si="63"/>
        <v>6375.3056999999999</v>
      </c>
      <c r="I116" s="10"/>
      <c r="J116" s="10"/>
      <c r="K116" s="10"/>
      <c r="L116" s="10"/>
      <c r="M116" s="10"/>
      <c r="N116" s="10"/>
      <c r="O116" s="10"/>
      <c r="P116" s="10"/>
      <c r="Q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  <c r="AT116" s="10"/>
      <c r="AU116" s="10"/>
      <c r="AV116" s="10"/>
      <c r="AW116" s="10"/>
      <c r="AX116" s="10"/>
      <c r="AY116" s="10"/>
      <c r="AZ116" s="10"/>
      <c r="BA116" s="10"/>
      <c r="BB116" s="10"/>
      <c r="BC116" s="10"/>
      <c r="BD116" s="10"/>
      <c r="BE116" s="10"/>
      <c r="BF116" s="10"/>
      <c r="BG116" s="10"/>
      <c r="BH116" s="10"/>
      <c r="BI116" s="10"/>
      <c r="BJ116" s="10"/>
      <c r="BK116" s="10"/>
      <c r="BL116" s="10"/>
      <c r="BM116" s="10"/>
      <c r="BN116" s="10"/>
      <c r="BO116" s="10"/>
      <c r="BP116" s="10"/>
      <c r="BQ116" s="10"/>
      <c r="BR116" s="10"/>
      <c r="BS116" s="10"/>
      <c r="BT116" s="10"/>
      <c r="BU116" s="10"/>
      <c r="BV116" s="10"/>
    </row>
    <row r="117" spans="1:74">
      <c r="A117" s="16" t="s">
        <v>161</v>
      </c>
      <c r="B117" s="9"/>
      <c r="C117" s="23">
        <f t="shared" si="63"/>
        <v>7532.0000010000003</v>
      </c>
      <c r="D117" s="23">
        <f t="shared" si="63"/>
        <v>8916.2426770000002</v>
      </c>
      <c r="E117" s="23">
        <f t="shared" si="63"/>
        <v>9788.1336389999997</v>
      </c>
      <c r="F117" s="23">
        <f t="shared" si="63"/>
        <v>13171.81259</v>
      </c>
      <c r="G117" s="23">
        <f t="shared" si="63"/>
        <v>18792.82879</v>
      </c>
      <c r="H117" s="23">
        <f t="shared" si="63"/>
        <v>21403.84172</v>
      </c>
      <c r="I117" s="10"/>
      <c r="J117" s="10"/>
      <c r="K117" s="10"/>
      <c r="L117" s="10"/>
      <c r="M117" s="10"/>
      <c r="N117" s="10"/>
      <c r="O117" s="10"/>
      <c r="P117" s="10"/>
      <c r="Q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  <c r="AT117" s="10"/>
      <c r="AU117" s="10"/>
      <c r="AV117" s="10"/>
      <c r="AW117" s="10"/>
      <c r="AX117" s="10"/>
      <c r="AY117" s="10"/>
      <c r="AZ117" s="10"/>
      <c r="BA117" s="10"/>
      <c r="BB117" s="10"/>
      <c r="BC117" s="10"/>
      <c r="BD117" s="10"/>
      <c r="BE117" s="10"/>
      <c r="BF117" s="10"/>
      <c r="BG117" s="10"/>
      <c r="BH117" s="10"/>
      <c r="BI117" s="10"/>
      <c r="BJ117" s="10"/>
      <c r="BK117" s="10"/>
      <c r="BL117" s="10"/>
      <c r="BM117" s="10"/>
      <c r="BN117" s="10"/>
      <c r="BO117" s="10"/>
      <c r="BP117" s="10"/>
      <c r="BQ117" s="10"/>
      <c r="BR117" s="10"/>
      <c r="BS117" s="10"/>
      <c r="BT117" s="10"/>
      <c r="BU117" s="10"/>
      <c r="BV117" s="10"/>
    </row>
    <row r="118" spans="1:74">
      <c r="A118" s="21" t="s">
        <v>162</v>
      </c>
      <c r="B118" s="21"/>
      <c r="C118" s="25">
        <f t="shared" si="63"/>
        <v>19183.815261</v>
      </c>
      <c r="D118" s="25">
        <f t="shared" si="63"/>
        <v>22459.968616999999</v>
      </c>
      <c r="E118" s="25">
        <f t="shared" si="63"/>
        <v>27711.607868999999</v>
      </c>
      <c r="F118" s="25">
        <f t="shared" si="63"/>
        <v>35073.256009999997</v>
      </c>
      <c r="G118" s="25">
        <f t="shared" si="63"/>
        <v>48550.973299999998</v>
      </c>
      <c r="H118" s="25">
        <f t="shared" si="63"/>
        <v>58609.255749999997</v>
      </c>
      <c r="I118" s="10"/>
      <c r="J118" s="10"/>
      <c r="K118" s="10"/>
      <c r="L118" s="10"/>
      <c r="M118" s="10"/>
      <c r="N118" s="10"/>
      <c r="O118" s="10"/>
      <c r="P118" s="10"/>
      <c r="Q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  <c r="AT118" s="10"/>
      <c r="AU118" s="10"/>
      <c r="AV118" s="10"/>
      <c r="AW118" s="10"/>
      <c r="AX118" s="10"/>
      <c r="AY118" s="10"/>
      <c r="AZ118" s="10"/>
      <c r="BA118" s="10"/>
      <c r="BB118" s="10"/>
      <c r="BC118" s="10"/>
      <c r="BD118" s="10"/>
      <c r="BE118" s="10"/>
      <c r="BF118" s="10"/>
      <c r="BG118" s="10"/>
      <c r="BH118" s="10"/>
      <c r="BI118" s="10"/>
      <c r="BJ118" s="10"/>
      <c r="BK118" s="10"/>
      <c r="BL118" s="10"/>
      <c r="BM118" s="10"/>
      <c r="BN118" s="10"/>
      <c r="BO118" s="10"/>
      <c r="BP118" s="10"/>
      <c r="BQ118" s="10"/>
      <c r="BR118" s="10"/>
      <c r="BS118" s="10"/>
      <c r="BT118" s="10"/>
      <c r="BU118" s="10"/>
      <c r="BV118" s="10"/>
    </row>
    <row r="119" spans="1:74">
      <c r="A119" s="16" t="s">
        <v>163</v>
      </c>
      <c r="B119" s="9"/>
      <c r="C119" s="23">
        <f t="shared" si="63"/>
        <v>14205.15351</v>
      </c>
      <c r="D119" s="23">
        <f t="shared" si="63"/>
        <v>17058.85312</v>
      </c>
      <c r="E119" s="23">
        <f t="shared" si="63"/>
        <v>22508.108939999998</v>
      </c>
      <c r="F119" s="23">
        <f t="shared" si="63"/>
        <v>28340.34923</v>
      </c>
      <c r="G119" s="23">
        <f t="shared" si="63"/>
        <v>40172.562839999999</v>
      </c>
      <c r="H119" s="23">
        <f t="shared" si="63"/>
        <v>49247.672659999997</v>
      </c>
      <c r="I119" s="10"/>
      <c r="J119" s="10"/>
      <c r="K119" s="10"/>
      <c r="L119" s="10"/>
      <c r="M119" s="10"/>
      <c r="N119" s="10"/>
      <c r="O119" s="10"/>
      <c r="P119" s="10"/>
      <c r="Q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  <c r="AT119" s="10"/>
      <c r="AU119" s="10"/>
      <c r="AV119" s="10"/>
      <c r="AW119" s="10"/>
      <c r="AX119" s="10"/>
      <c r="AY119" s="10"/>
      <c r="AZ119" s="10"/>
      <c r="BA119" s="10"/>
      <c r="BB119" s="10"/>
      <c r="BC119" s="10"/>
      <c r="BD119" s="10"/>
      <c r="BE119" s="10"/>
      <c r="BF119" s="10"/>
      <c r="BG119" s="10"/>
      <c r="BH119" s="10"/>
      <c r="BI119" s="10"/>
      <c r="BJ119" s="10"/>
      <c r="BK119" s="10"/>
      <c r="BL119" s="10"/>
      <c r="BM119" s="10"/>
      <c r="BN119" s="10"/>
      <c r="BO119" s="10"/>
      <c r="BP119" s="10"/>
      <c r="BQ119" s="10"/>
      <c r="BR119" s="10"/>
      <c r="BS119" s="10"/>
      <c r="BT119" s="10"/>
      <c r="BU119" s="10"/>
      <c r="BV119" s="10"/>
    </row>
    <row r="120" spans="1:74">
      <c r="A120" s="30" t="s">
        <v>164</v>
      </c>
      <c r="B120" s="9"/>
      <c r="C120" s="23">
        <f t="shared" si="63"/>
        <v>3167.9766119999999</v>
      </c>
      <c r="D120" s="23">
        <f t="shared" si="63"/>
        <v>3951.3445620000002</v>
      </c>
      <c r="E120" s="23">
        <f t="shared" si="63"/>
        <v>4473.6234320000003</v>
      </c>
      <c r="F120" s="23">
        <f t="shared" si="63"/>
        <v>5640.8252030000003</v>
      </c>
      <c r="G120" s="23">
        <f t="shared" si="63"/>
        <v>8118.2660269999997</v>
      </c>
      <c r="H120" s="23">
        <f t="shared" si="63"/>
        <v>9750.7976440000002</v>
      </c>
      <c r="I120" s="10"/>
      <c r="J120" s="10"/>
      <c r="K120" s="10"/>
      <c r="L120" s="10"/>
      <c r="M120" s="10"/>
      <c r="N120" s="10"/>
      <c r="O120" s="10"/>
      <c r="P120" s="10"/>
      <c r="Q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  <c r="AT120" s="10"/>
      <c r="AU120" s="10"/>
      <c r="AV120" s="10"/>
      <c r="AW120" s="10"/>
      <c r="AX120" s="10"/>
      <c r="AY120" s="10"/>
      <c r="AZ120" s="10"/>
      <c r="BA120" s="10"/>
      <c r="BB120" s="10"/>
      <c r="BC120" s="10"/>
      <c r="BD120" s="10"/>
      <c r="BE120" s="10"/>
      <c r="BF120" s="10"/>
      <c r="BG120" s="10"/>
      <c r="BH120" s="10"/>
      <c r="BI120" s="10"/>
      <c r="BJ120" s="10"/>
      <c r="BK120" s="10"/>
      <c r="BL120" s="10"/>
      <c r="BM120" s="10"/>
      <c r="BN120" s="10"/>
      <c r="BO120" s="10"/>
      <c r="BP120" s="10"/>
      <c r="BQ120" s="10"/>
      <c r="BR120" s="10"/>
      <c r="BS120" s="10"/>
      <c r="BT120" s="10"/>
      <c r="BU120" s="10"/>
      <c r="BV120" s="10"/>
    </row>
    <row r="121" spans="1:74">
      <c r="A121" s="30" t="s">
        <v>142</v>
      </c>
      <c r="B121" s="9"/>
      <c r="C121" s="23">
        <f t="shared" ref="C121:H128" si="64">C14</f>
        <v>421.00640509999999</v>
      </c>
      <c r="D121" s="23">
        <f t="shared" si="64"/>
        <v>561.80477970000004</v>
      </c>
      <c r="E121" s="23">
        <f t="shared" si="64"/>
        <v>575.9562105</v>
      </c>
      <c r="F121" s="23">
        <f t="shared" si="64"/>
        <v>775.91285119999998</v>
      </c>
      <c r="G121" s="23">
        <f t="shared" si="64"/>
        <v>1091.424512</v>
      </c>
      <c r="H121" s="23">
        <f t="shared" si="64"/>
        <v>1333.0170250000001</v>
      </c>
      <c r="I121" s="10"/>
      <c r="J121" s="10"/>
      <c r="K121" s="10"/>
      <c r="L121" s="10"/>
      <c r="M121" s="10"/>
      <c r="N121" s="10"/>
      <c r="O121" s="10"/>
      <c r="P121" s="10"/>
      <c r="Q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  <c r="AT121" s="10"/>
      <c r="AU121" s="10"/>
      <c r="AV121" s="10"/>
      <c r="AW121" s="10"/>
      <c r="AX121" s="10"/>
      <c r="AY121" s="10"/>
      <c r="AZ121" s="10"/>
      <c r="BA121" s="10"/>
      <c r="BB121" s="10"/>
      <c r="BC121" s="10"/>
      <c r="BD121" s="10"/>
      <c r="BE121" s="10"/>
      <c r="BF121" s="10"/>
      <c r="BG121" s="10"/>
      <c r="BH121" s="10"/>
      <c r="BI121" s="10"/>
      <c r="BJ121" s="10"/>
      <c r="BK121" s="10"/>
      <c r="BL121" s="10"/>
      <c r="BM121" s="10"/>
      <c r="BN121" s="10"/>
      <c r="BO121" s="10"/>
      <c r="BP121" s="10"/>
      <c r="BQ121" s="10"/>
      <c r="BR121" s="10"/>
      <c r="BS121" s="10"/>
      <c r="BT121" s="10"/>
      <c r="BU121" s="10"/>
      <c r="BV121" s="10"/>
    </row>
    <row r="122" spans="1:74">
      <c r="A122" s="30" t="s">
        <v>143</v>
      </c>
      <c r="B122" s="9"/>
      <c r="C122" s="23">
        <f t="shared" si="64"/>
        <v>865.04260650000003</v>
      </c>
      <c r="D122" s="23">
        <f t="shared" si="64"/>
        <v>1049.217719</v>
      </c>
      <c r="E122" s="23">
        <f t="shared" si="64"/>
        <v>1230.3462629999999</v>
      </c>
      <c r="F122" s="23">
        <f t="shared" si="64"/>
        <v>1524.779536</v>
      </c>
      <c r="G122" s="23">
        <f t="shared" si="64"/>
        <v>2116.4868179999999</v>
      </c>
      <c r="H122" s="23">
        <f t="shared" si="64"/>
        <v>2607.8383100000001</v>
      </c>
      <c r="I122" s="10"/>
      <c r="J122" s="10"/>
      <c r="K122" s="10"/>
      <c r="L122" s="10"/>
      <c r="M122" s="10"/>
      <c r="N122" s="10"/>
      <c r="O122" s="10"/>
      <c r="P122" s="10"/>
      <c r="Q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  <c r="AT122" s="10"/>
      <c r="AU122" s="10"/>
      <c r="AV122" s="10"/>
      <c r="AW122" s="10"/>
      <c r="AX122" s="10"/>
      <c r="AY122" s="10"/>
      <c r="AZ122" s="10"/>
      <c r="BA122" s="10"/>
      <c r="BB122" s="10"/>
      <c r="BC122" s="10"/>
      <c r="BD122" s="10"/>
      <c r="BE122" s="10"/>
      <c r="BF122" s="10"/>
      <c r="BG122" s="10"/>
      <c r="BH122" s="10"/>
      <c r="BI122" s="10"/>
      <c r="BJ122" s="10"/>
      <c r="BK122" s="10"/>
      <c r="BL122" s="10"/>
      <c r="BM122" s="10"/>
      <c r="BN122" s="10"/>
      <c r="BO122" s="10"/>
      <c r="BP122" s="10"/>
      <c r="BQ122" s="10"/>
      <c r="BR122" s="10"/>
      <c r="BS122" s="10"/>
      <c r="BT122" s="10"/>
      <c r="BU122" s="10"/>
      <c r="BV122" s="10"/>
    </row>
    <row r="123" spans="1:74">
      <c r="A123" s="30" t="s">
        <v>177</v>
      </c>
      <c r="B123" s="9"/>
      <c r="C123" s="23">
        <f t="shared" si="64"/>
        <v>6076.7669239999996</v>
      </c>
      <c r="D123" s="23">
        <f t="shared" si="64"/>
        <v>7023.7623640000002</v>
      </c>
      <c r="E123" s="23">
        <f t="shared" si="64"/>
        <v>9605.9608740000003</v>
      </c>
      <c r="F123" s="23">
        <f t="shared" si="64"/>
        <v>11837.144780000001</v>
      </c>
      <c r="G123" s="23">
        <f t="shared" si="64"/>
        <v>16779.091219999998</v>
      </c>
      <c r="H123" s="23">
        <f t="shared" si="64"/>
        <v>20541.57445</v>
      </c>
      <c r="I123" s="10"/>
      <c r="J123" s="10"/>
      <c r="K123" s="10"/>
      <c r="L123" s="10"/>
      <c r="M123" s="10"/>
      <c r="N123" s="10"/>
      <c r="O123" s="10"/>
      <c r="P123" s="10"/>
      <c r="Q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  <c r="AT123" s="10"/>
      <c r="AU123" s="10"/>
      <c r="AV123" s="10"/>
      <c r="AW123" s="10"/>
      <c r="AX123" s="10"/>
      <c r="AY123" s="10"/>
      <c r="AZ123" s="10"/>
      <c r="BA123" s="10"/>
      <c r="BB123" s="10"/>
      <c r="BC123" s="10"/>
      <c r="BD123" s="10"/>
      <c r="BE123" s="10"/>
      <c r="BF123" s="10"/>
      <c r="BG123" s="10"/>
      <c r="BH123" s="10"/>
      <c r="BI123" s="10"/>
      <c r="BJ123" s="10"/>
      <c r="BK123" s="10"/>
      <c r="BL123" s="10"/>
      <c r="BM123" s="10"/>
      <c r="BN123" s="10"/>
      <c r="BO123" s="10"/>
      <c r="BP123" s="10"/>
      <c r="BQ123" s="10"/>
      <c r="BR123" s="10"/>
      <c r="BS123" s="10"/>
      <c r="BT123" s="10"/>
      <c r="BU123" s="10"/>
      <c r="BV123" s="10"/>
    </row>
    <row r="124" spans="1:74">
      <c r="A124" s="30" t="s">
        <v>160</v>
      </c>
      <c r="B124" s="9"/>
      <c r="C124" s="23">
        <f t="shared" si="64"/>
        <v>3674.360968</v>
      </c>
      <c r="D124" s="23">
        <f t="shared" si="64"/>
        <v>4472.7236929999999</v>
      </c>
      <c r="E124" s="23">
        <f t="shared" si="64"/>
        <v>6622.2221639999998</v>
      </c>
      <c r="F124" s="23">
        <f t="shared" si="64"/>
        <v>8561.6868680000007</v>
      </c>
      <c r="G124" s="23">
        <f t="shared" si="64"/>
        <v>12067.294260000001</v>
      </c>
      <c r="H124" s="23">
        <f t="shared" si="64"/>
        <v>15014.445229999999</v>
      </c>
      <c r="I124" s="10"/>
      <c r="J124" s="10"/>
      <c r="K124" s="10"/>
      <c r="L124" s="10"/>
      <c r="M124" s="10"/>
      <c r="N124" s="10"/>
      <c r="O124" s="10"/>
      <c r="P124" s="10"/>
      <c r="Q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  <c r="AT124" s="10"/>
      <c r="AU124" s="10"/>
      <c r="AV124" s="10"/>
      <c r="AW124" s="10"/>
      <c r="AX124" s="10"/>
      <c r="AY124" s="10"/>
      <c r="AZ124" s="10"/>
      <c r="BA124" s="10"/>
      <c r="BB124" s="10"/>
      <c r="BC124" s="10"/>
      <c r="BD124" s="10"/>
      <c r="BE124" s="10"/>
      <c r="BF124" s="10"/>
      <c r="BG124" s="10"/>
      <c r="BH124" s="10"/>
      <c r="BI124" s="10"/>
      <c r="BJ124" s="10"/>
      <c r="BK124" s="10"/>
      <c r="BL124" s="10"/>
      <c r="BM124" s="10"/>
      <c r="BN124" s="10"/>
      <c r="BO124" s="10"/>
      <c r="BP124" s="10"/>
      <c r="BQ124" s="10"/>
      <c r="BR124" s="10"/>
      <c r="BS124" s="10"/>
      <c r="BT124" s="10"/>
      <c r="BU124" s="10"/>
      <c r="BV124" s="10"/>
    </row>
    <row r="125" spans="1:74">
      <c r="A125" s="31" t="s">
        <v>179</v>
      </c>
      <c r="B125" s="9"/>
      <c r="C125" s="23">
        <f t="shared" si="64"/>
        <v>2263.6441289999998</v>
      </c>
      <c r="D125" s="23">
        <f t="shared" si="64"/>
        <v>2677.5827519999998</v>
      </c>
      <c r="E125" s="23">
        <f t="shared" si="64"/>
        <v>2464.1750980000002</v>
      </c>
      <c r="F125" s="23">
        <f t="shared" si="64"/>
        <v>3972.5498130000001</v>
      </c>
      <c r="G125" s="23">
        <f t="shared" si="64"/>
        <v>5555.4949450000004</v>
      </c>
      <c r="H125" s="23">
        <f t="shared" si="64"/>
        <v>6462.0584159999999</v>
      </c>
      <c r="I125" s="10"/>
      <c r="J125" s="10"/>
      <c r="K125" s="10"/>
      <c r="L125" s="10"/>
      <c r="M125" s="10"/>
      <c r="N125" s="10"/>
      <c r="O125" s="10"/>
      <c r="P125" s="10"/>
      <c r="Q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  <c r="AT125" s="10"/>
      <c r="AU125" s="10"/>
      <c r="AV125" s="10"/>
      <c r="AW125" s="10"/>
      <c r="AX125" s="10"/>
      <c r="AY125" s="10"/>
      <c r="AZ125" s="10"/>
      <c r="BA125" s="10"/>
      <c r="BB125" s="10"/>
      <c r="BC125" s="10"/>
      <c r="BD125" s="10"/>
      <c r="BE125" s="10"/>
      <c r="BF125" s="10"/>
      <c r="BG125" s="10"/>
      <c r="BH125" s="10"/>
      <c r="BI125" s="10"/>
      <c r="BJ125" s="10"/>
      <c r="BK125" s="10"/>
      <c r="BL125" s="10"/>
      <c r="BM125" s="10"/>
      <c r="BN125" s="10"/>
      <c r="BO125" s="10"/>
      <c r="BP125" s="10"/>
      <c r="BQ125" s="10"/>
      <c r="BR125" s="10"/>
      <c r="BS125" s="10"/>
      <c r="BT125" s="10"/>
      <c r="BU125" s="10"/>
      <c r="BV125" s="10"/>
    </row>
    <row r="126" spans="1:74">
      <c r="A126" s="31" t="s">
        <v>145</v>
      </c>
      <c r="B126" s="9"/>
      <c r="C126" s="23">
        <f t="shared" si="64"/>
        <v>2698.017621</v>
      </c>
      <c r="D126" s="23">
        <f t="shared" si="64"/>
        <v>2704.4913539999998</v>
      </c>
      <c r="E126" s="23">
        <f t="shared" si="64"/>
        <v>2718.787073</v>
      </c>
      <c r="F126" s="23">
        <f t="shared" si="64"/>
        <v>2737.7848009999998</v>
      </c>
      <c r="G126" s="23">
        <f t="shared" si="64"/>
        <v>2795.647344</v>
      </c>
      <c r="H126" s="23">
        <f t="shared" si="64"/>
        <v>2866.5835160000001</v>
      </c>
      <c r="I126" s="10"/>
      <c r="J126" s="10"/>
      <c r="K126" s="10"/>
      <c r="L126" s="10"/>
      <c r="M126" s="10"/>
      <c r="N126" s="10"/>
      <c r="O126" s="10"/>
      <c r="P126" s="10"/>
      <c r="Q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  <c r="AT126" s="10"/>
      <c r="AU126" s="10"/>
      <c r="AV126" s="10"/>
      <c r="AW126" s="10"/>
      <c r="AX126" s="10"/>
      <c r="AY126" s="10"/>
      <c r="AZ126" s="10"/>
      <c r="BA126" s="10"/>
      <c r="BB126" s="10"/>
      <c r="BC126" s="10"/>
      <c r="BD126" s="10"/>
      <c r="BE126" s="10"/>
      <c r="BF126" s="10"/>
      <c r="BG126" s="10"/>
      <c r="BH126" s="10"/>
      <c r="BI126" s="10"/>
      <c r="BJ126" s="10"/>
      <c r="BK126" s="10"/>
      <c r="BL126" s="10"/>
      <c r="BM126" s="10"/>
      <c r="BN126" s="10"/>
      <c r="BO126" s="10"/>
      <c r="BP126" s="10"/>
      <c r="BQ126" s="10"/>
      <c r="BR126" s="10"/>
      <c r="BS126" s="10"/>
      <c r="BT126" s="10"/>
      <c r="BU126" s="10"/>
      <c r="BV126" s="10"/>
    </row>
    <row r="127" spans="1:74">
      <c r="A127" s="31" t="s">
        <v>165</v>
      </c>
      <c r="B127" s="9"/>
      <c r="C127" s="23">
        <f t="shared" si="64"/>
        <v>17.000001000000339</v>
      </c>
      <c r="D127" s="23">
        <f t="shared" si="64"/>
        <v>19.041390999998839</v>
      </c>
      <c r="E127" s="23">
        <f t="shared" si="64"/>
        <v>20.53675800000201</v>
      </c>
      <c r="F127" s="23">
        <f t="shared" si="64"/>
        <v>22.572165999998106</v>
      </c>
      <c r="G127" s="23">
        <f t="shared" si="64"/>
        <v>27.268171000003349</v>
      </c>
      <c r="H127" s="23">
        <f t="shared" si="64"/>
        <v>32.941158000001451</v>
      </c>
      <c r="I127" s="10"/>
      <c r="J127" s="10"/>
      <c r="K127" s="10"/>
      <c r="L127" s="10"/>
      <c r="M127" s="10"/>
      <c r="N127" s="10"/>
      <c r="O127" s="10"/>
      <c r="P127" s="10"/>
      <c r="Q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  <c r="AT127" s="10"/>
      <c r="AU127" s="10"/>
      <c r="AV127" s="10"/>
      <c r="AW127" s="10"/>
      <c r="AX127" s="10"/>
      <c r="AY127" s="10"/>
      <c r="AZ127" s="10"/>
      <c r="BA127" s="10"/>
      <c r="BB127" s="10"/>
      <c r="BC127" s="10"/>
      <c r="BD127" s="10"/>
      <c r="BE127" s="10"/>
      <c r="BF127" s="10"/>
      <c r="BG127" s="10"/>
      <c r="BH127" s="10"/>
      <c r="BI127" s="10"/>
      <c r="BJ127" s="10"/>
      <c r="BK127" s="10"/>
      <c r="BL127" s="10"/>
      <c r="BM127" s="10"/>
      <c r="BN127" s="10"/>
      <c r="BO127" s="10"/>
      <c r="BP127" s="10"/>
      <c r="BQ127" s="10"/>
      <c r="BR127" s="10"/>
      <c r="BS127" s="10"/>
      <c r="BT127" s="10"/>
      <c r="BU127" s="10"/>
      <c r="BV127" s="10"/>
    </row>
    <row r="128" spans="1:74">
      <c r="A128" s="21" t="s">
        <v>166</v>
      </c>
      <c r="B128" s="26"/>
      <c r="C128" s="25">
        <f t="shared" si="64"/>
        <v>19183.815261</v>
      </c>
      <c r="D128" s="25">
        <f t="shared" si="64"/>
        <v>22459.968616999999</v>
      </c>
      <c r="E128" s="25">
        <f t="shared" si="64"/>
        <v>27711.607868999999</v>
      </c>
      <c r="F128" s="25">
        <f t="shared" si="64"/>
        <v>35073.256009999997</v>
      </c>
      <c r="G128" s="25">
        <f t="shared" si="64"/>
        <v>48550.973299999998</v>
      </c>
      <c r="H128" s="25">
        <f t="shared" si="64"/>
        <v>58609.255749999997</v>
      </c>
      <c r="I128" s="10"/>
      <c r="J128" s="10"/>
      <c r="K128" s="10"/>
      <c r="L128" s="10"/>
      <c r="M128" s="10"/>
      <c r="N128" s="10"/>
      <c r="O128" s="10"/>
      <c r="P128" s="10"/>
      <c r="Q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  <c r="AT128" s="10"/>
      <c r="AU128" s="10"/>
      <c r="AV128" s="10"/>
      <c r="AW128" s="10"/>
      <c r="AX128" s="10"/>
      <c r="AY128" s="10"/>
      <c r="AZ128" s="10"/>
      <c r="BA128" s="10"/>
      <c r="BB128" s="10"/>
      <c r="BC128" s="10"/>
      <c r="BD128" s="10"/>
      <c r="BE128" s="10"/>
      <c r="BF128" s="10"/>
      <c r="BG128" s="10"/>
      <c r="BH128" s="10"/>
      <c r="BI128" s="10"/>
      <c r="BJ128" s="10"/>
      <c r="BK128" s="10"/>
      <c r="BL128" s="10"/>
      <c r="BM128" s="10"/>
      <c r="BN128" s="10"/>
      <c r="BO128" s="10"/>
      <c r="BP128" s="10"/>
      <c r="BQ128" s="10"/>
      <c r="BR128" s="10"/>
      <c r="BS128" s="10"/>
      <c r="BT128" s="10"/>
      <c r="BU128" s="10"/>
      <c r="BV128" s="10"/>
    </row>
    <row r="129" spans="1:8" s="10" customFormat="1">
      <c r="A129" s="31" t="s">
        <v>289</v>
      </c>
      <c r="C129" s="25">
        <f>C22</f>
        <v>6717.6697525999989</v>
      </c>
      <c r="D129" s="25">
        <f t="shared" ref="D129:H129" si="65">D22</f>
        <v>8239.9498127000006</v>
      </c>
      <c r="E129" s="25">
        <f t="shared" si="65"/>
        <v>8744.1010034999999</v>
      </c>
      <c r="F129" s="25">
        <f t="shared" si="65"/>
        <v>11914.067403200001</v>
      </c>
      <c r="G129" s="25">
        <f t="shared" si="65"/>
        <v>16881.672301999999</v>
      </c>
      <c r="H129" s="25">
        <f t="shared" si="65"/>
        <v>20153.711394999998</v>
      </c>
    </row>
    <row r="130" spans="1:8" s="10" customFormat="1"/>
  </sheetData>
  <mergeCells count="21">
    <mergeCell ref="U2:Z2"/>
    <mergeCell ref="U24:Z24"/>
    <mergeCell ref="AV2:BA2"/>
    <mergeCell ref="AV24:BA24"/>
    <mergeCell ref="BE2:BJ2"/>
    <mergeCell ref="BE24:BJ24"/>
    <mergeCell ref="AD2:AI2"/>
    <mergeCell ref="AD24:AI24"/>
    <mergeCell ref="AM2:AR2"/>
    <mergeCell ref="AM24:AR24"/>
    <mergeCell ref="C2:H2"/>
    <mergeCell ref="C23:H23"/>
    <mergeCell ref="C109:H109"/>
    <mergeCell ref="L2:Q2"/>
    <mergeCell ref="L23:Q23"/>
    <mergeCell ref="L24:Q24"/>
    <mergeCell ref="C24:H24"/>
    <mergeCell ref="C41:H41"/>
    <mergeCell ref="C58:H58"/>
    <mergeCell ref="C75:H75"/>
    <mergeCell ref="C92:H92"/>
  </mergeCells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129"/>
  <sheetViews>
    <sheetView topLeftCell="C1" workbookViewId="0">
      <selection activeCell="J70" sqref="J70"/>
    </sheetView>
  </sheetViews>
  <sheetFormatPr baseColWidth="10" defaultColWidth="12.453125" defaultRowHeight="14.5"/>
  <cols>
    <col min="1" max="1" width="50.453125" customWidth="1"/>
    <col min="2" max="2" width="13" hidden="1" customWidth="1"/>
    <col min="3" max="3" width="13.81640625" customWidth="1"/>
    <col min="10" max="10" width="32.1796875" customWidth="1"/>
    <col min="11" max="11" width="20.36328125" hidden="1" customWidth="1"/>
    <col min="19" max="19" width="44.453125" customWidth="1"/>
    <col min="20" max="20" width="16.6328125" hidden="1" customWidth="1"/>
    <col min="28" max="28" width="25" customWidth="1"/>
    <col min="29" max="29" width="0" hidden="1" customWidth="1"/>
    <col min="37" max="37" width="33.6328125" customWidth="1"/>
    <col min="38" max="38" width="12.453125" hidden="1" customWidth="1"/>
    <col min="46" max="46" width="21.81640625" customWidth="1"/>
    <col min="47" max="47" width="0" hidden="1" customWidth="1"/>
    <col min="55" max="55" width="22" customWidth="1"/>
    <col min="56" max="56" width="0" hidden="1" customWidth="1"/>
  </cols>
  <sheetData>
    <row r="1" spans="1:62" ht="17" customHeight="1">
      <c r="B1" s="7"/>
      <c r="C1" s="22">
        <v>2</v>
      </c>
      <c r="D1" s="22">
        <v>8</v>
      </c>
      <c r="E1" s="22">
        <v>12</v>
      </c>
      <c r="F1" s="22">
        <v>17</v>
      </c>
      <c r="G1" s="22">
        <v>27</v>
      </c>
      <c r="H1" s="22">
        <v>37</v>
      </c>
      <c r="I1" s="10"/>
      <c r="K1" s="7"/>
      <c r="L1" s="22">
        <v>2</v>
      </c>
      <c r="M1" s="22">
        <v>8</v>
      </c>
      <c r="N1" s="22">
        <v>12</v>
      </c>
      <c r="O1" s="22">
        <v>17</v>
      </c>
      <c r="P1" s="22">
        <v>27</v>
      </c>
      <c r="Q1" s="22">
        <v>37</v>
      </c>
      <c r="R1" s="10"/>
      <c r="T1" s="7"/>
      <c r="U1" s="22">
        <v>2</v>
      </c>
      <c r="V1" s="22">
        <v>8</v>
      </c>
      <c r="W1" s="22">
        <v>12</v>
      </c>
      <c r="X1" s="22">
        <v>17</v>
      </c>
      <c r="Y1" s="22">
        <v>27</v>
      </c>
      <c r="Z1" s="22">
        <v>37</v>
      </c>
      <c r="AA1" s="10"/>
      <c r="AC1" s="7"/>
      <c r="AD1" s="22">
        <v>2</v>
      </c>
      <c r="AE1" s="22">
        <v>8</v>
      </c>
      <c r="AF1" s="22">
        <v>12</v>
      </c>
      <c r="AG1" s="22">
        <v>17</v>
      </c>
      <c r="AH1" s="22">
        <v>27</v>
      </c>
      <c r="AI1" s="22">
        <v>37</v>
      </c>
      <c r="AJ1" s="10"/>
      <c r="AL1" s="7"/>
      <c r="AM1" s="22">
        <v>2</v>
      </c>
      <c r="AN1" s="22">
        <v>8</v>
      </c>
      <c r="AO1" s="22">
        <v>12</v>
      </c>
      <c r="AP1" s="22">
        <v>17</v>
      </c>
      <c r="AQ1" s="22">
        <v>27</v>
      </c>
      <c r="AR1" s="22">
        <v>37</v>
      </c>
      <c r="AS1" s="10"/>
      <c r="AU1" s="7"/>
      <c r="AV1" s="22">
        <v>2</v>
      </c>
      <c r="AW1" s="22">
        <v>8</v>
      </c>
      <c r="AX1" s="22">
        <v>12</v>
      </c>
      <c r="AY1" s="22">
        <v>17</v>
      </c>
      <c r="AZ1" s="22">
        <v>27</v>
      </c>
      <c r="BA1" s="22">
        <v>37</v>
      </c>
      <c r="BB1" s="10"/>
      <c r="BD1" s="7"/>
      <c r="BE1" s="22">
        <v>2</v>
      </c>
      <c r="BF1" s="22">
        <v>8</v>
      </c>
      <c r="BG1" s="22">
        <v>12</v>
      </c>
      <c r="BH1" s="22">
        <v>17</v>
      </c>
      <c r="BI1" s="22">
        <v>27</v>
      </c>
      <c r="BJ1" s="22">
        <v>37</v>
      </c>
    </row>
    <row r="2" spans="1:62" ht="15.5">
      <c r="A2" s="9"/>
      <c r="B2" s="9"/>
      <c r="C2" s="82" t="s">
        <v>0</v>
      </c>
      <c r="D2" s="83"/>
      <c r="E2" s="83"/>
      <c r="F2" s="83"/>
      <c r="G2" s="83"/>
      <c r="H2" s="84"/>
      <c r="I2" s="10"/>
      <c r="J2" s="9"/>
      <c r="K2" s="9"/>
      <c r="L2" s="82" t="s">
        <v>0</v>
      </c>
      <c r="M2" s="83"/>
      <c r="N2" s="83"/>
      <c r="O2" s="83"/>
      <c r="P2" s="83"/>
      <c r="Q2" s="84"/>
      <c r="R2" s="10"/>
      <c r="S2" s="9"/>
      <c r="T2" s="9"/>
      <c r="U2" s="82" t="s">
        <v>0</v>
      </c>
      <c r="V2" s="83"/>
      <c r="W2" s="83"/>
      <c r="X2" s="83"/>
      <c r="Y2" s="83"/>
      <c r="Z2" s="84"/>
      <c r="AA2" s="10"/>
      <c r="AB2" s="9"/>
      <c r="AC2" s="9"/>
      <c r="AD2" s="82" t="s">
        <v>0</v>
      </c>
      <c r="AE2" s="83"/>
      <c r="AF2" s="83"/>
      <c r="AG2" s="83"/>
      <c r="AH2" s="83"/>
      <c r="AI2" s="84"/>
      <c r="AJ2" s="10"/>
      <c r="AK2" s="9"/>
      <c r="AL2" s="9"/>
      <c r="AM2" s="82" t="s">
        <v>0</v>
      </c>
      <c r="AN2" s="83"/>
      <c r="AO2" s="83"/>
      <c r="AP2" s="83"/>
      <c r="AQ2" s="83"/>
      <c r="AR2" s="84"/>
      <c r="AS2" s="10"/>
      <c r="AT2" s="9"/>
      <c r="AU2" s="9"/>
      <c r="AV2" s="82" t="s">
        <v>0</v>
      </c>
      <c r="AW2" s="83"/>
      <c r="AX2" s="83"/>
      <c r="AY2" s="83"/>
      <c r="AZ2" s="83"/>
      <c r="BA2" s="84"/>
      <c r="BB2" s="10"/>
      <c r="BC2" s="9"/>
      <c r="BD2" s="9"/>
      <c r="BE2" s="82" t="s">
        <v>0</v>
      </c>
      <c r="BF2" s="83"/>
      <c r="BG2" s="83"/>
      <c r="BH2" s="83"/>
      <c r="BI2" s="83"/>
      <c r="BJ2" s="84"/>
    </row>
    <row r="3" spans="1:62" ht="19" customHeight="1">
      <c r="A3" s="27" t="s">
        <v>290</v>
      </c>
      <c r="B3" s="1"/>
      <c r="C3" s="2">
        <v>2015</v>
      </c>
      <c r="D3" s="3">
        <v>2021</v>
      </c>
      <c r="E3" s="3">
        <v>2025</v>
      </c>
      <c r="F3" s="3">
        <v>2030</v>
      </c>
      <c r="G3" s="3">
        <v>2040</v>
      </c>
      <c r="H3" s="4">
        <v>2050</v>
      </c>
      <c r="I3" s="10"/>
      <c r="J3" s="32" t="s">
        <v>297</v>
      </c>
      <c r="K3" s="1"/>
      <c r="L3" s="2">
        <v>2015</v>
      </c>
      <c r="M3" s="3">
        <v>2021</v>
      </c>
      <c r="N3" s="3">
        <v>2025</v>
      </c>
      <c r="O3" s="3">
        <v>2030</v>
      </c>
      <c r="P3" s="3">
        <v>2040</v>
      </c>
      <c r="Q3" s="4">
        <v>2050</v>
      </c>
      <c r="R3" s="10"/>
      <c r="S3" s="32" t="s">
        <v>318</v>
      </c>
      <c r="T3" s="1"/>
      <c r="U3" s="2">
        <v>2015</v>
      </c>
      <c r="V3" s="3">
        <v>2021</v>
      </c>
      <c r="W3" s="3">
        <v>2025</v>
      </c>
      <c r="X3" s="3">
        <v>2030</v>
      </c>
      <c r="Y3" s="3">
        <v>2040</v>
      </c>
      <c r="Z3" s="4">
        <v>2050</v>
      </c>
      <c r="AA3" s="10"/>
      <c r="AB3" s="32" t="s">
        <v>183</v>
      </c>
      <c r="AC3" s="1"/>
      <c r="AD3" s="2">
        <v>2015</v>
      </c>
      <c r="AE3" s="3">
        <v>2021</v>
      </c>
      <c r="AF3" s="3">
        <v>2025</v>
      </c>
      <c r="AG3" s="3">
        <v>2030</v>
      </c>
      <c r="AH3" s="3">
        <v>2040</v>
      </c>
      <c r="AI3" s="4">
        <v>2050</v>
      </c>
      <c r="AJ3" s="10"/>
      <c r="AK3" s="32" t="s">
        <v>186</v>
      </c>
      <c r="AL3" s="1"/>
      <c r="AM3" s="2">
        <v>2015</v>
      </c>
      <c r="AN3" s="3">
        <v>2021</v>
      </c>
      <c r="AO3" s="3">
        <v>2025</v>
      </c>
      <c r="AP3" s="3">
        <v>2030</v>
      </c>
      <c r="AQ3" s="3">
        <v>2040</v>
      </c>
      <c r="AR3" s="4">
        <v>2050</v>
      </c>
      <c r="AS3" s="10"/>
      <c r="AT3" s="32" t="s">
        <v>203</v>
      </c>
      <c r="AU3" s="1"/>
      <c r="AV3" s="2">
        <v>2015</v>
      </c>
      <c r="AW3" s="3">
        <v>2021</v>
      </c>
      <c r="AX3" s="3">
        <v>2025</v>
      </c>
      <c r="AY3" s="3">
        <v>2030</v>
      </c>
      <c r="AZ3" s="3">
        <v>2040</v>
      </c>
      <c r="BA3" s="4">
        <v>2050</v>
      </c>
      <c r="BB3" s="10"/>
      <c r="BC3" s="32" t="s">
        <v>204</v>
      </c>
      <c r="BD3" s="1"/>
      <c r="BE3" s="2">
        <v>2015</v>
      </c>
      <c r="BF3" s="3">
        <v>2021</v>
      </c>
      <c r="BG3" s="3">
        <v>2025</v>
      </c>
      <c r="BH3" s="3">
        <v>2030</v>
      </c>
      <c r="BI3" s="3">
        <v>2040</v>
      </c>
      <c r="BJ3" s="4">
        <v>2050</v>
      </c>
    </row>
    <row r="4" spans="1:62" ht="17" customHeight="1">
      <c r="A4" s="20" t="s">
        <v>256</v>
      </c>
      <c r="B4" s="9" t="s">
        <v>190</v>
      </c>
      <c r="C4" s="23">
        <f>VLOOKUP($B4,reporting_shock!$A$2:$AK$154,'Tab-reporting_shock'!C$1,FALSE)</f>
        <v>11651.815259999999</v>
      </c>
      <c r="D4" s="23">
        <f>VLOOKUP($B4,reporting_shock!$A$2:$AK$154,'Tab-reporting_shock'!D$1,FALSE)</f>
        <v>13532.81475</v>
      </c>
      <c r="E4" s="23">
        <f>VLOOKUP($B4,reporting_shock!$A$2:$AK$154,'Tab-reporting_shock'!E$1,FALSE)</f>
        <v>15795.79854</v>
      </c>
      <c r="F4" s="23">
        <f>VLOOKUP($B4,reporting_shock!$A$2:$AK$154,'Tab-reporting_shock'!F$1,FALSE)</f>
        <v>18307.595949999999</v>
      </c>
      <c r="G4" s="23">
        <f>VLOOKUP($B4,reporting_shock!$A$2:$AK$154,'Tab-reporting_shock'!G$1,FALSE)</f>
        <v>25371.556089999998</v>
      </c>
      <c r="H4" s="23">
        <f>VLOOKUP($B4,reporting_shock!$A$2:$AK$154,'Tab-reporting_shock'!H$1,FALSE)</f>
        <v>33606.660340000002</v>
      </c>
      <c r="I4" s="10"/>
      <c r="J4" s="16" t="s">
        <v>167</v>
      </c>
      <c r="K4" s="9" t="s">
        <v>195</v>
      </c>
      <c r="L4" s="23">
        <f>VLOOKUP($K4,reporting_shock!$A$2:$AK$154,'Tab-reporting_shock'!L$1,FALSE)</f>
        <v>18609.931690000001</v>
      </c>
      <c r="M4" s="23">
        <f>VLOOKUP($K4,reporting_shock!$A$2:$AK$154,'Tab-reporting_shock'!M$1,FALSE)</f>
        <v>22606.054700000001</v>
      </c>
      <c r="N4" s="23">
        <f>VLOOKUP($K4,reporting_shock!$A$2:$AK$154,'Tab-reporting_shock'!N$1,FALSE)</f>
        <v>23919.635859999999</v>
      </c>
      <c r="O4" s="23">
        <f>VLOOKUP($K4,reporting_shock!$A$2:$AK$154,'Tab-reporting_shock'!O$1,FALSE)</f>
        <v>28267.685570000001</v>
      </c>
      <c r="P4" s="23">
        <f>VLOOKUP($K4,reporting_shock!$A$2:$AK$154,'Tab-reporting_shock'!P$1,FALSE)</f>
        <v>41212.265630000002</v>
      </c>
      <c r="Q4" s="23">
        <f>VLOOKUP($K4,reporting_shock!$A$2:$AK$154,'Tab-reporting_shock'!Q$1,FALSE)</f>
        <v>54461.744809999997</v>
      </c>
      <c r="R4" s="10"/>
      <c r="S4" s="16" t="s">
        <v>301</v>
      </c>
      <c r="T4" s="9" t="s">
        <v>195</v>
      </c>
      <c r="U4" s="24">
        <f>VLOOKUP($T4,reporting_shock!$A$2:$AK$154,'Tab-reporting_shock'!U$1,FALSE)</f>
        <v>18609.931690000001</v>
      </c>
      <c r="V4" s="24">
        <f>VLOOKUP($T4,reporting_shock!$A$2:$AK$154,'Tab-reporting_shock'!V$1,FALSE)</f>
        <v>22606.054700000001</v>
      </c>
      <c r="W4" s="24">
        <f>VLOOKUP($T4,reporting_shock!$A$2:$AK$154,'Tab-reporting_shock'!W$1,FALSE)</f>
        <v>23919.635859999999</v>
      </c>
      <c r="X4" s="24">
        <f>VLOOKUP($T4,reporting_shock!$A$2:$AK$154,'Tab-reporting_shock'!X$1,FALSE)</f>
        <v>28267.685570000001</v>
      </c>
      <c r="Y4" s="24">
        <f>VLOOKUP($T4,reporting_shock!$A$2:$AK$154,'Tab-reporting_shock'!Y$1,FALSE)</f>
        <v>41212.265630000002</v>
      </c>
      <c r="Z4" s="24">
        <f>VLOOKUP($T4,reporting_shock!$A$2:$AK$154,'Tab-reporting_shock'!Z$1,FALSE)</f>
        <v>54461.744809999997</v>
      </c>
      <c r="AA4" s="10"/>
      <c r="AB4" s="30" t="s">
        <v>141</v>
      </c>
      <c r="AC4" s="10" t="s">
        <v>104</v>
      </c>
      <c r="AD4" s="23">
        <f>VLOOKUP($AC4,reporting_shock!$A$2:$AK$154,'Tab-reporting_shock'!AD$1,FALSE)</f>
        <v>1593.2937340000001</v>
      </c>
      <c r="AE4" s="23">
        <f>VLOOKUP($AC4,reporting_shock!$A$2:$AK$154,'Tab-reporting_shock'!AE$1,FALSE)</f>
        <v>1736.205594</v>
      </c>
      <c r="AF4" s="23">
        <f>VLOOKUP($AC4,reporting_shock!$A$2:$AK$154,'Tab-reporting_shock'!AF$1,FALSE)</f>
        <v>1826.4258749999999</v>
      </c>
      <c r="AG4" s="23">
        <f>VLOOKUP($AC4,reporting_shock!$A$2:$AK$154,'Tab-reporting_shock'!AG$1,FALSE)</f>
        <v>1858.616266</v>
      </c>
      <c r="AH4" s="23">
        <f>VLOOKUP($AC4,reporting_shock!$A$2:$AK$154,'Tab-reporting_shock'!AH$1,FALSE)</f>
        <v>1952.651977</v>
      </c>
      <c r="AI4" s="23">
        <f>VLOOKUP($AC4,reporting_shock!$A$2:$AK$154,'Tab-reporting_shock'!AI$1,FALSE)</f>
        <v>2029.8262139999999</v>
      </c>
      <c r="AJ4" s="10"/>
      <c r="AK4" s="30" t="s">
        <v>141</v>
      </c>
      <c r="AL4" s="10" t="s">
        <v>99</v>
      </c>
      <c r="AM4" s="23">
        <f>VLOOKUP($AL4,reporting_shock!$A$2:$AK$154,AM$1,FALSE)</f>
        <v>3353.1214869999999</v>
      </c>
      <c r="AN4" s="23">
        <f>VLOOKUP($AL4,reporting_shock!$A$2:$AK$154,AN$1,FALSE)</f>
        <v>3925.7486359999998</v>
      </c>
      <c r="AO4" s="23">
        <f>VLOOKUP($AL4,reporting_shock!$A$2:$AK$154,AO$1,FALSE)</f>
        <v>4813.3309650000001</v>
      </c>
      <c r="AP4" s="23">
        <f>VLOOKUP($AL4,reporting_shock!$A$2:$AK$154,AP$1,FALSE)</f>
        <v>6272.1905290000004</v>
      </c>
      <c r="AQ4" s="23">
        <f>VLOOKUP($AL4,reporting_shock!$A$2:$AK$154,AQ$1,FALSE)</f>
        <v>12236.50526</v>
      </c>
      <c r="AR4" s="23">
        <f>VLOOKUP($AL4,reporting_shock!$A$2:$AK$154,AR$1,FALSE)</f>
        <v>22360.425770000002</v>
      </c>
      <c r="AS4" s="10"/>
      <c r="AT4" s="30" t="s">
        <v>141</v>
      </c>
      <c r="AU4" s="10" t="s">
        <v>206</v>
      </c>
      <c r="AV4" s="23">
        <f>VLOOKUP($AU4,reporting_shock!$A$2:$AK$154,AV$1,FALSE)</f>
        <v>25790.12515</v>
      </c>
      <c r="AW4" s="23">
        <f>VLOOKUP($AU4,reporting_shock!$A$2:$AK$154,AW$1,FALSE)</f>
        <v>30515.799230000001</v>
      </c>
      <c r="AX4" s="23">
        <f>VLOOKUP($AU4,reporting_shock!$A$2:$AK$154,AX$1,FALSE)</f>
        <v>36339.087760000002</v>
      </c>
      <c r="AY4" s="23">
        <f>VLOOKUP($AU4,reporting_shock!$A$2:$AK$154,AY$1,FALSE)</f>
        <v>44614.739280000002</v>
      </c>
      <c r="AZ4" s="23">
        <f>VLOOKUP($AU4,reporting_shock!$A$2:$AK$154,AZ$1,FALSE)</f>
        <v>79705.943710000007</v>
      </c>
      <c r="BA4" s="23">
        <f>VLOOKUP($AU4,reporting_shock!$A$2:$AK$154,BA$1,FALSE)</f>
        <v>135226.70910000001</v>
      </c>
      <c r="BB4" s="10"/>
      <c r="BC4" s="30" t="s">
        <v>141</v>
      </c>
      <c r="BD4" s="10" t="s">
        <v>212</v>
      </c>
      <c r="BE4" s="23">
        <f>VLOOKUP($BD4,reporting_shock!$A$2:$AK$154,BE$1,FALSE)</f>
        <v>73412.889580000003</v>
      </c>
      <c r="BF4" s="23">
        <f>VLOOKUP($BD4,reporting_shock!$A$2:$AK$154,BF$1,FALSE)</f>
        <v>87793.112309999997</v>
      </c>
      <c r="BG4" s="23">
        <f>VLOOKUP($BD4,reporting_shock!$A$2:$AK$154,BG$1,FALSE)</f>
        <v>104441.3438</v>
      </c>
      <c r="BH4" s="23">
        <f>VLOOKUP($BD4,reporting_shock!$A$2:$AK$154,BH$1,FALSE)</f>
        <v>130362.99980000001</v>
      </c>
      <c r="BI4" s="23">
        <f>VLOOKUP($BD4,reporting_shock!$A$2:$AK$154,BI$1,FALSE)</f>
        <v>227171.3694</v>
      </c>
      <c r="BJ4" s="23">
        <f>VLOOKUP($BD4,reporting_shock!$A$2:$AK$154,BJ$1,FALSE)</f>
        <v>376769.41639999999</v>
      </c>
    </row>
    <row r="5" spans="1:62">
      <c r="A5" s="29" t="s">
        <v>139</v>
      </c>
      <c r="B5" s="9" t="s">
        <v>134</v>
      </c>
      <c r="C5" s="23">
        <f>VLOOKUP($B5,reporting_shock!$A$2:$AK$154,'Tab-reporting_shock'!C$1,FALSE)</f>
        <v>2310</v>
      </c>
      <c r="D5" s="23">
        <f>VLOOKUP($B5,reporting_shock!$A$2:$AK$154,'Tab-reporting_shock'!D$1,FALSE)</f>
        <v>2316.37844</v>
      </c>
      <c r="E5" s="23">
        <f>VLOOKUP($B5,reporting_shock!$A$2:$AK$154,'Tab-reporting_shock'!E$1,FALSE)</f>
        <v>2312.9188199999999</v>
      </c>
      <c r="F5" s="23">
        <f>VLOOKUP($B5,reporting_shock!$A$2:$AK$154,'Tab-reporting_shock'!F$1,FALSE)</f>
        <v>2314.3797490000002</v>
      </c>
      <c r="G5" s="23">
        <f>VLOOKUP($B5,reporting_shock!$A$2:$AK$154,'Tab-reporting_shock'!G$1,FALSE)</f>
        <v>2330.3805200000002</v>
      </c>
      <c r="H5" s="23">
        <f>VLOOKUP($B5,reporting_shock!$A$2:$AK$154,'Tab-reporting_shock'!H$1,FALSE)</f>
        <v>2348.6154040000001</v>
      </c>
      <c r="I5" s="10"/>
      <c r="J5" s="30" t="s">
        <v>141</v>
      </c>
      <c r="K5" s="9" t="s">
        <v>196</v>
      </c>
      <c r="L5" s="23">
        <f>VLOOKUP($K5,reporting_shock!$A$2:$AK$154,'Tab-reporting_shock'!L$1,FALSE)</f>
        <v>7243.7639390000004</v>
      </c>
      <c r="M5" s="23">
        <f>VLOOKUP($K5,reporting_shock!$A$2:$AK$154,'Tab-reporting_shock'!M$1,FALSE)</f>
        <v>8699.2210169999998</v>
      </c>
      <c r="N5" s="23">
        <f>VLOOKUP($K5,reporting_shock!$A$2:$AK$154,'Tab-reporting_shock'!N$1,FALSE)</f>
        <v>8002.9634770000002</v>
      </c>
      <c r="O5" s="23">
        <f>VLOOKUP($K5,reporting_shock!$A$2:$AK$154,'Tab-reporting_shock'!O$1,FALSE)</f>
        <v>9109.2500739999996</v>
      </c>
      <c r="P5" s="23">
        <f>VLOOKUP($K5,reporting_shock!$A$2:$AK$154,'Tab-reporting_shock'!P$1,FALSE)</f>
        <v>13426.84757</v>
      </c>
      <c r="Q5" s="23">
        <f>VLOOKUP($K5,reporting_shock!$A$2:$AK$154,'Tab-reporting_shock'!Q$1,FALSE)</f>
        <v>17540.6551</v>
      </c>
      <c r="R5" s="10"/>
      <c r="S5" s="29" t="s">
        <v>300</v>
      </c>
      <c r="T5" s="9" t="s">
        <v>313</v>
      </c>
      <c r="U5" s="23">
        <f>VLOOKUP($T5,reporting_shock!$A$2:$AK$154,'Tab-reporting_shock'!U$1,FALSE)</f>
        <v>3463.3062880000002</v>
      </c>
      <c r="V5" s="23">
        <f>VLOOKUP($T5,reporting_shock!$A$2:$AK$154,'Tab-reporting_shock'!V$1,FALSE)</f>
        <v>4482.5879340000001</v>
      </c>
      <c r="W5" s="23">
        <f>VLOOKUP($T5,reporting_shock!$A$2:$AK$154,'Tab-reporting_shock'!W$1,FALSE)</f>
        <v>4207.9322089999996</v>
      </c>
      <c r="X5" s="23">
        <f>VLOOKUP($T5,reporting_shock!$A$2:$AK$154,'Tab-reporting_shock'!X$1,FALSE)</f>
        <v>5218.7043610000001</v>
      </c>
      <c r="Y5" s="23">
        <f>VLOOKUP($T5,reporting_shock!$A$2:$AK$154,'Tab-reporting_shock'!Y$1,FALSE)</f>
        <v>6979.942411</v>
      </c>
      <c r="Z5" s="23">
        <f>VLOOKUP($T5,reporting_shock!$A$2:$AK$154,'Tab-reporting_shock'!Z$1,FALSE)</f>
        <v>8000.8110939999997</v>
      </c>
      <c r="AA5" s="10"/>
      <c r="AB5" s="30" t="s">
        <v>142</v>
      </c>
      <c r="AC5" s="10" t="s">
        <v>105</v>
      </c>
      <c r="AD5" s="23">
        <f>VLOOKUP($AC5,reporting_shock!$A$2:$AK$154,'Tab-reporting_shock'!AD$1,FALSE)</f>
        <v>124.3163492</v>
      </c>
      <c r="AE5" s="23">
        <f>VLOOKUP($AC5,reporting_shock!$A$2:$AK$154,'Tab-reporting_shock'!AE$1,FALSE)</f>
        <v>148.118977</v>
      </c>
      <c r="AF5" s="23">
        <f>VLOOKUP($AC5,reporting_shock!$A$2:$AK$154,'Tab-reporting_shock'!AF$1,FALSE)</f>
        <v>166.96614</v>
      </c>
      <c r="AG5" s="23">
        <f>VLOOKUP($AC5,reporting_shock!$A$2:$AK$154,'Tab-reporting_shock'!AG$1,FALSE)</f>
        <v>191.82158329999999</v>
      </c>
      <c r="AH5" s="23">
        <f>VLOOKUP($AC5,reporting_shock!$A$2:$AK$154,'Tab-reporting_shock'!AH$1,FALSE)</f>
        <v>180.5272085</v>
      </c>
      <c r="AI5" s="23">
        <f>VLOOKUP($AC5,reporting_shock!$A$2:$AK$154,'Tab-reporting_shock'!AI$1,FALSE)</f>
        <v>167.52057619999999</v>
      </c>
      <c r="AJ5" s="10"/>
      <c r="AK5" s="30" t="s">
        <v>142</v>
      </c>
      <c r="AL5" s="10" t="s">
        <v>100</v>
      </c>
      <c r="AM5" s="23">
        <f>VLOOKUP($AL5,reporting_shock!$A$2:$AK$154,AM$1,FALSE)</f>
        <v>2603.9507410000001</v>
      </c>
      <c r="AN5" s="23">
        <f>VLOOKUP($AL5,reporting_shock!$A$2:$AK$154,AN$1,FALSE)</f>
        <v>3384.4246079999998</v>
      </c>
      <c r="AO5" s="23">
        <f>VLOOKUP($AL5,reporting_shock!$A$2:$AK$154,AO$1,FALSE)</f>
        <v>4452.3237499999996</v>
      </c>
      <c r="AP5" s="23">
        <f>VLOOKUP($AL5,reporting_shock!$A$2:$AK$154,AP$1,FALSE)</f>
        <v>6637.6502229999996</v>
      </c>
      <c r="AQ5" s="23">
        <f>VLOOKUP($AL5,reporting_shock!$A$2:$AK$154,AQ$1,FALSE)</f>
        <v>11951.09569</v>
      </c>
      <c r="AR5" s="23">
        <f>VLOOKUP($AL5,reporting_shock!$A$2:$AK$154,AR$1,FALSE)</f>
        <v>19036.83367</v>
      </c>
      <c r="AS5" s="10"/>
      <c r="AT5" s="30" t="s">
        <v>142</v>
      </c>
      <c r="AU5" s="10" t="s">
        <v>207</v>
      </c>
      <c r="AV5" s="23">
        <f>VLOOKUP($AU5,reporting_shock!$A$2:$AK$154,AV$1,FALSE)</f>
        <v>5303.6276660000003</v>
      </c>
      <c r="AW5" s="23">
        <f>VLOOKUP($AU5,reporting_shock!$A$2:$AK$154,AW$1,FALSE)</f>
        <v>6903.8247650000003</v>
      </c>
      <c r="AX5" s="23">
        <f>VLOOKUP($AU5,reporting_shock!$A$2:$AK$154,AX$1,FALSE)</f>
        <v>8779.4645089999995</v>
      </c>
      <c r="AY5" s="23">
        <f>VLOOKUP($AU5,reporting_shock!$A$2:$AK$154,AY$1,FALSE)</f>
        <v>12234.68317</v>
      </c>
      <c r="AZ5" s="23">
        <f>VLOOKUP($AU5,reporting_shock!$A$2:$AK$154,AZ$1,FALSE)</f>
        <v>19680.283029999999</v>
      </c>
      <c r="BA5" s="23">
        <f>VLOOKUP($AU5,reporting_shock!$A$2:$AK$154,BA$1,FALSE)</f>
        <v>30334.449069999999</v>
      </c>
      <c r="BB5" s="10"/>
      <c r="BC5" s="30" t="s">
        <v>142</v>
      </c>
      <c r="BD5" s="10" t="s">
        <v>213</v>
      </c>
      <c r="BE5" s="23">
        <f>VLOOKUP($BD5,reporting_shock!$A$2:$AK$154,BE$1,FALSE)</f>
        <v>8375.6891190000006</v>
      </c>
      <c r="BF5" s="23">
        <f>VLOOKUP($BD5,reporting_shock!$A$2:$AK$154,BF$1,FALSE)</f>
        <v>10918.882750000001</v>
      </c>
      <c r="BG5" s="23">
        <f>VLOOKUP($BD5,reporting_shock!$A$2:$AK$154,BG$1,FALSE)</f>
        <v>13655.45407</v>
      </c>
      <c r="BH5" s="23">
        <f>VLOOKUP($BD5,reporting_shock!$A$2:$AK$154,BH$1,FALSE)</f>
        <v>18969.423879999998</v>
      </c>
      <c r="BI5" s="23">
        <f>VLOOKUP($BD5,reporting_shock!$A$2:$AK$154,BI$1,FALSE)</f>
        <v>30307.78872</v>
      </c>
      <c r="BJ5" s="23">
        <f>VLOOKUP($BD5,reporting_shock!$A$2:$AK$154,BJ$1,FALSE)</f>
        <v>46215.183449999997</v>
      </c>
    </row>
    <row r="6" spans="1:62">
      <c r="A6" s="29" t="s">
        <v>147</v>
      </c>
      <c r="B6" s="9" t="s">
        <v>135</v>
      </c>
      <c r="C6" s="23">
        <f>VLOOKUP($B6,reporting_shock!$A$2:$AK$154,'Tab-reporting_shock'!C$1,FALSE)</f>
        <v>412.76329609999999</v>
      </c>
      <c r="D6" s="23">
        <f>VLOOKUP($B6,reporting_shock!$A$2:$AK$154,'Tab-reporting_shock'!D$1,FALSE)</f>
        <v>457.6060951</v>
      </c>
      <c r="E6" s="23">
        <f>VLOOKUP($B6,reporting_shock!$A$2:$AK$154,'Tab-reporting_shock'!E$1,FALSE)</f>
        <v>533.89650789999996</v>
      </c>
      <c r="F6" s="23">
        <f>VLOOKUP($B6,reporting_shock!$A$2:$AK$154,'Tab-reporting_shock'!F$1,FALSE)</f>
        <v>303.95219270000001</v>
      </c>
      <c r="G6" s="23">
        <f>VLOOKUP($B6,reporting_shock!$A$2:$AK$154,'Tab-reporting_shock'!G$1,FALSE)</f>
        <v>148.68721070000001</v>
      </c>
      <c r="H6" s="23">
        <f>VLOOKUP($B6,reporting_shock!$A$2:$AK$154,'Tab-reporting_shock'!H$1,FALSE)</f>
        <v>152.6563204</v>
      </c>
      <c r="I6" s="10"/>
      <c r="J6" s="30" t="s">
        <v>142</v>
      </c>
      <c r="K6" s="9" t="s">
        <v>197</v>
      </c>
      <c r="L6" s="23">
        <f>VLOOKUP($K6,reporting_shock!$A$2:$AK$154,'Tab-reporting_shock'!L$1,FALSE)</f>
        <v>1139.855096</v>
      </c>
      <c r="M6" s="23">
        <f>VLOOKUP($K6,reporting_shock!$A$2:$AK$154,'Tab-reporting_shock'!M$1,FALSE)</f>
        <v>1520.102296</v>
      </c>
      <c r="N6" s="23">
        <f>VLOOKUP($K6,reporting_shock!$A$2:$AK$154,'Tab-reporting_shock'!N$1,FALSE)</f>
        <v>1476.7101319999999</v>
      </c>
      <c r="O6" s="23">
        <f>VLOOKUP($K6,reporting_shock!$A$2:$AK$154,'Tab-reporting_shock'!O$1,FALSE)</f>
        <v>1941.991417</v>
      </c>
      <c r="P6" s="23">
        <f>VLOOKUP($K6,reporting_shock!$A$2:$AK$154,'Tab-reporting_shock'!P$1,FALSE)</f>
        <v>2713.3850189999998</v>
      </c>
      <c r="Q6" s="23">
        <f>VLOOKUP($K6,reporting_shock!$A$2:$AK$154,'Tab-reporting_shock'!Q$1,FALSE)</f>
        <v>3242.1943259999998</v>
      </c>
      <c r="R6" s="10"/>
      <c r="S6" s="29" t="s">
        <v>148</v>
      </c>
      <c r="T6" s="9" t="s">
        <v>314</v>
      </c>
      <c r="U6" s="23">
        <f>VLOOKUP($T6,reporting_shock!$A$2:$AK$154,'Tab-reporting_shock'!U$1,FALSE)</f>
        <v>4697.632055</v>
      </c>
      <c r="V6" s="23">
        <f>VLOOKUP($T6,reporting_shock!$A$2:$AK$154,'Tab-reporting_shock'!V$1,FALSE)</f>
        <v>5274.3716420000001</v>
      </c>
      <c r="W6" s="23">
        <f>VLOOKUP($T6,reporting_shock!$A$2:$AK$154,'Tab-reporting_shock'!W$1,FALSE)</f>
        <v>3994.1326709999998</v>
      </c>
      <c r="X6" s="23">
        <f>VLOOKUP($T6,reporting_shock!$A$2:$AK$154,'Tab-reporting_shock'!X$1,FALSE)</f>
        <v>3760.4134770000001</v>
      </c>
      <c r="Y6" s="23">
        <f>VLOOKUP($T6,reporting_shock!$A$2:$AK$154,'Tab-reporting_shock'!Y$1,FALSE)</f>
        <v>5856.0081490000002</v>
      </c>
      <c r="Z6" s="23">
        <f>VLOOKUP($T6,reporting_shock!$A$2:$AK$154,'Tab-reporting_shock'!Z$1,FALSE)</f>
        <v>7840.0706129999999</v>
      </c>
      <c r="AA6" s="10"/>
      <c r="AB6" s="30" t="s">
        <v>143</v>
      </c>
      <c r="AC6" s="10" t="s">
        <v>106</v>
      </c>
      <c r="AD6" s="23">
        <f>VLOOKUP($AC6,reporting_shock!$A$2:$AK$154,'Tab-reporting_shock'!AD$1,FALSE)</f>
        <v>1643.358651</v>
      </c>
      <c r="AE6" s="23">
        <f>VLOOKUP($AC6,reporting_shock!$A$2:$AK$154,'Tab-reporting_shock'!AE$1,FALSE)</f>
        <v>1793.424252</v>
      </c>
      <c r="AF6" s="23">
        <f>VLOOKUP($AC6,reporting_shock!$A$2:$AK$154,'Tab-reporting_shock'!AF$1,FALSE)</f>
        <v>1858.8710940000001</v>
      </c>
      <c r="AG6" s="23">
        <f>VLOOKUP($AC6,reporting_shock!$A$2:$AK$154,'Tab-reporting_shock'!AG$1,FALSE)</f>
        <v>1893.0387049999999</v>
      </c>
      <c r="AH6" s="23">
        <f>VLOOKUP($AC6,reporting_shock!$A$2:$AK$154,'Tab-reporting_shock'!AH$1,FALSE)</f>
        <v>1961.7228130000001</v>
      </c>
      <c r="AI6" s="23">
        <f>VLOOKUP($AC6,reporting_shock!$A$2:$AK$154,'Tab-reporting_shock'!AI$1,FALSE)</f>
        <v>1989.31843</v>
      </c>
      <c r="AJ6" s="10"/>
      <c r="AK6" s="30" t="s">
        <v>143</v>
      </c>
      <c r="AL6" s="10" t="s">
        <v>101</v>
      </c>
      <c r="AM6" s="23">
        <f>VLOOKUP($AL6,reporting_shock!$A$2:$AK$154,AM$1,FALSE)</f>
        <v>8879.3744210000004</v>
      </c>
      <c r="AN6" s="23">
        <f>VLOOKUP($AL6,reporting_shock!$A$2:$AK$154,AN$1,FALSE)</f>
        <v>10451.170620000001</v>
      </c>
      <c r="AO6" s="23">
        <f>VLOOKUP($AL6,reporting_shock!$A$2:$AK$154,AO$1,FALSE)</f>
        <v>12455.35555</v>
      </c>
      <c r="AP6" s="23">
        <f>VLOOKUP($AL6,reporting_shock!$A$2:$AK$154,AP$1,FALSE)</f>
        <v>15948.87134</v>
      </c>
      <c r="AQ6" s="23">
        <f>VLOOKUP($AL6,reporting_shock!$A$2:$AK$154,AQ$1,FALSE)</f>
        <v>31112.27908</v>
      </c>
      <c r="AR6" s="23">
        <f>VLOOKUP($AL6,reporting_shock!$A$2:$AK$154,AR$1,FALSE)</f>
        <v>57090.39329</v>
      </c>
      <c r="AS6" s="10"/>
      <c r="AT6" s="30" t="s">
        <v>143</v>
      </c>
      <c r="AU6" s="10" t="s">
        <v>208</v>
      </c>
      <c r="AV6" s="23">
        <f>VLOOKUP($AU6,reporting_shock!$A$2:$AK$154,AV$1,FALSE)</f>
        <v>45086.461799999997</v>
      </c>
      <c r="AW6" s="23">
        <f>VLOOKUP($AU6,reporting_shock!$A$2:$AK$154,AW$1,FALSE)</f>
        <v>53349.250840000001</v>
      </c>
      <c r="AX6" s="23">
        <f>VLOOKUP($AU6,reporting_shock!$A$2:$AK$154,AX$1,FALSE)</f>
        <v>62476.796049999997</v>
      </c>
      <c r="AY6" s="23">
        <f>VLOOKUP($AU6,reporting_shock!$A$2:$AK$154,AY$1,FALSE)</f>
        <v>76916.640069999994</v>
      </c>
      <c r="AZ6" s="23">
        <f>VLOOKUP($AU6,reporting_shock!$A$2:$AK$154,AZ$1,FALSE)</f>
        <v>134999.261</v>
      </c>
      <c r="BA6" s="23">
        <f>VLOOKUP($AU6,reporting_shock!$A$2:$AK$154,BA$1,FALSE)</f>
        <v>223338.9417</v>
      </c>
      <c r="BB6" s="10"/>
      <c r="BC6" s="30" t="s">
        <v>143</v>
      </c>
      <c r="BD6" s="10" t="s">
        <v>214</v>
      </c>
      <c r="BE6" s="23">
        <f>VLOOKUP($BD6,reporting_shock!$A$2:$AK$154,BE$1,FALSE)</f>
        <v>60088.076150000001</v>
      </c>
      <c r="BF6" s="23">
        <f>VLOOKUP($BD6,reporting_shock!$A$2:$AK$154,BF$1,FALSE)</f>
        <v>70865.294890000005</v>
      </c>
      <c r="BG6" s="23">
        <f>VLOOKUP($BD6,reporting_shock!$A$2:$AK$154,BG$1,FALSE)</f>
        <v>82697.140440000003</v>
      </c>
      <c r="BH6" s="23">
        <f>VLOOKUP($BD6,reporting_shock!$A$2:$AK$154,BH$1,FALSE)</f>
        <v>101253.8189</v>
      </c>
      <c r="BI6" s="23">
        <f>VLOOKUP($BD6,reporting_shock!$A$2:$AK$154,BI$1,FALSE)</f>
        <v>177347.5851</v>
      </c>
      <c r="BJ6" s="23">
        <f>VLOOKUP($BD6,reporting_shock!$A$2:$AK$154,BJ$1,FALSE)</f>
        <v>293049.9363</v>
      </c>
    </row>
    <row r="7" spans="1:62">
      <c r="A7" s="29" t="s">
        <v>148</v>
      </c>
      <c r="B7" s="9" t="s">
        <v>136</v>
      </c>
      <c r="C7" s="23">
        <f>VLOOKUP($B7,reporting_shock!$A$2:$AK$154,'Tab-reporting_shock'!C$1,FALSE)</f>
        <v>767.00734950000003</v>
      </c>
      <c r="D7" s="23">
        <f>VLOOKUP($B7,reporting_shock!$A$2:$AK$154,'Tab-reporting_shock'!D$1,FALSE)</f>
        <v>755.80015630000003</v>
      </c>
      <c r="E7" s="23">
        <f>VLOOKUP($B7,reporting_shock!$A$2:$AK$154,'Tab-reporting_shock'!E$1,FALSE)</f>
        <v>738.30378299999995</v>
      </c>
      <c r="F7" s="23">
        <f>VLOOKUP($B7,reporting_shock!$A$2:$AK$154,'Tab-reporting_shock'!F$1,FALSE)</f>
        <v>775.99654820000001</v>
      </c>
      <c r="G7" s="23">
        <f>VLOOKUP($B7,reporting_shock!$A$2:$AK$154,'Tab-reporting_shock'!G$1,FALSE)</f>
        <v>755.66085859999998</v>
      </c>
      <c r="H7" s="23">
        <f>VLOOKUP($B7,reporting_shock!$A$2:$AK$154,'Tab-reporting_shock'!H$1,FALSE)</f>
        <v>755.35673459999998</v>
      </c>
      <c r="I7" s="10"/>
      <c r="J7" s="30" t="s">
        <v>143</v>
      </c>
      <c r="K7" s="9" t="s">
        <v>198</v>
      </c>
      <c r="L7" s="23">
        <f>VLOOKUP($K7,reporting_shock!$A$2:$AK$154,'Tab-reporting_shock'!L$1,FALSE)</f>
        <v>1409.7320689999999</v>
      </c>
      <c r="M7" s="23">
        <f>VLOOKUP($K7,reporting_shock!$A$2:$AK$154,'Tab-reporting_shock'!M$1,FALSE)</f>
        <v>1684.866219</v>
      </c>
      <c r="N7" s="23">
        <f>VLOOKUP($K7,reporting_shock!$A$2:$AK$154,'Tab-reporting_shock'!N$1,FALSE)</f>
        <v>1470.7304919999999</v>
      </c>
      <c r="O7" s="23">
        <f>VLOOKUP($K7,reporting_shock!$A$2:$AK$154,'Tab-reporting_shock'!O$1,FALSE)</f>
        <v>1588.8738490000001</v>
      </c>
      <c r="P7" s="23">
        <f>VLOOKUP($K7,reporting_shock!$A$2:$AK$154,'Tab-reporting_shock'!P$1,FALSE)</f>
        <v>2196.8179209999998</v>
      </c>
      <c r="Q7" s="23">
        <f>VLOOKUP($K7,reporting_shock!$A$2:$AK$154,'Tab-reporting_shock'!Q$1,FALSE)</f>
        <v>2708.2725019999998</v>
      </c>
      <c r="R7" s="10"/>
      <c r="S7" s="29" t="s">
        <v>159</v>
      </c>
      <c r="T7" s="9" t="s">
        <v>315</v>
      </c>
      <c r="U7" s="23">
        <f>VLOOKUP($T7,reporting_shock!$A$2:$AK$154,'Tab-reporting_shock'!U$1,FALSE)</f>
        <v>10448.993340000001</v>
      </c>
      <c r="V7" s="23">
        <f>VLOOKUP($T7,reporting_shock!$A$2:$AK$154,'Tab-reporting_shock'!V$1,FALSE)</f>
        <v>12849.09512</v>
      </c>
      <c r="W7" s="23">
        <f>VLOOKUP($T7,reporting_shock!$A$2:$AK$154,'Tab-reporting_shock'!W$1,FALSE)</f>
        <v>15717.57098</v>
      </c>
      <c r="X7" s="23">
        <f>VLOOKUP($T7,reporting_shock!$A$2:$AK$154,'Tab-reporting_shock'!X$1,FALSE)</f>
        <v>19288.567729999999</v>
      </c>
      <c r="Y7" s="23">
        <f>VLOOKUP($T7,reporting_shock!$A$2:$AK$154,'Tab-reporting_shock'!Y$1,FALSE)</f>
        <v>28376.315070000001</v>
      </c>
      <c r="Z7" s="23">
        <f>VLOOKUP($T7,reporting_shock!$A$2:$AK$154,'Tab-reporting_shock'!Z$1,FALSE)</f>
        <v>38620.863109999998</v>
      </c>
      <c r="AA7" s="10"/>
      <c r="AB7" s="30" t="s">
        <v>185</v>
      </c>
      <c r="AC7" s="10" t="s">
        <v>107</v>
      </c>
      <c r="AD7" s="23">
        <f>VLOOKUP($AC7,reporting_shock!$A$2:$AK$154,'Tab-reporting_shock'!AD$1,FALSE)</f>
        <v>25.254320929999999</v>
      </c>
      <c r="AE7" s="23">
        <f>VLOOKUP($AC7,reporting_shock!$A$2:$AK$154,'Tab-reporting_shock'!AE$1,FALSE)</f>
        <v>25.858433160000001</v>
      </c>
      <c r="AF7" s="23">
        <f>VLOOKUP($AC7,reporting_shock!$A$2:$AK$154,'Tab-reporting_shock'!AF$1,FALSE)</f>
        <v>25.950819899999999</v>
      </c>
      <c r="AG7" s="23">
        <f>VLOOKUP($AC7,reporting_shock!$A$2:$AK$154,'Tab-reporting_shock'!AG$1,FALSE)</f>
        <v>23.583433119999999</v>
      </c>
      <c r="AH7" s="23">
        <f>VLOOKUP($AC7,reporting_shock!$A$2:$AK$154,'Tab-reporting_shock'!AH$1,FALSE)</f>
        <v>18.094530120000002</v>
      </c>
      <c r="AI7" s="23">
        <f>VLOOKUP($AC7,reporting_shock!$A$2:$AK$154,'Tab-reporting_shock'!AI$1,FALSE)</f>
        <v>14.107087809999999</v>
      </c>
      <c r="AJ7" s="10"/>
      <c r="AK7" s="30" t="s">
        <v>185</v>
      </c>
      <c r="AL7" s="10" t="s">
        <v>102</v>
      </c>
      <c r="AM7" s="23">
        <f>VLOOKUP($AL7,reporting_shock!$A$2:$AK$154,AM$1,FALSE)</f>
        <v>1590.655315</v>
      </c>
      <c r="AN7" s="23">
        <f>VLOOKUP($AL7,reporting_shock!$A$2:$AK$154,AN$1,FALSE)</f>
        <v>1793.8997199999999</v>
      </c>
      <c r="AO7" s="23">
        <f>VLOOKUP($AL7,reporting_shock!$A$2:$AK$154,AO$1,FALSE)</f>
        <v>2142.5691000000002</v>
      </c>
      <c r="AP7" s="23">
        <f>VLOOKUP($AL7,reporting_shock!$A$2:$AK$154,AP$1,FALSE)</f>
        <v>2526.4373249999999</v>
      </c>
      <c r="AQ7" s="23">
        <f>VLOOKUP($AL7,reporting_shock!$A$2:$AK$154,AQ$1,FALSE)</f>
        <v>3500.2592570000002</v>
      </c>
      <c r="AR7" s="23">
        <f>VLOOKUP($AL7,reporting_shock!$A$2:$AK$154,AR$1,FALSE)</f>
        <v>4583.8298009999999</v>
      </c>
      <c r="AS7" s="10"/>
      <c r="AT7" s="30" t="s">
        <v>185</v>
      </c>
      <c r="AU7" s="10" t="s">
        <v>209</v>
      </c>
      <c r="AV7" s="23">
        <f>VLOOKUP($AU7,reporting_shock!$A$2:$AK$154,AV$1,FALSE)</f>
        <v>2194.228188</v>
      </c>
      <c r="AW7" s="23">
        <f>VLOOKUP($AU7,reporting_shock!$A$2:$AK$154,AW$1,FALSE)</f>
        <v>2474.532072</v>
      </c>
      <c r="AX7" s="23">
        <f>VLOOKUP($AU7,reporting_shock!$A$2:$AK$154,AX$1,FALSE)</f>
        <v>2895.6267870000001</v>
      </c>
      <c r="AY7" s="23">
        <f>VLOOKUP($AU7,reporting_shock!$A$2:$AK$154,AY$1,FALSE)</f>
        <v>3317.3060169999999</v>
      </c>
      <c r="AZ7" s="23">
        <f>VLOOKUP($AU7,reporting_shock!$A$2:$AK$154,AZ$1,FALSE)</f>
        <v>4160.2996430000003</v>
      </c>
      <c r="BA7" s="23">
        <f>VLOOKUP($AU7,reporting_shock!$A$2:$AK$154,BA$1,FALSE)</f>
        <v>5167.5274609999997</v>
      </c>
      <c r="BB7" s="10"/>
      <c r="BC7" s="30" t="s">
        <v>185</v>
      </c>
      <c r="BD7" s="10" t="s">
        <v>215</v>
      </c>
      <c r="BE7" s="23">
        <f>VLOOKUP($BD7,reporting_shock!$A$2:$AK$154,BE$1,FALSE)</f>
        <v>6037.7348739999998</v>
      </c>
      <c r="BF7" s="23">
        <f>VLOOKUP($BD7,reporting_shock!$A$2:$AK$154,BF$1,FALSE)</f>
        <v>6806.2759569999998</v>
      </c>
      <c r="BG7" s="23">
        <f>VLOOKUP($BD7,reporting_shock!$A$2:$AK$154,BG$1,FALSE)</f>
        <v>7769.9005260000004</v>
      </c>
      <c r="BH7" s="23">
        <f>VLOOKUP($BD7,reporting_shock!$A$2:$AK$154,BH$1,FALSE)</f>
        <v>8773.7631139999994</v>
      </c>
      <c r="BI7" s="23">
        <f>VLOOKUP($BD7,reporting_shock!$A$2:$AK$154,BI$1,FALSE)</f>
        <v>11798.21643</v>
      </c>
      <c r="BJ7" s="23">
        <f>VLOOKUP($BD7,reporting_shock!$A$2:$AK$154,BJ$1,FALSE)</f>
        <v>15102.79996</v>
      </c>
    </row>
    <row r="8" spans="1:62">
      <c r="A8" s="29" t="s">
        <v>159</v>
      </c>
      <c r="B8" s="9" t="s">
        <v>137</v>
      </c>
      <c r="C8" s="23">
        <f>VLOOKUP($B8,reporting_shock!$A$2:$AK$154,'Tab-reporting_shock'!C$1,FALSE)</f>
        <v>6789.3232939999998</v>
      </c>
      <c r="D8" s="23">
        <f>VLOOKUP($B8,reporting_shock!$A$2:$AK$154,'Tab-reporting_shock'!D$1,FALSE)</f>
        <v>8293.3740409999991</v>
      </c>
      <c r="E8" s="23">
        <f>VLOOKUP($B8,reporting_shock!$A$2:$AK$154,'Tab-reporting_shock'!E$1,FALSE)</f>
        <v>10034.373460000001</v>
      </c>
      <c r="F8" s="23">
        <f>VLOOKUP($B8,reporting_shock!$A$2:$AK$154,'Tab-reporting_shock'!F$1,FALSE)</f>
        <v>12153.96141</v>
      </c>
      <c r="G8" s="23">
        <f>VLOOKUP($B8,reporting_shock!$A$2:$AK$154,'Tab-reporting_shock'!G$1,FALSE)</f>
        <v>18098.075079999999</v>
      </c>
      <c r="H8" s="23">
        <f>VLOOKUP($B8,reporting_shock!$A$2:$AK$154,'Tab-reporting_shock'!H$1,FALSE)</f>
        <v>24668.295610000001</v>
      </c>
      <c r="I8" s="10"/>
      <c r="J8" s="30" t="s">
        <v>185</v>
      </c>
      <c r="K8" s="9" t="s">
        <v>199</v>
      </c>
      <c r="L8" s="23">
        <f>VLOOKUP($K8,reporting_shock!$A$2:$AK$154,'Tab-reporting_shock'!L$1,FALSE)</f>
        <v>52.023562439999999</v>
      </c>
      <c r="M8" s="23">
        <f>VLOOKUP($K8,reporting_shock!$A$2:$AK$154,'Tab-reporting_shock'!M$1,FALSE)</f>
        <v>57.586941349999996</v>
      </c>
      <c r="N8" s="23">
        <f>VLOOKUP($K8,reporting_shock!$A$2:$AK$154,'Tab-reporting_shock'!N$1,FALSE)</f>
        <v>47.507950260000001</v>
      </c>
      <c r="O8" s="23">
        <f>VLOOKUP($K8,reporting_shock!$A$2:$AK$154,'Tab-reporting_shock'!O$1,FALSE)</f>
        <v>48.759800939999998</v>
      </c>
      <c r="P8" s="23">
        <f>VLOOKUP($K8,reporting_shock!$A$2:$AK$154,'Tab-reporting_shock'!P$1,FALSE)</f>
        <v>79.447639580000001</v>
      </c>
      <c r="Q8" s="23">
        <f>VLOOKUP($K8,reporting_shock!$A$2:$AK$154,'Tab-reporting_shock'!Q$1,FALSE)</f>
        <v>108.7502193</v>
      </c>
      <c r="R8" s="10"/>
      <c r="S8" s="30" t="s">
        <v>302</v>
      </c>
      <c r="T8" s="9" t="s">
        <v>201</v>
      </c>
      <c r="U8" s="24">
        <f>VLOOKUP($T8,reporting_shock!$A$2:$AK$154,'Tab-reporting_shock'!U$1,FALSE)</f>
        <v>5285.7500440000003</v>
      </c>
      <c r="V8" s="24">
        <f>VLOOKUP($T8,reporting_shock!$A$2:$AK$154,'Tab-reporting_shock'!V$1,FALSE)</f>
        <v>5443.7681769999999</v>
      </c>
      <c r="W8" s="24">
        <f>VLOOKUP($T8,reporting_shock!$A$2:$AK$154,'Tab-reporting_shock'!W$1,FALSE)</f>
        <v>3574.321625</v>
      </c>
      <c r="X8" s="24">
        <f>VLOOKUP($T8,reporting_shock!$A$2:$AK$154,'Tab-reporting_shock'!X$1,FALSE)</f>
        <v>6823.3182630000001</v>
      </c>
      <c r="Y8" s="24">
        <f>VLOOKUP($T8,reporting_shock!$A$2:$AK$154,'Tab-reporting_shock'!Y$1,FALSE)</f>
        <v>10415.422350000001</v>
      </c>
      <c r="Z8" s="24">
        <f>VLOOKUP($T8,reporting_shock!$A$2:$AK$154,'Tab-reporting_shock'!Z$1,FALSE)</f>
        <v>12521.455690000001</v>
      </c>
      <c r="AA8" s="10"/>
      <c r="AB8" s="30" t="s">
        <v>140</v>
      </c>
      <c r="AC8" s="10" t="s">
        <v>108</v>
      </c>
      <c r="AD8" s="23">
        <f>VLOOKUP($AC8,reporting_shock!$A$2:$AK$154,'Tab-reporting_shock'!AD$1,FALSE)</f>
        <v>6.5964696939999996</v>
      </c>
      <c r="AE8" s="23">
        <f>VLOOKUP($AC8,reporting_shock!$A$2:$AK$154,'Tab-reporting_shock'!AE$1,FALSE)</f>
        <v>7.9220385350000004</v>
      </c>
      <c r="AF8" s="23">
        <f>VLOOKUP($AC8,reporting_shock!$A$2:$AK$154,'Tab-reporting_shock'!AF$1,FALSE)</f>
        <v>9.9199995080000001</v>
      </c>
      <c r="AG8" s="23">
        <f>VLOOKUP($AC8,reporting_shock!$A$2:$AK$154,'Tab-reporting_shock'!AG$1,FALSE)</f>
        <v>11.728107899999999</v>
      </c>
      <c r="AH8" s="23">
        <f>VLOOKUP($AC8,reporting_shock!$A$2:$AK$154,'Tab-reporting_shock'!AH$1,FALSE)</f>
        <v>10.832613909999999</v>
      </c>
      <c r="AI8" s="23">
        <f>VLOOKUP($AC8,reporting_shock!$A$2:$AK$154,'Tab-reporting_shock'!AI$1,FALSE)</f>
        <v>10.860069899999999</v>
      </c>
      <c r="AJ8" s="10"/>
      <c r="AK8" s="30" t="s">
        <v>140</v>
      </c>
      <c r="AL8" s="10" t="s">
        <v>103</v>
      </c>
      <c r="AM8" s="23">
        <f>VLOOKUP($AL8,reporting_shock!$A$2:$AK$154,AM$1,FALSE)</f>
        <v>381.5980361</v>
      </c>
      <c r="AN8" s="23">
        <f>VLOOKUP($AL8,reporting_shock!$A$2:$AK$154,AN$1,FALSE)</f>
        <v>490.59124329999997</v>
      </c>
      <c r="AO8" s="23">
        <f>VLOOKUP($AL8,reporting_shock!$A$2:$AK$154,AO$1,FALSE)</f>
        <v>705.76029310000001</v>
      </c>
      <c r="AP8" s="23">
        <f>VLOOKUP($AL8,reporting_shock!$A$2:$AK$154,AP$1,FALSE)</f>
        <v>1053.37617</v>
      </c>
      <c r="AQ8" s="23">
        <f>VLOOKUP($AL8,reporting_shock!$A$2:$AK$154,AQ$1,FALSE)</f>
        <v>1814.051993</v>
      </c>
      <c r="AR8" s="23">
        <f>VLOOKUP($AL8,reporting_shock!$A$2:$AK$154,AR$1,FALSE)</f>
        <v>2929.3540889999999</v>
      </c>
      <c r="AS8" s="10"/>
      <c r="AT8" s="30" t="s">
        <v>140</v>
      </c>
      <c r="AU8" s="10" t="s">
        <v>210</v>
      </c>
      <c r="AV8" s="23">
        <f>VLOOKUP($AU8,reporting_shock!$A$2:$AK$154,AV$1,FALSE)</f>
        <v>71.857209209999994</v>
      </c>
      <c r="AW8" s="23">
        <f>VLOOKUP($AU8,reporting_shock!$A$2:$AK$154,AW$1,FALSE)</f>
        <v>170.48066499999999</v>
      </c>
      <c r="AX8" s="23">
        <f>VLOOKUP($AU8,reporting_shock!$A$2:$AK$154,AX$1,FALSE)</f>
        <v>356.99453629999999</v>
      </c>
      <c r="AY8" s="23">
        <f>VLOOKUP($AU8,reporting_shock!$A$2:$AK$154,AY$1,FALSE)</f>
        <v>643.30596170000001</v>
      </c>
      <c r="AZ8" s="23">
        <f>VLOOKUP($AU8,reporting_shock!$A$2:$AK$154,AZ$1,FALSE)</f>
        <v>943.6110486</v>
      </c>
      <c r="BA8" s="23">
        <f>VLOOKUP($AU8,reporting_shock!$A$2:$AK$154,BA$1,FALSE)</f>
        <v>1657.7946529999999</v>
      </c>
      <c r="BB8" s="10"/>
      <c r="BC8" s="30" t="s">
        <v>140</v>
      </c>
      <c r="BD8" s="10" t="s">
        <v>216</v>
      </c>
      <c r="BE8" s="23">
        <f>VLOOKUP($BD8,reporting_shock!$A$2:$AK$154,BE$1,FALSE)</f>
        <v>2588.3749939999998</v>
      </c>
      <c r="BF8" s="23">
        <f>VLOOKUP($BD8,reporting_shock!$A$2:$AK$154,BF$1,FALSE)</f>
        <v>3235.5582140000001</v>
      </c>
      <c r="BG8" s="23">
        <f>VLOOKUP($BD8,reporting_shock!$A$2:$AK$154,BG$1,FALSE)</f>
        <v>4101.8159569999998</v>
      </c>
      <c r="BH8" s="23">
        <f>VLOOKUP($BD8,reporting_shock!$A$2:$AK$154,BH$1,FALSE)</f>
        <v>5180.4266900000002</v>
      </c>
      <c r="BI8" s="23">
        <f>VLOOKUP($BD8,reporting_shock!$A$2:$AK$154,BI$1,FALSE)</f>
        <v>7575.9223679999996</v>
      </c>
      <c r="BJ8" s="23">
        <f>VLOOKUP($BD8,reporting_shock!$A$2:$AK$154,BJ$1,FALSE)</f>
        <v>10658.28284</v>
      </c>
    </row>
    <row r="9" spans="1:62">
      <c r="A9" s="29" t="s">
        <v>140</v>
      </c>
      <c r="B9" s="9" t="s">
        <v>138</v>
      </c>
      <c r="C9" s="23">
        <f>VLOOKUP($B9,reporting_shock!$A$2:$AK$154,'Tab-reporting_shock'!C$1,FALSE)</f>
        <v>1372.7213240000001</v>
      </c>
      <c r="D9" s="23">
        <f>VLOOKUP($B9,reporting_shock!$A$2:$AK$154,'Tab-reporting_shock'!D$1,FALSE)</f>
        <v>1709.656023</v>
      </c>
      <c r="E9" s="23">
        <f>VLOOKUP($B9,reporting_shock!$A$2:$AK$154,'Tab-reporting_shock'!E$1,FALSE)</f>
        <v>2176.3059619999999</v>
      </c>
      <c r="F9" s="23">
        <f>VLOOKUP($B9,reporting_shock!$A$2:$AK$154,'Tab-reporting_shock'!F$1,FALSE)</f>
        <v>2759.3060420000002</v>
      </c>
      <c r="G9" s="23">
        <f>VLOOKUP($B9,reporting_shock!$A$2:$AK$154,'Tab-reporting_shock'!G$1,FALSE)</f>
        <v>4038.7524210000001</v>
      </c>
      <c r="H9" s="23">
        <f>VLOOKUP($B9,reporting_shock!$A$2:$AK$154,'Tab-reporting_shock'!H$1,FALSE)</f>
        <v>5681.736269</v>
      </c>
      <c r="I9" s="10"/>
      <c r="J9" s="30" t="s">
        <v>140</v>
      </c>
      <c r="K9" s="9" t="s">
        <v>200</v>
      </c>
      <c r="L9" s="23">
        <f>VLOOKUP($K9,reporting_shock!$A$2:$AK$154,'Tab-reporting_shock'!L$1,FALSE)</f>
        <v>8764.5570189999999</v>
      </c>
      <c r="M9" s="23">
        <f>VLOOKUP($K9,reporting_shock!$A$2:$AK$154,'Tab-reporting_shock'!M$1,FALSE)</f>
        <v>10644.27823</v>
      </c>
      <c r="N9" s="23">
        <f>VLOOKUP($K9,reporting_shock!$A$2:$AK$154,'Tab-reporting_shock'!N$1,FALSE)</f>
        <v>12921.72381</v>
      </c>
      <c r="O9" s="23">
        <f>VLOOKUP($K9,reporting_shock!$A$2:$AK$154,'Tab-reporting_shock'!O$1,FALSE)</f>
        <v>15578.81043</v>
      </c>
      <c r="P9" s="23">
        <f>VLOOKUP($K9,reporting_shock!$A$2:$AK$154,'Tab-reporting_shock'!P$1,FALSE)</f>
        <v>22795.767469999999</v>
      </c>
      <c r="Q9" s="23">
        <f>VLOOKUP($K9,reporting_shock!$A$2:$AK$154,'Tab-reporting_shock'!Q$1,FALSE)</f>
        <v>30861.872660000001</v>
      </c>
      <c r="R9" s="10"/>
      <c r="S9" s="29" t="s">
        <v>300</v>
      </c>
      <c r="T9" s="9" t="s">
        <v>307</v>
      </c>
      <c r="U9" s="23">
        <f>VLOOKUP($T9,reporting_shock!$A$2:$AK$154,'Tab-reporting_shock'!U$1,FALSE)</f>
        <v>3196.7461840000001</v>
      </c>
      <c r="V9" s="23">
        <f>VLOOKUP($T9,reporting_shock!$A$2:$AK$154,'Tab-reporting_shock'!V$1,FALSE)</f>
        <v>3093.2576730000001</v>
      </c>
      <c r="W9" s="23">
        <f>VLOOKUP($T9,reporting_shock!$A$2:$AK$154,'Tab-reporting_shock'!W$1,FALSE)</f>
        <v>2115.8061739999998</v>
      </c>
      <c r="X9" s="23">
        <f>VLOOKUP($T9,reporting_shock!$A$2:$AK$154,'Tab-reporting_shock'!X$1,FALSE)</f>
        <v>5138.2462910000004</v>
      </c>
      <c r="Y9" s="23">
        <f>VLOOKUP($T9,reporting_shock!$A$2:$AK$154,'Tab-reporting_shock'!Y$1,FALSE)</f>
        <v>7610.1204639999996</v>
      </c>
      <c r="Z9" s="23">
        <f>VLOOKUP($T9,reporting_shock!$A$2:$AK$154,'Tab-reporting_shock'!Z$1,FALSE)</f>
        <v>7973.9966569999997</v>
      </c>
      <c r="AA9" s="10"/>
      <c r="AB9" s="33" t="s">
        <v>180</v>
      </c>
      <c r="AC9" s="26" t="s">
        <v>97</v>
      </c>
      <c r="AD9" s="25">
        <f>VLOOKUP($AC9,reporting_shock!$A$2:$AK$154,'Tab-reporting_shock'!AD$1,FALSE)</f>
        <v>3392.8195249999999</v>
      </c>
      <c r="AE9" s="25">
        <f>VLOOKUP($AC9,reporting_shock!$A$2:$AK$154,'Tab-reporting_shock'!AE$1,FALSE)</f>
        <v>3711.5292939999999</v>
      </c>
      <c r="AF9" s="25">
        <f>VLOOKUP($AC9,reporting_shock!$A$2:$AK$154,'Tab-reporting_shock'!AF$1,FALSE)</f>
        <v>3888.1339290000001</v>
      </c>
      <c r="AG9" s="25">
        <f>VLOOKUP($AC9,reporting_shock!$A$2:$AK$154,'Tab-reporting_shock'!AG$1,FALSE)</f>
        <v>3978.7880949999999</v>
      </c>
      <c r="AH9" s="25">
        <f>VLOOKUP($AC9,reporting_shock!$A$2:$AK$154,'Tab-reporting_shock'!AH$1,FALSE)</f>
        <v>4123.8291429999999</v>
      </c>
      <c r="AI9" s="25">
        <f>VLOOKUP($AC9,reporting_shock!$A$2:$AK$154,'Tab-reporting_shock'!AI$1,FALSE)</f>
        <v>4211.6323780000002</v>
      </c>
      <c r="AJ9" s="10"/>
      <c r="AK9" s="33" t="s">
        <v>180</v>
      </c>
      <c r="AL9" s="26" t="s">
        <v>98</v>
      </c>
      <c r="AM9" s="25">
        <f>VLOOKUP($AL9,reporting_shock!$A$2:$AK$154,AM$1,FALSE)</f>
        <v>16808.7</v>
      </c>
      <c r="AN9" s="25">
        <f>VLOOKUP($AL9,reporting_shock!$A$2:$AK$154,AN$1,FALSE)</f>
        <v>20045.83482</v>
      </c>
      <c r="AO9" s="25">
        <f>VLOOKUP($AL9,reporting_shock!$A$2:$AK$154,AO$1,FALSE)</f>
        <v>24569.339650000002</v>
      </c>
      <c r="AP9" s="25">
        <f>VLOOKUP($AL9,reporting_shock!$A$2:$AK$154,AP$1,FALSE)</f>
        <v>32438.525590000001</v>
      </c>
      <c r="AQ9" s="25">
        <f>VLOOKUP($AL9,reporting_shock!$A$2:$AK$154,AQ$1,FALSE)</f>
        <v>60614.191279999999</v>
      </c>
      <c r="AR9" s="25">
        <f>VLOOKUP($AL9,reporting_shock!$A$2:$AK$154,AR$1,FALSE)</f>
        <v>106000.8366</v>
      </c>
      <c r="AS9" s="10"/>
      <c r="AT9" s="33" t="s">
        <v>180</v>
      </c>
      <c r="AU9" s="26" t="s">
        <v>211</v>
      </c>
      <c r="AV9" s="25">
        <f>VLOOKUP($AU9,reporting_shock!$A$2:$AK$154,AV$1,FALSE)</f>
        <v>78446.300010000006</v>
      </c>
      <c r="AW9" s="25">
        <f>VLOOKUP($AU9,reporting_shock!$A$2:$AK$154,AW$1,FALSE)</f>
        <v>93413.887570000006</v>
      </c>
      <c r="AX9" s="25">
        <f>VLOOKUP($AU9,reporting_shock!$A$2:$AK$154,AX$1,FALSE)</f>
        <v>110847.9696</v>
      </c>
      <c r="AY9" s="25">
        <f>VLOOKUP($AU9,reporting_shock!$A$2:$AK$154,AY$1,FALSE)</f>
        <v>137726.67449999999</v>
      </c>
      <c r="AZ9" s="25">
        <f>VLOOKUP($AU9,reporting_shock!$A$2:$AK$154,AZ$1,FALSE)</f>
        <v>239489.39850000001</v>
      </c>
      <c r="BA9" s="25">
        <f>VLOOKUP($AU9,reporting_shock!$A$2:$AK$154,BA$1,FALSE)</f>
        <v>395725.42190000002</v>
      </c>
      <c r="BB9" s="10"/>
      <c r="BC9" s="33" t="s">
        <v>180</v>
      </c>
      <c r="BD9" s="26" t="s">
        <v>217</v>
      </c>
      <c r="BE9" s="25">
        <f>VLOOKUP($BD9,reporting_shock!$A$2:$AK$154,BE$1,FALSE)</f>
        <v>150502.7647</v>
      </c>
      <c r="BF9" s="25">
        <f>VLOOKUP($BD9,reporting_shock!$A$2:$AK$154,BF$1,FALSE)</f>
        <v>179619.12409999999</v>
      </c>
      <c r="BG9" s="25">
        <f>VLOOKUP($BD9,reporting_shock!$A$2:$AK$154,BG$1,FALSE)</f>
        <v>212665.65479999999</v>
      </c>
      <c r="BH9" s="25">
        <f>VLOOKUP($BD9,reporting_shock!$A$2:$AK$154,BH$1,FALSE)</f>
        <v>264540.43239999999</v>
      </c>
      <c r="BI9" s="25">
        <f>VLOOKUP($BD9,reporting_shock!$A$2:$AK$154,BI$1,FALSE)</f>
        <v>454200.88199999998</v>
      </c>
      <c r="BJ9" s="25">
        <f>VLOOKUP($BD9,reporting_shock!$A$2:$AK$154,BJ$1,FALSE)</f>
        <v>741795.61899999995</v>
      </c>
    </row>
    <row r="10" spans="1:62">
      <c r="A10" s="16" t="s">
        <v>257</v>
      </c>
      <c r="B10" s="9" t="s">
        <v>191</v>
      </c>
      <c r="C10" s="23">
        <f>VLOOKUP($B10,reporting_shock!$A$2:$AK$154,'Tab-reporting_shock'!C$1,FALSE)</f>
        <v>7532.0000010000003</v>
      </c>
      <c r="D10" s="23">
        <f>VLOOKUP($B10,reporting_shock!$A$2:$AK$154,'Tab-reporting_shock'!D$1,FALSE)</f>
        <v>8582.2924330000005</v>
      </c>
      <c r="E10" s="23">
        <f>VLOOKUP($B10,reporting_shock!$A$2:$AK$154,'Tab-reporting_shock'!E$1,FALSE)</f>
        <v>7885.998474</v>
      </c>
      <c r="F10" s="23">
        <f>VLOOKUP($B10,reporting_shock!$A$2:$AK$154,'Tab-reporting_shock'!F$1,FALSE)</f>
        <v>10019.18082</v>
      </c>
      <c r="G10" s="23">
        <f>VLOOKUP($B10,reporting_shock!$A$2:$AK$154,'Tab-reporting_shock'!G$1,FALSE)</f>
        <v>14863.859930000001</v>
      </c>
      <c r="H10" s="23">
        <f>VLOOKUP($B10,reporting_shock!$A$2:$AK$154,'Tab-reporting_shock'!H$1,FALSE)</f>
        <v>18781.86895</v>
      </c>
      <c r="I10" s="10"/>
      <c r="J10" s="31" t="s">
        <v>144</v>
      </c>
      <c r="K10" s="9" t="s">
        <v>201</v>
      </c>
      <c r="L10" s="23">
        <f>VLOOKUP($K10,reporting_shock!$A$2:$AK$154,'Tab-reporting_shock'!L$1,FALSE)</f>
        <v>5285.7500440000003</v>
      </c>
      <c r="M10" s="23">
        <f>VLOOKUP($K10,reporting_shock!$A$2:$AK$154,'Tab-reporting_shock'!M$1,FALSE)</f>
        <v>5443.7681769999999</v>
      </c>
      <c r="N10" s="23">
        <f>VLOOKUP($K10,reporting_shock!$A$2:$AK$154,'Tab-reporting_shock'!N$1,FALSE)</f>
        <v>3574.321625</v>
      </c>
      <c r="O10" s="23">
        <f>VLOOKUP($K10,reporting_shock!$A$2:$AK$154,'Tab-reporting_shock'!O$1,FALSE)</f>
        <v>6823.3182630000001</v>
      </c>
      <c r="P10" s="23">
        <f>VLOOKUP($K10,reporting_shock!$A$2:$AK$154,'Tab-reporting_shock'!P$1,FALSE)</f>
        <v>10415.422350000001</v>
      </c>
      <c r="Q10" s="23">
        <f>VLOOKUP($K10,reporting_shock!$A$2:$AK$154,'Tab-reporting_shock'!Q$1,FALSE)</f>
        <v>12521.455690000001</v>
      </c>
      <c r="R10" s="10"/>
      <c r="S10" s="29" t="s">
        <v>148</v>
      </c>
      <c r="T10" s="9" t="s">
        <v>316</v>
      </c>
      <c r="U10" s="23">
        <f>VLOOKUP($T10,reporting_shock!$A$2:$AK$154,'Tab-reporting_shock'!U$1,FALSE)</f>
        <v>1581.6641830000001</v>
      </c>
      <c r="V10" s="23">
        <f>VLOOKUP($T10,reporting_shock!$A$2:$AK$154,'Tab-reporting_shock'!V$1,FALSE)</f>
        <v>1731.4484560000001</v>
      </c>
      <c r="W10" s="23">
        <f>VLOOKUP($T10,reporting_shock!$A$2:$AK$154,'Tab-reporting_shock'!W$1,FALSE)</f>
        <v>756.6924467</v>
      </c>
      <c r="X10" s="23">
        <f>VLOOKUP($T10,reporting_shock!$A$2:$AK$154,'Tab-reporting_shock'!X$1,FALSE)</f>
        <v>782.80280219999997</v>
      </c>
      <c r="Y10" s="23">
        <f>VLOOKUP($T10,reporting_shock!$A$2:$AK$154,'Tab-reporting_shock'!Y$1,FALSE)</f>
        <v>1434.0832700000001</v>
      </c>
      <c r="Z10" s="23">
        <f>VLOOKUP($T10,reporting_shock!$A$2:$AK$154,'Tab-reporting_shock'!Z$1,FALSE)</f>
        <v>2594.6429469999998</v>
      </c>
      <c r="AA10" s="10"/>
      <c r="AB10" s="31"/>
      <c r="AC10" s="9"/>
      <c r="AD10" s="23"/>
      <c r="AE10" s="23"/>
      <c r="AF10" s="23"/>
      <c r="AG10" s="23"/>
      <c r="AH10" s="23"/>
      <c r="AI10" s="23"/>
      <c r="AJ10" s="10"/>
      <c r="AK10" s="31"/>
      <c r="AL10" s="9"/>
      <c r="AM10" s="23"/>
      <c r="AN10" s="23"/>
      <c r="AO10" s="23"/>
      <c r="AP10" s="23"/>
      <c r="AQ10" s="23"/>
      <c r="AR10" s="23"/>
      <c r="AS10" s="10"/>
      <c r="AT10" s="31"/>
      <c r="AU10" s="9"/>
      <c r="AV10" s="23"/>
      <c r="AW10" s="23"/>
      <c r="AX10" s="23"/>
      <c r="AY10" s="23"/>
      <c r="AZ10" s="23"/>
      <c r="BA10" s="23"/>
      <c r="BB10" s="10"/>
      <c r="BC10" s="31"/>
      <c r="BD10" s="9"/>
      <c r="BE10" s="23"/>
      <c r="BF10" s="23"/>
      <c r="BG10" s="23"/>
      <c r="BH10" s="23"/>
      <c r="BI10" s="23"/>
      <c r="BJ10" s="23"/>
    </row>
    <row r="11" spans="1:62" ht="17">
      <c r="A11" s="21" t="s">
        <v>284</v>
      </c>
      <c r="B11" s="21"/>
      <c r="C11" s="25">
        <f>C4+C10</f>
        <v>19183.815261</v>
      </c>
      <c r="D11" s="25">
        <f t="shared" ref="D11:H11" si="0">D4+D10</f>
        <v>22115.107183</v>
      </c>
      <c r="E11" s="25">
        <f t="shared" si="0"/>
        <v>23681.797014</v>
      </c>
      <c r="F11" s="25">
        <f t="shared" si="0"/>
        <v>28326.776769999997</v>
      </c>
      <c r="G11" s="25">
        <f t="shared" si="0"/>
        <v>40235.416019999997</v>
      </c>
      <c r="H11" s="25">
        <f t="shared" si="0"/>
        <v>52388.529290000006</v>
      </c>
      <c r="I11" s="10"/>
      <c r="J11" s="21" t="s">
        <v>182</v>
      </c>
      <c r="K11" s="26" t="s">
        <v>202</v>
      </c>
      <c r="L11" s="25">
        <f>L4+L10</f>
        <v>23895.681734000002</v>
      </c>
      <c r="M11" s="25">
        <f t="shared" ref="M11:Q11" si="1">M4+M10</f>
        <v>28049.822876999999</v>
      </c>
      <c r="N11" s="25">
        <f t="shared" si="1"/>
        <v>27493.957484999999</v>
      </c>
      <c r="O11" s="25">
        <f t="shared" si="1"/>
        <v>35091.003833000002</v>
      </c>
      <c r="P11" s="25">
        <f t="shared" si="1"/>
        <v>51627.687980000002</v>
      </c>
      <c r="Q11" s="25">
        <f t="shared" si="1"/>
        <v>66983.200499999992</v>
      </c>
      <c r="R11" s="10"/>
      <c r="S11" s="52" t="s">
        <v>159</v>
      </c>
      <c r="T11" s="26" t="s">
        <v>317</v>
      </c>
      <c r="U11" s="53">
        <f>VLOOKUP($T11,reporting_shock!$A$2:$AK$154,'Tab-reporting_shock'!U$1,FALSE)</f>
        <v>507.33967680000001</v>
      </c>
      <c r="V11" s="53">
        <f>VLOOKUP($T11,reporting_shock!$A$2:$AK$154,'Tab-reporting_shock'!V$1,FALSE)</f>
        <v>619.06204839999998</v>
      </c>
      <c r="W11" s="53">
        <f>VLOOKUP($T11,reporting_shock!$A$2:$AK$154,'Tab-reporting_shock'!W$1,FALSE)</f>
        <v>701.82300459999999</v>
      </c>
      <c r="X11" s="53">
        <f>VLOOKUP($T11,reporting_shock!$A$2:$AK$154,'Tab-reporting_shock'!X$1,FALSE)</f>
        <v>902.26916960000005</v>
      </c>
      <c r="Y11" s="53">
        <f>VLOOKUP($T11,reporting_shock!$A$2:$AK$154,'Tab-reporting_shock'!Y$1,FALSE)</f>
        <v>1371.218619</v>
      </c>
      <c r="Z11" s="53">
        <f>VLOOKUP($T11,reporting_shock!$A$2:$AK$154,'Tab-reporting_shock'!Z$1,FALSE)</f>
        <v>1952.8160829999999</v>
      </c>
      <c r="AA11" s="10"/>
      <c r="AB11" s="16"/>
      <c r="AC11" s="9"/>
      <c r="AD11" s="24"/>
      <c r="AE11" s="24"/>
      <c r="AF11" s="24"/>
      <c r="AG11" s="24"/>
      <c r="AH11" s="24"/>
      <c r="AI11" s="24"/>
      <c r="AJ11" s="10"/>
      <c r="AK11" s="16"/>
      <c r="AL11" s="9"/>
      <c r="AM11" s="24"/>
      <c r="AN11" s="24"/>
      <c r="AO11" s="24"/>
      <c r="AP11" s="24"/>
      <c r="AQ11" s="24"/>
      <c r="AR11" s="24"/>
      <c r="AS11" s="10"/>
      <c r="AT11" s="16"/>
      <c r="AU11" s="9"/>
      <c r="AV11" s="24"/>
      <c r="AW11" s="24"/>
      <c r="AX11" s="24"/>
      <c r="AY11" s="24"/>
      <c r="AZ11" s="24"/>
      <c r="BA11" s="24"/>
      <c r="BB11" s="10"/>
      <c r="BC11" s="16"/>
      <c r="BD11" s="9"/>
      <c r="BE11" s="24"/>
      <c r="BF11" s="24"/>
      <c r="BG11" s="24"/>
      <c r="BH11" s="24"/>
      <c r="BI11" s="24"/>
      <c r="BJ11" s="24"/>
    </row>
    <row r="12" spans="1:62" ht="17">
      <c r="A12" s="16" t="s">
        <v>258</v>
      </c>
      <c r="B12" s="9" t="s">
        <v>192</v>
      </c>
      <c r="C12" s="23">
        <f>VLOOKUP($B12,reporting_shock!$A$2:$AK$154,'Tab-reporting_shock'!C$1,FALSE)</f>
        <v>14205.15351</v>
      </c>
      <c r="D12" s="23">
        <f>VLOOKUP($B12,reporting_shock!$A$2:$AK$154,'Tab-reporting_shock'!D$1,FALSE)</f>
        <v>16918.165789999999</v>
      </c>
      <c r="E12" s="23">
        <f>VLOOKUP($B12,reporting_shock!$A$2:$AK$154,'Tab-reporting_shock'!E$1,FALSE)</f>
        <v>18950.22292</v>
      </c>
      <c r="F12" s="23">
        <f>VLOOKUP($B12,reporting_shock!$A$2:$AK$154,'Tab-reporting_shock'!F$1,FALSE)</f>
        <v>22215.985140000001</v>
      </c>
      <c r="G12" s="23">
        <f>VLOOKUP($B12,reporting_shock!$A$2:$AK$154,'Tab-reporting_shock'!G$1,FALSE)</f>
        <v>32404.333259999999</v>
      </c>
      <c r="H12" s="23">
        <f>VLOOKUP($B12,reporting_shock!$A$2:$AK$154,'Tab-reporting_shock'!H$1,FALSE)</f>
        <v>43232.74323</v>
      </c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54" t="s">
        <v>310</v>
      </c>
      <c r="T12" s="10"/>
      <c r="U12" s="24">
        <f>U4+U8</f>
        <v>23895.681734000002</v>
      </c>
      <c r="V12" s="24">
        <f t="shared" ref="V12:Z15" si="2">V4+V8</f>
        <v>28049.822876999999</v>
      </c>
      <c r="W12" s="24">
        <f t="shared" si="2"/>
        <v>27493.957484999999</v>
      </c>
      <c r="X12" s="24">
        <f t="shared" si="2"/>
        <v>35091.003833000002</v>
      </c>
      <c r="Y12" s="24">
        <f t="shared" si="2"/>
        <v>51627.687980000002</v>
      </c>
      <c r="Z12" s="24">
        <f t="shared" si="2"/>
        <v>66983.200499999992</v>
      </c>
      <c r="AA12" s="10"/>
      <c r="AB12" s="9"/>
      <c r="AC12" s="9"/>
      <c r="AD12" s="9"/>
      <c r="AE12" s="9"/>
      <c r="AF12" s="9"/>
      <c r="AG12" s="9"/>
      <c r="AH12" s="9"/>
      <c r="AI12" s="9"/>
      <c r="AJ12" s="10"/>
      <c r="AK12" s="9"/>
      <c r="AL12" s="9"/>
      <c r="AM12" s="9"/>
      <c r="AN12" s="9"/>
      <c r="AO12" s="9"/>
      <c r="AP12" s="9"/>
      <c r="AQ12" s="9"/>
      <c r="AR12" s="9"/>
      <c r="AS12" s="10"/>
      <c r="AT12" s="9"/>
      <c r="AU12" s="9"/>
      <c r="AV12" s="9"/>
      <c r="AW12" s="9"/>
      <c r="AX12" s="9"/>
      <c r="AY12" s="9"/>
      <c r="AZ12" s="9"/>
      <c r="BA12" s="9"/>
      <c r="BB12" s="10"/>
      <c r="BC12" s="9"/>
      <c r="BD12" s="9"/>
      <c r="BE12" s="9"/>
      <c r="BF12" s="9"/>
      <c r="BG12" s="9"/>
      <c r="BH12" s="9"/>
      <c r="BI12" s="9"/>
      <c r="BJ12" s="9"/>
    </row>
    <row r="13" spans="1:62">
      <c r="A13" s="30" t="s">
        <v>141</v>
      </c>
      <c r="B13" s="9" t="s">
        <v>109</v>
      </c>
      <c r="C13" s="23">
        <f>VLOOKUP($B13,reporting_shock!$A$2:$AK$154,'Tab-reporting_shock'!C$1,FALSE)</f>
        <v>3167.9766119999999</v>
      </c>
      <c r="D13" s="23">
        <f>VLOOKUP($B13,reporting_shock!$A$2:$AK$154,'Tab-reporting_shock'!D$1,FALSE)</f>
        <v>3823.6500310000001</v>
      </c>
      <c r="E13" s="23">
        <f>VLOOKUP($B13,reporting_shock!$A$2:$AK$154,'Tab-reporting_shock'!E$1,FALSE)</f>
        <v>3827.0125010000002</v>
      </c>
      <c r="F13" s="23">
        <f>VLOOKUP($B13,reporting_shock!$A$2:$AK$154,'Tab-reporting_shock'!F$1,FALSE)</f>
        <v>4518.0870919999998</v>
      </c>
      <c r="G13" s="23">
        <f>VLOOKUP($B13,reporting_shock!$A$2:$AK$154,'Tab-reporting_shock'!G$1,FALSE)</f>
        <v>6679.3638730000002</v>
      </c>
      <c r="H13" s="23">
        <f>VLOOKUP($B13,reporting_shock!$A$2:$AK$154,'Tab-reporting_shock'!H$1,FALSE)</f>
        <v>8934.3961770000005</v>
      </c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29" t="s">
        <v>300</v>
      </c>
      <c r="T13" s="10"/>
      <c r="U13" s="23">
        <f>U5+U9</f>
        <v>6660.0524720000003</v>
      </c>
      <c r="V13" s="23">
        <f t="shared" si="2"/>
        <v>7575.8456070000002</v>
      </c>
      <c r="W13" s="23">
        <f t="shared" si="2"/>
        <v>6323.7383829999999</v>
      </c>
      <c r="X13" s="23">
        <f t="shared" si="2"/>
        <v>10356.950652</v>
      </c>
      <c r="Y13" s="23">
        <f t="shared" si="2"/>
        <v>14590.062875</v>
      </c>
      <c r="Z13" s="23">
        <f t="shared" si="2"/>
        <v>15974.807751</v>
      </c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  <c r="BA13" s="10"/>
      <c r="BB13" s="10"/>
      <c r="BC13" s="10"/>
      <c r="BD13" s="10"/>
      <c r="BE13" s="10"/>
      <c r="BF13" s="10"/>
      <c r="BG13" s="10"/>
      <c r="BH13" s="10"/>
      <c r="BI13" s="10"/>
      <c r="BJ13" s="10"/>
    </row>
    <row r="14" spans="1:62">
      <c r="A14" s="30" t="s">
        <v>142</v>
      </c>
      <c r="B14" s="9" t="s">
        <v>110</v>
      </c>
      <c r="C14" s="23">
        <f>VLOOKUP($B14,reporting_shock!$A$2:$AK$154,'Tab-reporting_shock'!C$1,FALSE)</f>
        <v>421.00640509999999</v>
      </c>
      <c r="D14" s="23">
        <f>VLOOKUP($B14,reporting_shock!$A$2:$AK$154,'Tab-reporting_shock'!D$1,FALSE)</f>
        <v>561.80149800000004</v>
      </c>
      <c r="E14" s="23">
        <f>VLOOKUP($B14,reporting_shock!$A$2:$AK$154,'Tab-reporting_shock'!E$1,FALSE)</f>
        <v>560.54044039999997</v>
      </c>
      <c r="F14" s="23">
        <f>VLOOKUP($B14,reporting_shock!$A$2:$AK$154,'Tab-reporting_shock'!F$1,FALSE)</f>
        <v>743.62085290000005</v>
      </c>
      <c r="G14" s="23">
        <f>VLOOKUP($B14,reporting_shock!$A$2:$AK$154,'Tab-reporting_shock'!G$1,FALSE)</f>
        <v>1055.0673870000001</v>
      </c>
      <c r="H14" s="23">
        <f>VLOOKUP($B14,reporting_shock!$A$2:$AK$154,'Tab-reporting_shock'!H$1,FALSE)</f>
        <v>1305.2245929999999</v>
      </c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29" t="s">
        <v>148</v>
      </c>
      <c r="T14" s="9"/>
      <c r="U14" s="23">
        <f>U6+U10</f>
        <v>6279.2962379999999</v>
      </c>
      <c r="V14" s="23">
        <f t="shared" si="2"/>
        <v>7005.8200980000001</v>
      </c>
      <c r="W14" s="23">
        <f t="shared" si="2"/>
        <v>4750.8251177000002</v>
      </c>
      <c r="X14" s="23">
        <f t="shared" si="2"/>
        <v>4543.2162791999999</v>
      </c>
      <c r="Y14" s="23">
        <f t="shared" si="2"/>
        <v>7290.0914190000003</v>
      </c>
      <c r="Z14" s="23">
        <f t="shared" si="2"/>
        <v>10434.71356</v>
      </c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/>
      <c r="BB14" s="10"/>
      <c r="BC14" s="10"/>
      <c r="BD14" s="10"/>
      <c r="BE14" s="10"/>
      <c r="BF14" s="10"/>
      <c r="BG14" s="10"/>
      <c r="BH14" s="10"/>
      <c r="BI14" s="10"/>
      <c r="BJ14" s="10"/>
    </row>
    <row r="15" spans="1:62">
      <c r="A15" s="30" t="s">
        <v>143</v>
      </c>
      <c r="B15" s="9" t="s">
        <v>111</v>
      </c>
      <c r="C15" s="23">
        <f>VLOOKUP($B15,reporting_shock!$A$2:$AK$154,'Tab-reporting_shock'!C$1,FALSE)</f>
        <v>865.04260650000003</v>
      </c>
      <c r="D15" s="23">
        <f>VLOOKUP($B15,reporting_shock!$A$2:$AK$154,'Tab-reporting_shock'!D$1,FALSE)</f>
        <v>1035.6999929999999</v>
      </c>
      <c r="E15" s="23">
        <f>VLOOKUP($B15,reporting_shock!$A$2:$AK$154,'Tab-reporting_shock'!E$1,FALSE)</f>
        <v>1047.6014029999999</v>
      </c>
      <c r="F15" s="23">
        <f>VLOOKUP($B15,reporting_shock!$A$2:$AK$154,'Tab-reporting_shock'!F$1,FALSE)</f>
        <v>1188.1197259999999</v>
      </c>
      <c r="G15" s="23">
        <f>VLOOKUP($B15,reporting_shock!$A$2:$AK$154,'Tab-reporting_shock'!G$1,FALSE)</f>
        <v>1699.337503</v>
      </c>
      <c r="H15" s="23">
        <f>VLOOKUP($B15,reporting_shock!$A$2:$AK$154,'Tab-reporting_shock'!H$1,FALSE)</f>
        <v>2265.1925780000001</v>
      </c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52" t="s">
        <v>159</v>
      </c>
      <c r="T15" s="26"/>
      <c r="U15" s="53">
        <f>U7+U11</f>
        <v>10956.333016800001</v>
      </c>
      <c r="V15" s="53">
        <f t="shared" si="2"/>
        <v>13468.157168399999</v>
      </c>
      <c r="W15" s="53">
        <f t="shared" si="2"/>
        <v>16419.393984599999</v>
      </c>
      <c r="X15" s="53">
        <f t="shared" si="2"/>
        <v>20190.836899599999</v>
      </c>
      <c r="Y15" s="53">
        <f t="shared" si="2"/>
        <v>29747.533689</v>
      </c>
      <c r="Z15" s="53">
        <f t="shared" si="2"/>
        <v>40573.679192999996</v>
      </c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0"/>
      <c r="BC15" s="10"/>
      <c r="BD15" s="10"/>
      <c r="BE15" s="10"/>
      <c r="BF15" s="10"/>
      <c r="BG15" s="10"/>
      <c r="BH15" s="10"/>
      <c r="BI15" s="10"/>
      <c r="BJ15" s="10"/>
    </row>
    <row r="16" spans="1:62">
      <c r="A16" s="30" t="s">
        <v>185</v>
      </c>
      <c r="B16" s="9" t="s">
        <v>112</v>
      </c>
      <c r="C16" s="23">
        <f>VLOOKUP($B16,reporting_shock!$A$2:$AK$154,'Tab-reporting_shock'!C$1,FALSE)</f>
        <v>6076.7669239999996</v>
      </c>
      <c r="D16" s="23">
        <f>VLOOKUP($B16,reporting_shock!$A$2:$AK$154,'Tab-reporting_shock'!D$1,FALSE)</f>
        <v>7032.1722339999997</v>
      </c>
      <c r="E16" s="23">
        <f>VLOOKUP($B16,reporting_shock!$A$2:$AK$154,'Tab-reporting_shock'!E$1,FALSE)</f>
        <v>8079.1909329999999</v>
      </c>
      <c r="F16" s="23">
        <f>VLOOKUP($B16,reporting_shock!$A$2:$AK$154,'Tab-reporting_shock'!F$1,FALSE)</f>
        <v>9204.2227750000002</v>
      </c>
      <c r="G16" s="23">
        <f>VLOOKUP($B16,reporting_shock!$A$2:$AK$154,'Tab-reporting_shock'!G$1,FALSE)</f>
        <v>13378.940930000001</v>
      </c>
      <c r="H16" s="23">
        <f>VLOOKUP($B16,reporting_shock!$A$2:$AK$154,'Tab-reporting_shock'!H$1,FALSE)</f>
        <v>17747.190139999999</v>
      </c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  <c r="BG16" s="10"/>
      <c r="BH16" s="10"/>
      <c r="BI16" s="10"/>
      <c r="BJ16" s="10"/>
    </row>
    <row r="17" spans="1:62">
      <c r="A17" s="30" t="s">
        <v>140</v>
      </c>
      <c r="B17" s="9" t="s">
        <v>113</v>
      </c>
      <c r="C17" s="23">
        <f>VLOOKUP($B17,reporting_shock!$A$2:$AK$154,'Tab-reporting_shock'!C$1,FALSE)</f>
        <v>3674.360968</v>
      </c>
      <c r="D17" s="23">
        <f>VLOOKUP($B17,reporting_shock!$A$2:$AK$154,'Tab-reporting_shock'!D$1,FALSE)</f>
        <v>4464.8420329999999</v>
      </c>
      <c r="E17" s="23">
        <f>VLOOKUP($B17,reporting_shock!$A$2:$AK$154,'Tab-reporting_shock'!E$1,FALSE)</f>
        <v>5435.8776470000003</v>
      </c>
      <c r="F17" s="23">
        <f>VLOOKUP($B17,reporting_shock!$A$2:$AK$154,'Tab-reporting_shock'!F$1,FALSE)</f>
        <v>6561.9346889999997</v>
      </c>
      <c r="G17" s="23">
        <f>VLOOKUP($B17,reporting_shock!$A$2:$AK$154,'Tab-reporting_shock'!G$1,FALSE)</f>
        <v>9591.6235589999997</v>
      </c>
      <c r="H17" s="23">
        <f>VLOOKUP($B17,reporting_shock!$A$2:$AK$154,'Tab-reporting_shock'!H$1,FALSE)</f>
        <v>12980.739750000001</v>
      </c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 t="s">
        <v>400</v>
      </c>
      <c r="T17" s="10"/>
      <c r="U17" s="68">
        <f>U13+U14</f>
        <v>12939.34871</v>
      </c>
      <c r="V17" s="68">
        <f t="shared" ref="V17:Z17" si="3">V13+V14</f>
        <v>14581.665704999999</v>
      </c>
      <c r="W17" s="68">
        <f t="shared" si="3"/>
        <v>11074.5635007</v>
      </c>
      <c r="X17" s="68">
        <f t="shared" si="3"/>
        <v>14900.166931199999</v>
      </c>
      <c r="Y17" s="68">
        <f t="shared" si="3"/>
        <v>21880.154294</v>
      </c>
      <c r="Z17" s="68">
        <f t="shared" si="3"/>
        <v>26409.521311</v>
      </c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  <c r="BC17" s="10"/>
      <c r="BD17" s="10"/>
      <c r="BE17" s="10"/>
      <c r="BF17" s="10"/>
      <c r="BG17" s="10"/>
      <c r="BH17" s="10"/>
      <c r="BI17" s="10"/>
      <c r="BJ17" s="10"/>
    </row>
    <row r="18" spans="1:62">
      <c r="A18" s="31" t="s">
        <v>144</v>
      </c>
      <c r="B18" s="9" t="s">
        <v>193</v>
      </c>
      <c r="C18" s="23">
        <f>VLOOKUP($B18,reporting_shock!$A$2:$AK$154,'Tab-reporting_shock'!C$1,FALSE)</f>
        <v>2263.6441289999998</v>
      </c>
      <c r="D18" s="23">
        <f>VLOOKUP($B18,reporting_shock!$A$2:$AK$154,'Tab-reporting_shock'!D$1,FALSE)</f>
        <v>2473.592279</v>
      </c>
      <c r="E18" s="23">
        <f>VLOOKUP($B18,reporting_shock!$A$2:$AK$154,'Tab-reporting_shock'!E$1,FALSE)</f>
        <v>2001.1507140000001</v>
      </c>
      <c r="F18" s="23">
        <f>VLOOKUP($B18,reporting_shock!$A$2:$AK$154,'Tab-reporting_shock'!F$1,FALSE)</f>
        <v>3367.59193</v>
      </c>
      <c r="G18" s="23">
        <f>VLOOKUP($B18,reporting_shock!$A$2:$AK$154,'Tab-reporting_shock'!G$1,FALSE)</f>
        <v>5034.9549550000002</v>
      </c>
      <c r="H18" s="23">
        <f>VLOOKUP($B18,reporting_shock!$A$2:$AK$154,'Tab-reporting_shock'!H$1,FALSE)</f>
        <v>6285.4764160000004</v>
      </c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0"/>
      <c r="BB18" s="10"/>
      <c r="BC18" s="10"/>
      <c r="BD18" s="10"/>
      <c r="BE18" s="10"/>
      <c r="BF18" s="10"/>
      <c r="BG18" s="10"/>
      <c r="BH18" s="10"/>
      <c r="BI18" s="10"/>
      <c r="BJ18" s="10"/>
    </row>
    <row r="19" spans="1:62">
      <c r="A19" s="31" t="s">
        <v>145</v>
      </c>
      <c r="B19" s="9" t="s">
        <v>194</v>
      </c>
      <c r="C19" s="23">
        <f>VLOOKUP($B19,reporting_shock!$A$2:$AK$154,'Tab-reporting_shock'!C$1,FALSE)</f>
        <v>2698.017621</v>
      </c>
      <c r="D19" s="23">
        <f>VLOOKUP($B19,reporting_shock!$A$2:$AK$154,'Tab-reporting_shock'!D$1,FALSE)</f>
        <v>2704.3077309999999</v>
      </c>
      <c r="E19" s="23">
        <f>VLOOKUP($B19,reporting_shock!$A$2:$AK$154,'Tab-reporting_shock'!E$1,FALSE)</f>
        <v>2709.8866210000001</v>
      </c>
      <c r="F19" s="23">
        <f>VLOOKUP($B19,reporting_shock!$A$2:$AK$154,'Tab-reporting_shock'!F$1,FALSE)</f>
        <v>2720.6275409999998</v>
      </c>
      <c r="G19" s="23">
        <f>VLOOKUP($B19,reporting_shock!$A$2:$AK$154,'Tab-reporting_shock'!G$1,FALSE)</f>
        <v>2768.8596360000001</v>
      </c>
      <c r="H19" s="23">
        <f>VLOOKUP($B19,reporting_shock!$A$2:$AK$154,'Tab-reporting_shock'!H$1,FALSE)</f>
        <v>2837.3684899999998</v>
      </c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</row>
    <row r="20" spans="1:62">
      <c r="A20" s="31" t="s">
        <v>153</v>
      </c>
      <c r="B20" s="9"/>
      <c r="C20" s="23">
        <f>C11-SUM(C12,C18,C19)</f>
        <v>17.000001000000339</v>
      </c>
      <c r="D20" s="23">
        <f t="shared" ref="D20:H20" si="4">D11-SUM(D12,D18,D19)</f>
        <v>19.041382999999769</v>
      </c>
      <c r="E20" s="23">
        <f t="shared" si="4"/>
        <v>20.53675899999871</v>
      </c>
      <c r="F20" s="23">
        <f t="shared" si="4"/>
        <v>22.572158999995736</v>
      </c>
      <c r="G20" s="23">
        <f t="shared" si="4"/>
        <v>27.268168999995396</v>
      </c>
      <c r="H20" s="23">
        <f t="shared" si="4"/>
        <v>32.941154000007373</v>
      </c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0"/>
      <c r="BC20" s="10"/>
      <c r="BD20" s="10"/>
      <c r="BE20" s="10"/>
      <c r="BF20" s="10"/>
      <c r="BG20" s="10"/>
      <c r="BH20" s="10"/>
      <c r="BI20" s="10"/>
      <c r="BJ20" s="10"/>
    </row>
    <row r="21" spans="1:62">
      <c r="A21" s="21" t="s">
        <v>259</v>
      </c>
      <c r="B21" s="26"/>
      <c r="C21" s="25">
        <f>C12+C18+C19+C20</f>
        <v>19183.815261</v>
      </c>
      <c r="D21" s="25">
        <f t="shared" ref="D21:H21" si="5">D12+D18+D19+D20</f>
        <v>22115.107183</v>
      </c>
      <c r="E21" s="25">
        <f t="shared" si="5"/>
        <v>23681.797014</v>
      </c>
      <c r="F21" s="25">
        <f t="shared" si="5"/>
        <v>28326.776769999997</v>
      </c>
      <c r="G21" s="25">
        <f t="shared" si="5"/>
        <v>40235.416019999997</v>
      </c>
      <c r="H21" s="25">
        <f t="shared" si="5"/>
        <v>52388.529290000006</v>
      </c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/>
      <c r="BC21" s="10"/>
      <c r="BD21" s="10"/>
      <c r="BE21" s="10"/>
      <c r="BF21" s="10"/>
      <c r="BG21" s="10"/>
      <c r="BH21" s="10"/>
      <c r="BI21" s="10"/>
      <c r="BJ21" s="10"/>
    </row>
    <row r="22" spans="1:62">
      <c r="A22" s="16" t="s">
        <v>299</v>
      </c>
      <c r="B22" s="9"/>
      <c r="C22" s="25">
        <f>SUM(C13:C15,C18)</f>
        <v>6717.6697525999989</v>
      </c>
      <c r="D22" s="25">
        <f t="shared" ref="D22:H22" si="6">SUM(D13:D15,D18)</f>
        <v>7894.7438010000005</v>
      </c>
      <c r="E22" s="25">
        <f t="shared" si="6"/>
        <v>7436.3050584000002</v>
      </c>
      <c r="F22" s="25">
        <f t="shared" si="6"/>
        <v>9817.4196008999988</v>
      </c>
      <c r="G22" s="25">
        <f t="shared" si="6"/>
        <v>14468.723718000001</v>
      </c>
      <c r="H22" s="25">
        <f t="shared" si="6"/>
        <v>18790.289764000001</v>
      </c>
      <c r="I22" s="10"/>
      <c r="J22" s="16"/>
      <c r="K22" s="9"/>
      <c r="L22" s="9"/>
      <c r="M22" s="9"/>
      <c r="N22" s="9"/>
      <c r="O22" s="9"/>
      <c r="P22" s="9"/>
      <c r="Q22" s="9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10"/>
      <c r="BH22" s="10"/>
      <c r="BI22" s="10"/>
      <c r="BJ22" s="10"/>
    </row>
    <row r="23" spans="1:62">
      <c r="A23" s="16"/>
      <c r="B23" s="7"/>
      <c r="C23" s="86"/>
      <c r="D23" s="86"/>
      <c r="E23" s="86"/>
      <c r="F23" s="86"/>
      <c r="G23" s="86"/>
      <c r="H23" s="86"/>
      <c r="I23" s="10"/>
      <c r="J23" s="16"/>
      <c r="K23" s="7"/>
      <c r="L23" s="89"/>
      <c r="M23" s="89"/>
      <c r="N23" s="89"/>
      <c r="O23" s="89"/>
      <c r="P23" s="89"/>
      <c r="Q23" s="89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0"/>
      <c r="BB23" s="10"/>
      <c r="BC23" s="10"/>
      <c r="BD23" s="10"/>
      <c r="BE23" s="10"/>
      <c r="BF23" s="10"/>
      <c r="BG23" s="10"/>
      <c r="BH23" s="10"/>
      <c r="BI23" s="10"/>
      <c r="BJ23" s="10"/>
    </row>
    <row r="24" spans="1:62" ht="15.5">
      <c r="A24" s="9"/>
      <c r="B24" s="9"/>
      <c r="C24" s="82" t="s">
        <v>0</v>
      </c>
      <c r="D24" s="83"/>
      <c r="E24" s="83"/>
      <c r="F24" s="83"/>
      <c r="G24" s="83"/>
      <c r="H24" s="84"/>
      <c r="I24" s="15"/>
      <c r="J24" s="9"/>
      <c r="K24" s="9"/>
      <c r="L24" s="82" t="s">
        <v>0</v>
      </c>
      <c r="M24" s="83"/>
      <c r="N24" s="83"/>
      <c r="O24" s="83"/>
      <c r="P24" s="83"/>
      <c r="Q24" s="84"/>
      <c r="R24" s="10"/>
      <c r="S24" s="9"/>
      <c r="T24" s="9"/>
      <c r="U24" s="82" t="s">
        <v>0</v>
      </c>
      <c r="V24" s="83"/>
      <c r="W24" s="83"/>
      <c r="X24" s="83"/>
      <c r="Y24" s="83"/>
      <c r="Z24" s="84"/>
      <c r="AA24" s="10"/>
      <c r="AB24" s="9"/>
      <c r="AC24" s="9"/>
      <c r="AD24" s="82" t="s">
        <v>0</v>
      </c>
      <c r="AE24" s="83"/>
      <c r="AF24" s="83"/>
      <c r="AG24" s="83"/>
      <c r="AH24" s="83"/>
      <c r="AI24" s="84"/>
      <c r="AJ24" s="10"/>
      <c r="AK24" s="9"/>
      <c r="AL24" s="9"/>
      <c r="AM24" s="82" t="s">
        <v>0</v>
      </c>
      <c r="AN24" s="83"/>
      <c r="AO24" s="83"/>
      <c r="AP24" s="83"/>
      <c r="AQ24" s="83"/>
      <c r="AR24" s="84"/>
      <c r="AS24" s="10"/>
      <c r="AT24" s="9"/>
      <c r="AU24" s="9"/>
      <c r="AV24" s="82" t="s">
        <v>0</v>
      </c>
      <c r="AW24" s="83"/>
      <c r="AX24" s="83"/>
      <c r="AY24" s="83"/>
      <c r="AZ24" s="83"/>
      <c r="BA24" s="84"/>
      <c r="BB24" s="10"/>
      <c r="BC24" s="9"/>
      <c r="BD24" s="9"/>
      <c r="BE24" s="82" t="s">
        <v>0</v>
      </c>
      <c r="BF24" s="83"/>
      <c r="BG24" s="83"/>
      <c r="BH24" s="83"/>
      <c r="BI24" s="83"/>
      <c r="BJ24" s="84"/>
    </row>
    <row r="25" spans="1:62" ht="24" customHeight="1">
      <c r="A25" s="27" t="s">
        <v>291</v>
      </c>
      <c r="B25" s="1"/>
      <c r="C25" s="2">
        <v>2015</v>
      </c>
      <c r="D25" s="3">
        <v>2021</v>
      </c>
      <c r="E25" s="3">
        <v>2025</v>
      </c>
      <c r="F25" s="3">
        <v>2030</v>
      </c>
      <c r="G25" s="3">
        <v>2040</v>
      </c>
      <c r="H25" s="4">
        <v>2050</v>
      </c>
      <c r="I25" s="15"/>
      <c r="J25" s="28" t="s">
        <v>298</v>
      </c>
      <c r="K25" s="1"/>
      <c r="L25" s="2">
        <v>2015</v>
      </c>
      <c r="M25" s="3">
        <v>2021</v>
      </c>
      <c r="N25" s="3">
        <v>2025</v>
      </c>
      <c r="O25" s="3">
        <v>2030</v>
      </c>
      <c r="P25" s="3">
        <v>2040</v>
      </c>
      <c r="Q25" s="4">
        <v>2050</v>
      </c>
      <c r="R25" s="10"/>
      <c r="S25" s="28" t="s">
        <v>319</v>
      </c>
      <c r="T25" s="1"/>
      <c r="U25" s="2">
        <v>2015</v>
      </c>
      <c r="V25" s="3">
        <v>2021</v>
      </c>
      <c r="W25" s="3">
        <v>2025</v>
      </c>
      <c r="X25" s="3">
        <v>2030</v>
      </c>
      <c r="Y25" s="3">
        <v>2040</v>
      </c>
      <c r="Z25" s="4">
        <v>2050</v>
      </c>
      <c r="AA25" s="10"/>
      <c r="AB25" s="32" t="s">
        <v>184</v>
      </c>
      <c r="AC25" s="1"/>
      <c r="AD25" s="2">
        <v>2015</v>
      </c>
      <c r="AE25" s="3">
        <v>2021</v>
      </c>
      <c r="AF25" s="3">
        <v>2025</v>
      </c>
      <c r="AG25" s="3">
        <v>2030</v>
      </c>
      <c r="AH25" s="3">
        <v>2040</v>
      </c>
      <c r="AI25" s="4">
        <v>2050</v>
      </c>
      <c r="AJ25" s="10"/>
      <c r="AK25" s="32" t="s">
        <v>187</v>
      </c>
      <c r="AL25" s="1"/>
      <c r="AM25" s="2">
        <v>2015</v>
      </c>
      <c r="AN25" s="3">
        <v>2021</v>
      </c>
      <c r="AO25" s="3">
        <v>2025</v>
      </c>
      <c r="AP25" s="3">
        <v>2030</v>
      </c>
      <c r="AQ25" s="3">
        <v>2040</v>
      </c>
      <c r="AR25" s="4">
        <v>2050</v>
      </c>
      <c r="AS25" s="10"/>
      <c r="AT25" s="32" t="s">
        <v>205</v>
      </c>
      <c r="AU25" s="1"/>
      <c r="AV25" s="2">
        <v>2015</v>
      </c>
      <c r="AW25" s="3">
        <v>2021</v>
      </c>
      <c r="AX25" s="3">
        <v>2025</v>
      </c>
      <c r="AY25" s="3">
        <v>2030</v>
      </c>
      <c r="AZ25" s="3">
        <v>2040</v>
      </c>
      <c r="BA25" s="4">
        <v>2050</v>
      </c>
      <c r="BB25" s="10"/>
      <c r="BC25" s="32" t="s">
        <v>204</v>
      </c>
      <c r="BD25" s="1"/>
      <c r="BE25" s="2">
        <v>2015</v>
      </c>
      <c r="BF25" s="3">
        <v>2021</v>
      </c>
      <c r="BG25" s="3">
        <v>2025</v>
      </c>
      <c r="BH25" s="3">
        <v>2030</v>
      </c>
      <c r="BI25" s="3">
        <v>2040</v>
      </c>
      <c r="BJ25" s="4">
        <v>2050</v>
      </c>
    </row>
    <row r="26" spans="1:62" ht="25" customHeight="1">
      <c r="A26" s="20" t="s">
        <v>265</v>
      </c>
      <c r="B26" s="9" t="s">
        <v>134</v>
      </c>
      <c r="C26" s="23">
        <f>VLOOKUP($B26,reporting_shock!$A$2:$AK$154,'Tab-reporting_shock'!C$1,FALSE)</f>
        <v>2310</v>
      </c>
      <c r="D26" s="23">
        <f>VLOOKUP($B26,reporting_shock!$A$2:$AK$154,'Tab-reporting_shock'!D$1,FALSE)</f>
        <v>2316.37844</v>
      </c>
      <c r="E26" s="23">
        <f>VLOOKUP($B26,reporting_shock!$A$2:$AK$154,'Tab-reporting_shock'!E$1,FALSE)</f>
        <v>2312.9188199999999</v>
      </c>
      <c r="F26" s="23">
        <f>VLOOKUP($B26,reporting_shock!$A$2:$AK$154,'Tab-reporting_shock'!F$1,FALSE)</f>
        <v>2314.3797490000002</v>
      </c>
      <c r="G26" s="23">
        <f>VLOOKUP($B26,reporting_shock!$A$2:$AK$154,'Tab-reporting_shock'!G$1,FALSE)</f>
        <v>2330.3805200000002</v>
      </c>
      <c r="H26" s="23">
        <f>VLOOKUP($B26,reporting_shock!$A$2:$AK$154,'Tab-reporting_shock'!H$1,FALSE)</f>
        <v>2348.6154040000001</v>
      </c>
      <c r="I26" s="23"/>
      <c r="J26" s="16" t="s">
        <v>176</v>
      </c>
      <c r="K26" s="9"/>
      <c r="L26" s="23">
        <f t="shared" ref="L26:Q33" si="7">L4</f>
        <v>18609.931690000001</v>
      </c>
      <c r="M26" s="23">
        <f t="shared" si="7"/>
        <v>22606.054700000001</v>
      </c>
      <c r="N26" s="23">
        <f t="shared" si="7"/>
        <v>23919.635859999999</v>
      </c>
      <c r="O26" s="23">
        <f t="shared" si="7"/>
        <v>28267.685570000001</v>
      </c>
      <c r="P26" s="23">
        <f t="shared" si="7"/>
        <v>41212.265630000002</v>
      </c>
      <c r="Q26" s="23">
        <f t="shared" si="7"/>
        <v>54461.744809999997</v>
      </c>
      <c r="R26" s="10"/>
      <c r="S26" s="16" t="s">
        <v>312</v>
      </c>
      <c r="T26" s="9" t="s">
        <v>195</v>
      </c>
      <c r="U26" s="24">
        <f>U4</f>
        <v>18609.931690000001</v>
      </c>
      <c r="V26" s="24">
        <f t="shared" ref="V26:Z26" si="8">V4</f>
        <v>22606.054700000001</v>
      </c>
      <c r="W26" s="24">
        <f t="shared" si="8"/>
        <v>23919.635859999999</v>
      </c>
      <c r="X26" s="24">
        <f t="shared" si="8"/>
        <v>28267.685570000001</v>
      </c>
      <c r="Y26" s="24">
        <f t="shared" si="8"/>
        <v>41212.265630000002</v>
      </c>
      <c r="Z26" s="24">
        <f t="shared" si="8"/>
        <v>54461.744809999997</v>
      </c>
      <c r="AA26" s="10"/>
      <c r="AB26" s="30" t="s">
        <v>164</v>
      </c>
      <c r="AC26" s="9"/>
      <c r="AD26" s="23">
        <f>AD4</f>
        <v>1593.2937340000001</v>
      </c>
      <c r="AE26" s="23">
        <f t="shared" ref="AE26:AI26" si="9">AE4</f>
        <v>1736.205594</v>
      </c>
      <c r="AF26" s="23">
        <f t="shared" si="9"/>
        <v>1826.4258749999999</v>
      </c>
      <c r="AG26" s="23">
        <f t="shared" si="9"/>
        <v>1858.616266</v>
      </c>
      <c r="AH26" s="23">
        <f t="shared" si="9"/>
        <v>1952.651977</v>
      </c>
      <c r="AI26" s="23">
        <f t="shared" si="9"/>
        <v>2029.8262139999999</v>
      </c>
      <c r="AJ26" s="10"/>
      <c r="AK26" s="30" t="s">
        <v>164</v>
      </c>
      <c r="AL26" s="9"/>
      <c r="AM26" s="23">
        <f>AM4</f>
        <v>3353.1214869999999</v>
      </c>
      <c r="AN26" s="23">
        <f t="shared" ref="AN26:AR26" si="10">AN4</f>
        <v>3925.7486359999998</v>
      </c>
      <c r="AO26" s="23">
        <f t="shared" si="10"/>
        <v>4813.3309650000001</v>
      </c>
      <c r="AP26" s="23">
        <f t="shared" si="10"/>
        <v>6272.1905290000004</v>
      </c>
      <c r="AQ26" s="23">
        <f t="shared" si="10"/>
        <v>12236.50526</v>
      </c>
      <c r="AR26" s="23">
        <f t="shared" si="10"/>
        <v>22360.425770000002</v>
      </c>
      <c r="AS26" s="10"/>
      <c r="AT26" s="30" t="s">
        <v>164</v>
      </c>
      <c r="AU26" s="9"/>
      <c r="AV26" s="23">
        <f>AV4</f>
        <v>25790.12515</v>
      </c>
      <c r="AW26" s="23">
        <f t="shared" ref="AW26:BA26" si="11">AW4</f>
        <v>30515.799230000001</v>
      </c>
      <c r="AX26" s="23">
        <f t="shared" si="11"/>
        <v>36339.087760000002</v>
      </c>
      <c r="AY26" s="23">
        <f t="shared" si="11"/>
        <v>44614.739280000002</v>
      </c>
      <c r="AZ26" s="23">
        <f t="shared" si="11"/>
        <v>79705.943710000007</v>
      </c>
      <c r="BA26" s="23">
        <f t="shared" si="11"/>
        <v>135226.70910000001</v>
      </c>
      <c r="BB26" s="10"/>
      <c r="BC26" s="30" t="s">
        <v>164</v>
      </c>
      <c r="BD26" s="9"/>
      <c r="BE26" s="23">
        <f>BE4</f>
        <v>73412.889580000003</v>
      </c>
      <c r="BF26" s="23">
        <f t="shared" ref="BF26:BJ26" si="12">BF4</f>
        <v>87793.112309999997</v>
      </c>
      <c r="BG26" s="23">
        <f t="shared" si="12"/>
        <v>104441.3438</v>
      </c>
      <c r="BH26" s="23">
        <f t="shared" si="12"/>
        <v>130362.99980000001</v>
      </c>
      <c r="BI26" s="23">
        <f t="shared" si="12"/>
        <v>227171.3694</v>
      </c>
      <c r="BJ26" s="23">
        <f t="shared" si="12"/>
        <v>376769.41639999999</v>
      </c>
    </row>
    <row r="27" spans="1:62">
      <c r="A27" s="16" t="s">
        <v>257</v>
      </c>
      <c r="B27" s="9" t="s">
        <v>277</v>
      </c>
      <c r="C27" s="23">
        <f>VLOOKUP($B27,reporting_shock!$A$2:$AK$154,'Tab-reporting_shock'!C$1,FALSE)</f>
        <v>898</v>
      </c>
      <c r="D27" s="23">
        <f>VLOOKUP($B27,reporting_shock!$A$2:$AK$154,'Tab-reporting_shock'!D$1,FALSE)</f>
        <v>895.58593980000001</v>
      </c>
      <c r="E27" s="23">
        <f>VLOOKUP($B27,reporting_shock!$A$2:$AK$154,'Tab-reporting_shock'!E$1,FALSE)</f>
        <v>886.06805540000005</v>
      </c>
      <c r="F27" s="23">
        <f>VLOOKUP($B27,reporting_shock!$A$2:$AK$154,'Tab-reporting_shock'!F$1,FALSE)</f>
        <v>884.29713240000001</v>
      </c>
      <c r="G27" s="23">
        <f>VLOOKUP($B27,reporting_shock!$A$2:$AK$154,'Tab-reporting_shock'!G$1,FALSE)</f>
        <v>901.28126369999995</v>
      </c>
      <c r="H27" s="23">
        <f>VLOOKUP($B27,reporting_shock!$A$2:$AK$154,'Tab-reporting_shock'!H$1,FALSE)</f>
        <v>920.54199359999996</v>
      </c>
      <c r="I27" s="9"/>
      <c r="J27" s="30" t="s">
        <v>164</v>
      </c>
      <c r="K27" s="9"/>
      <c r="L27" s="23">
        <f t="shared" si="7"/>
        <v>7243.7639390000004</v>
      </c>
      <c r="M27" s="23">
        <f t="shared" si="7"/>
        <v>8699.2210169999998</v>
      </c>
      <c r="N27" s="23">
        <f t="shared" si="7"/>
        <v>8002.9634770000002</v>
      </c>
      <c r="O27" s="23">
        <f t="shared" si="7"/>
        <v>9109.2500739999996</v>
      </c>
      <c r="P27" s="23">
        <f t="shared" si="7"/>
        <v>13426.84757</v>
      </c>
      <c r="Q27" s="23">
        <f t="shared" si="7"/>
        <v>17540.6551</v>
      </c>
      <c r="R27" s="10"/>
      <c r="S27" s="29" t="s">
        <v>156</v>
      </c>
      <c r="T27" s="9" t="s">
        <v>313</v>
      </c>
      <c r="U27" s="23">
        <f t="shared" ref="U27:Z27" si="13">U5</f>
        <v>3463.3062880000002</v>
      </c>
      <c r="V27" s="23">
        <f t="shared" si="13"/>
        <v>4482.5879340000001</v>
      </c>
      <c r="W27" s="23">
        <f t="shared" si="13"/>
        <v>4207.9322089999996</v>
      </c>
      <c r="X27" s="23">
        <f t="shared" si="13"/>
        <v>5218.7043610000001</v>
      </c>
      <c r="Y27" s="23">
        <f t="shared" si="13"/>
        <v>6979.942411</v>
      </c>
      <c r="Z27" s="23">
        <f t="shared" si="13"/>
        <v>8000.8110939999997</v>
      </c>
      <c r="AA27" s="10"/>
      <c r="AB27" s="30" t="s">
        <v>142</v>
      </c>
      <c r="AC27" s="9"/>
      <c r="AD27" s="23">
        <f t="shared" ref="AD27:AI31" si="14">AD5</f>
        <v>124.3163492</v>
      </c>
      <c r="AE27" s="23">
        <f t="shared" si="14"/>
        <v>148.118977</v>
      </c>
      <c r="AF27" s="23">
        <f t="shared" si="14"/>
        <v>166.96614</v>
      </c>
      <c r="AG27" s="23">
        <f t="shared" si="14"/>
        <v>191.82158329999999</v>
      </c>
      <c r="AH27" s="23">
        <f t="shared" si="14"/>
        <v>180.5272085</v>
      </c>
      <c r="AI27" s="23">
        <f t="shared" si="14"/>
        <v>167.52057619999999</v>
      </c>
      <c r="AJ27" s="10"/>
      <c r="AK27" s="30" t="s">
        <v>142</v>
      </c>
      <c r="AL27" s="9"/>
      <c r="AM27" s="23">
        <f t="shared" ref="AM27:AR31" si="15">AM5</f>
        <v>2603.9507410000001</v>
      </c>
      <c r="AN27" s="23">
        <f t="shared" si="15"/>
        <v>3384.4246079999998</v>
      </c>
      <c r="AO27" s="23">
        <f t="shared" si="15"/>
        <v>4452.3237499999996</v>
      </c>
      <c r="AP27" s="23">
        <f t="shared" si="15"/>
        <v>6637.6502229999996</v>
      </c>
      <c r="AQ27" s="23">
        <f t="shared" si="15"/>
        <v>11951.09569</v>
      </c>
      <c r="AR27" s="23">
        <f t="shared" si="15"/>
        <v>19036.83367</v>
      </c>
      <c r="AS27" s="10"/>
      <c r="AT27" s="30" t="s">
        <v>142</v>
      </c>
      <c r="AU27" s="9"/>
      <c r="AV27" s="23">
        <f t="shared" ref="AV27:BA31" si="16">AV5</f>
        <v>5303.6276660000003</v>
      </c>
      <c r="AW27" s="23">
        <f t="shared" si="16"/>
        <v>6903.8247650000003</v>
      </c>
      <c r="AX27" s="23">
        <f t="shared" si="16"/>
        <v>8779.4645089999995</v>
      </c>
      <c r="AY27" s="23">
        <f t="shared" si="16"/>
        <v>12234.68317</v>
      </c>
      <c r="AZ27" s="23">
        <f t="shared" si="16"/>
        <v>19680.283029999999</v>
      </c>
      <c r="BA27" s="23">
        <f t="shared" si="16"/>
        <v>30334.449069999999</v>
      </c>
      <c r="BB27" s="10"/>
      <c r="BC27" s="30" t="s">
        <v>142</v>
      </c>
      <c r="BD27" s="9"/>
      <c r="BE27" s="23">
        <f t="shared" ref="BE27:BJ31" si="17">BE5</f>
        <v>8375.6891190000006</v>
      </c>
      <c r="BF27" s="23">
        <f t="shared" si="17"/>
        <v>10918.882750000001</v>
      </c>
      <c r="BG27" s="23">
        <f t="shared" si="17"/>
        <v>13655.45407</v>
      </c>
      <c r="BH27" s="23">
        <f t="shared" si="17"/>
        <v>18969.423879999998</v>
      </c>
      <c r="BI27" s="23">
        <f t="shared" si="17"/>
        <v>30307.78872</v>
      </c>
      <c r="BJ27" s="23">
        <f t="shared" si="17"/>
        <v>46215.183449999997</v>
      </c>
    </row>
    <row r="28" spans="1:62">
      <c r="A28" s="21" t="s">
        <v>284</v>
      </c>
      <c r="B28" s="21"/>
      <c r="C28" s="25">
        <f>C26+C27</f>
        <v>3208</v>
      </c>
      <c r="D28" s="25">
        <f t="shared" ref="D28:H28" si="18">D26+D27</f>
        <v>3211.9643797999997</v>
      </c>
      <c r="E28" s="25">
        <f t="shared" si="18"/>
        <v>3198.9868753999999</v>
      </c>
      <c r="F28" s="25">
        <f t="shared" si="18"/>
        <v>3198.6768814000002</v>
      </c>
      <c r="G28" s="25">
        <f t="shared" si="18"/>
        <v>3231.6617837000003</v>
      </c>
      <c r="H28" s="25">
        <f t="shared" si="18"/>
        <v>3269.1573976</v>
      </c>
      <c r="I28" s="9"/>
      <c r="J28" s="30" t="s">
        <v>142</v>
      </c>
      <c r="K28" s="9"/>
      <c r="L28" s="23">
        <f t="shared" si="7"/>
        <v>1139.855096</v>
      </c>
      <c r="M28" s="23">
        <f t="shared" si="7"/>
        <v>1520.102296</v>
      </c>
      <c r="N28" s="23">
        <f t="shared" si="7"/>
        <v>1476.7101319999999</v>
      </c>
      <c r="O28" s="23">
        <f t="shared" si="7"/>
        <v>1941.991417</v>
      </c>
      <c r="P28" s="23">
        <f t="shared" si="7"/>
        <v>2713.3850189999998</v>
      </c>
      <c r="Q28" s="23">
        <f t="shared" si="7"/>
        <v>3242.1943259999998</v>
      </c>
      <c r="R28" s="10"/>
      <c r="S28" s="29" t="s">
        <v>157</v>
      </c>
      <c r="T28" s="9" t="s">
        <v>314</v>
      </c>
      <c r="U28" s="23">
        <f t="shared" ref="U28:Z28" si="19">U6</f>
        <v>4697.632055</v>
      </c>
      <c r="V28" s="23">
        <f t="shared" si="19"/>
        <v>5274.3716420000001</v>
      </c>
      <c r="W28" s="23">
        <f t="shared" si="19"/>
        <v>3994.1326709999998</v>
      </c>
      <c r="X28" s="23">
        <f t="shared" si="19"/>
        <v>3760.4134770000001</v>
      </c>
      <c r="Y28" s="23">
        <f t="shared" si="19"/>
        <v>5856.0081490000002</v>
      </c>
      <c r="Z28" s="23">
        <f t="shared" si="19"/>
        <v>7840.0706129999999</v>
      </c>
      <c r="AA28" s="10"/>
      <c r="AB28" s="30" t="s">
        <v>143</v>
      </c>
      <c r="AC28" s="9"/>
      <c r="AD28" s="23">
        <f t="shared" si="14"/>
        <v>1643.358651</v>
      </c>
      <c r="AE28" s="23">
        <f t="shared" si="14"/>
        <v>1793.424252</v>
      </c>
      <c r="AF28" s="23">
        <f t="shared" si="14"/>
        <v>1858.8710940000001</v>
      </c>
      <c r="AG28" s="23">
        <f t="shared" si="14"/>
        <v>1893.0387049999999</v>
      </c>
      <c r="AH28" s="23">
        <f t="shared" si="14"/>
        <v>1961.7228130000001</v>
      </c>
      <c r="AI28" s="23">
        <f t="shared" si="14"/>
        <v>1989.31843</v>
      </c>
      <c r="AJ28" s="10"/>
      <c r="AK28" s="30" t="s">
        <v>143</v>
      </c>
      <c r="AL28" s="9"/>
      <c r="AM28" s="23">
        <f t="shared" si="15"/>
        <v>8879.3744210000004</v>
      </c>
      <c r="AN28" s="23">
        <f t="shared" si="15"/>
        <v>10451.170620000001</v>
      </c>
      <c r="AO28" s="23">
        <f t="shared" si="15"/>
        <v>12455.35555</v>
      </c>
      <c r="AP28" s="23">
        <f t="shared" si="15"/>
        <v>15948.87134</v>
      </c>
      <c r="AQ28" s="23">
        <f t="shared" si="15"/>
        <v>31112.27908</v>
      </c>
      <c r="AR28" s="23">
        <f t="shared" si="15"/>
        <v>57090.39329</v>
      </c>
      <c r="AS28" s="10"/>
      <c r="AT28" s="30" t="s">
        <v>143</v>
      </c>
      <c r="AU28" s="9"/>
      <c r="AV28" s="23">
        <f t="shared" si="16"/>
        <v>45086.461799999997</v>
      </c>
      <c r="AW28" s="23">
        <f t="shared" si="16"/>
        <v>53349.250840000001</v>
      </c>
      <c r="AX28" s="23">
        <f t="shared" si="16"/>
        <v>62476.796049999997</v>
      </c>
      <c r="AY28" s="23">
        <f t="shared" si="16"/>
        <v>76916.640069999994</v>
      </c>
      <c r="AZ28" s="23">
        <f t="shared" si="16"/>
        <v>134999.261</v>
      </c>
      <c r="BA28" s="23">
        <f t="shared" si="16"/>
        <v>223338.9417</v>
      </c>
      <c r="BB28" s="10"/>
      <c r="BC28" s="30" t="s">
        <v>143</v>
      </c>
      <c r="BD28" s="9"/>
      <c r="BE28" s="23">
        <f t="shared" si="17"/>
        <v>60088.076150000001</v>
      </c>
      <c r="BF28" s="23">
        <f t="shared" si="17"/>
        <v>70865.294890000005</v>
      </c>
      <c r="BG28" s="23">
        <f t="shared" si="17"/>
        <v>82697.140440000003</v>
      </c>
      <c r="BH28" s="23">
        <f t="shared" si="17"/>
        <v>101253.8189</v>
      </c>
      <c r="BI28" s="23">
        <f t="shared" si="17"/>
        <v>177347.5851</v>
      </c>
      <c r="BJ28" s="23">
        <f t="shared" si="17"/>
        <v>293049.9363</v>
      </c>
    </row>
    <row r="29" spans="1:62">
      <c r="A29" s="16" t="s">
        <v>258</v>
      </c>
      <c r="B29" t="s">
        <v>243</v>
      </c>
      <c r="C29" s="23">
        <f>VLOOKUP($B29,reporting_shock!$A$2:$AK$154,'Tab-reporting_shock'!C$1,FALSE)</f>
        <v>1347</v>
      </c>
      <c r="D29" s="23">
        <f>VLOOKUP($B29,reporting_shock!$A$2:$AK$154,'Tab-reporting_shock'!D$1,FALSE)</f>
        <v>1348.9229909999999</v>
      </c>
      <c r="E29" s="23">
        <f>VLOOKUP($B29,reporting_shock!$A$2:$AK$154,'Tab-reporting_shock'!E$1,FALSE)</f>
        <v>1334.450124</v>
      </c>
      <c r="F29" s="23">
        <f>VLOOKUP($B29,reporting_shock!$A$2:$AK$154,'Tab-reporting_shock'!F$1,FALSE)</f>
        <v>1332.1047189999999</v>
      </c>
      <c r="G29" s="23">
        <f>VLOOKUP($B29,reporting_shock!$A$2:$AK$154,'Tab-reporting_shock'!G$1,FALSE)</f>
        <v>1360.3936140000001</v>
      </c>
      <c r="H29" s="23">
        <f>VLOOKUP($B29,reporting_shock!$A$2:$AK$154,'Tab-reporting_shock'!H$1,FALSE)</f>
        <v>1392.2162430000001</v>
      </c>
      <c r="I29" s="9"/>
      <c r="J29" s="30" t="s">
        <v>143</v>
      </c>
      <c r="K29" s="9"/>
      <c r="L29" s="23">
        <f t="shared" si="7"/>
        <v>1409.7320689999999</v>
      </c>
      <c r="M29" s="23">
        <f t="shared" si="7"/>
        <v>1684.866219</v>
      </c>
      <c r="N29" s="23">
        <f t="shared" si="7"/>
        <v>1470.7304919999999</v>
      </c>
      <c r="O29" s="23">
        <f t="shared" si="7"/>
        <v>1588.8738490000001</v>
      </c>
      <c r="P29" s="23">
        <f t="shared" si="7"/>
        <v>2196.8179209999998</v>
      </c>
      <c r="Q29" s="23">
        <f t="shared" si="7"/>
        <v>2708.2725019999998</v>
      </c>
      <c r="R29" s="10"/>
      <c r="S29" s="29" t="s">
        <v>158</v>
      </c>
      <c r="T29" s="9" t="s">
        <v>315</v>
      </c>
      <c r="U29" s="23">
        <f t="shared" ref="U29:Z29" si="20">U7</f>
        <v>10448.993340000001</v>
      </c>
      <c r="V29" s="23">
        <f t="shared" si="20"/>
        <v>12849.09512</v>
      </c>
      <c r="W29" s="23">
        <f t="shared" si="20"/>
        <v>15717.57098</v>
      </c>
      <c r="X29" s="23">
        <f t="shared" si="20"/>
        <v>19288.567729999999</v>
      </c>
      <c r="Y29" s="23">
        <f t="shared" si="20"/>
        <v>28376.315070000001</v>
      </c>
      <c r="Z29" s="23">
        <f t="shared" si="20"/>
        <v>38620.863109999998</v>
      </c>
      <c r="AA29" s="10"/>
      <c r="AB29" s="30" t="s">
        <v>178</v>
      </c>
      <c r="AC29" s="9"/>
      <c r="AD29" s="23">
        <f t="shared" si="14"/>
        <v>25.254320929999999</v>
      </c>
      <c r="AE29" s="23">
        <f t="shared" si="14"/>
        <v>25.858433160000001</v>
      </c>
      <c r="AF29" s="23">
        <f t="shared" si="14"/>
        <v>25.950819899999999</v>
      </c>
      <c r="AG29" s="23">
        <f t="shared" si="14"/>
        <v>23.583433119999999</v>
      </c>
      <c r="AH29" s="23">
        <f t="shared" si="14"/>
        <v>18.094530120000002</v>
      </c>
      <c r="AI29" s="23">
        <f t="shared" si="14"/>
        <v>14.107087809999999</v>
      </c>
      <c r="AJ29" s="10"/>
      <c r="AK29" s="30" t="s">
        <v>178</v>
      </c>
      <c r="AL29" s="9"/>
      <c r="AM29" s="23">
        <f t="shared" si="15"/>
        <v>1590.655315</v>
      </c>
      <c r="AN29" s="23">
        <f t="shared" si="15"/>
        <v>1793.8997199999999</v>
      </c>
      <c r="AO29" s="23">
        <f t="shared" si="15"/>
        <v>2142.5691000000002</v>
      </c>
      <c r="AP29" s="23">
        <f t="shared" si="15"/>
        <v>2526.4373249999999</v>
      </c>
      <c r="AQ29" s="23">
        <f t="shared" si="15"/>
        <v>3500.2592570000002</v>
      </c>
      <c r="AR29" s="23">
        <f t="shared" si="15"/>
        <v>4583.8298009999999</v>
      </c>
      <c r="AS29" s="10"/>
      <c r="AT29" s="30" t="s">
        <v>178</v>
      </c>
      <c r="AU29" s="9"/>
      <c r="AV29" s="23">
        <f t="shared" si="16"/>
        <v>2194.228188</v>
      </c>
      <c r="AW29" s="23">
        <f t="shared" si="16"/>
        <v>2474.532072</v>
      </c>
      <c r="AX29" s="23">
        <f t="shared" si="16"/>
        <v>2895.6267870000001</v>
      </c>
      <c r="AY29" s="23">
        <f t="shared" si="16"/>
        <v>3317.3060169999999</v>
      </c>
      <c r="AZ29" s="23">
        <f t="shared" si="16"/>
        <v>4160.2996430000003</v>
      </c>
      <c r="BA29" s="23">
        <f t="shared" si="16"/>
        <v>5167.5274609999997</v>
      </c>
      <c r="BB29" s="10"/>
      <c r="BC29" s="30" t="s">
        <v>178</v>
      </c>
      <c r="BD29" s="9"/>
      <c r="BE29" s="23">
        <f t="shared" si="17"/>
        <v>6037.7348739999998</v>
      </c>
      <c r="BF29" s="23">
        <f t="shared" si="17"/>
        <v>6806.2759569999998</v>
      </c>
      <c r="BG29" s="23">
        <f t="shared" si="17"/>
        <v>7769.9005260000004</v>
      </c>
      <c r="BH29" s="23">
        <f t="shared" si="17"/>
        <v>8773.7631139999994</v>
      </c>
      <c r="BI29" s="23">
        <f t="shared" si="17"/>
        <v>11798.21643</v>
      </c>
      <c r="BJ29" s="23">
        <f t="shared" si="17"/>
        <v>15102.79996</v>
      </c>
    </row>
    <row r="30" spans="1:62">
      <c r="A30" s="30" t="s">
        <v>141</v>
      </c>
      <c r="B30" s="9"/>
      <c r="C30" s="23">
        <v>0</v>
      </c>
      <c r="D30" s="23">
        <v>0</v>
      </c>
      <c r="E30" s="23">
        <v>0</v>
      </c>
      <c r="F30" s="23">
        <v>0</v>
      </c>
      <c r="G30" s="23">
        <v>0</v>
      </c>
      <c r="H30" s="23">
        <v>0</v>
      </c>
      <c r="I30" s="9"/>
      <c r="J30" s="30" t="s">
        <v>178</v>
      </c>
      <c r="K30" s="9"/>
      <c r="L30" s="23">
        <f t="shared" si="7"/>
        <v>52.023562439999999</v>
      </c>
      <c r="M30" s="23">
        <f t="shared" si="7"/>
        <v>57.586941349999996</v>
      </c>
      <c r="N30" s="23">
        <f t="shared" si="7"/>
        <v>47.507950260000001</v>
      </c>
      <c r="O30" s="23">
        <f t="shared" si="7"/>
        <v>48.759800939999998</v>
      </c>
      <c r="P30" s="23">
        <f t="shared" si="7"/>
        <v>79.447639580000001</v>
      </c>
      <c r="Q30" s="23">
        <f t="shared" si="7"/>
        <v>108.7502193</v>
      </c>
      <c r="R30" s="10"/>
      <c r="S30" s="31" t="s">
        <v>311</v>
      </c>
      <c r="T30" s="9" t="s">
        <v>201</v>
      </c>
      <c r="U30" s="24">
        <f t="shared" ref="U30:Z30" si="21">U8</f>
        <v>5285.7500440000003</v>
      </c>
      <c r="V30" s="24">
        <f t="shared" si="21"/>
        <v>5443.7681769999999</v>
      </c>
      <c r="W30" s="24">
        <f t="shared" si="21"/>
        <v>3574.321625</v>
      </c>
      <c r="X30" s="24">
        <f t="shared" si="21"/>
        <v>6823.3182630000001</v>
      </c>
      <c r="Y30" s="24">
        <f t="shared" si="21"/>
        <v>10415.422350000001</v>
      </c>
      <c r="Z30" s="24">
        <f t="shared" si="21"/>
        <v>12521.455690000001</v>
      </c>
      <c r="AA30" s="10"/>
      <c r="AB30" s="30" t="s">
        <v>160</v>
      </c>
      <c r="AC30" s="9"/>
      <c r="AD30" s="23">
        <f t="shared" si="14"/>
        <v>6.5964696939999996</v>
      </c>
      <c r="AE30" s="23">
        <f t="shared" si="14"/>
        <v>7.9220385350000004</v>
      </c>
      <c r="AF30" s="23">
        <f t="shared" si="14"/>
        <v>9.9199995080000001</v>
      </c>
      <c r="AG30" s="23">
        <f t="shared" si="14"/>
        <v>11.728107899999999</v>
      </c>
      <c r="AH30" s="23">
        <f t="shared" si="14"/>
        <v>10.832613909999999</v>
      </c>
      <c r="AI30" s="23">
        <f t="shared" si="14"/>
        <v>10.860069899999999</v>
      </c>
      <c r="AJ30" s="10"/>
      <c r="AK30" s="30" t="s">
        <v>160</v>
      </c>
      <c r="AL30" s="9"/>
      <c r="AM30" s="23">
        <f t="shared" si="15"/>
        <v>381.5980361</v>
      </c>
      <c r="AN30" s="23">
        <f t="shared" si="15"/>
        <v>490.59124329999997</v>
      </c>
      <c r="AO30" s="23">
        <f t="shared" si="15"/>
        <v>705.76029310000001</v>
      </c>
      <c r="AP30" s="23">
        <f t="shared" si="15"/>
        <v>1053.37617</v>
      </c>
      <c r="AQ30" s="23">
        <f t="shared" si="15"/>
        <v>1814.051993</v>
      </c>
      <c r="AR30" s="23">
        <f t="shared" si="15"/>
        <v>2929.3540889999999</v>
      </c>
      <c r="AS30" s="10"/>
      <c r="AT30" s="30" t="s">
        <v>160</v>
      </c>
      <c r="AU30" s="9"/>
      <c r="AV30" s="23">
        <f t="shared" si="16"/>
        <v>71.857209209999994</v>
      </c>
      <c r="AW30" s="23">
        <f t="shared" si="16"/>
        <v>170.48066499999999</v>
      </c>
      <c r="AX30" s="23">
        <f t="shared" si="16"/>
        <v>356.99453629999999</v>
      </c>
      <c r="AY30" s="23">
        <f t="shared" si="16"/>
        <v>643.30596170000001</v>
      </c>
      <c r="AZ30" s="23">
        <f t="shared" si="16"/>
        <v>943.6110486</v>
      </c>
      <c r="BA30" s="23">
        <f t="shared" si="16"/>
        <v>1657.7946529999999</v>
      </c>
      <c r="BB30" s="10"/>
      <c r="BC30" s="30" t="s">
        <v>160</v>
      </c>
      <c r="BD30" s="9"/>
      <c r="BE30" s="23">
        <f t="shared" si="17"/>
        <v>2588.3749939999998</v>
      </c>
      <c r="BF30" s="23">
        <f t="shared" si="17"/>
        <v>3235.5582140000001</v>
      </c>
      <c r="BG30" s="23">
        <f t="shared" si="17"/>
        <v>4101.8159569999998</v>
      </c>
      <c r="BH30" s="23">
        <f t="shared" si="17"/>
        <v>5180.4266900000002</v>
      </c>
      <c r="BI30" s="23">
        <f t="shared" si="17"/>
        <v>7575.9223679999996</v>
      </c>
      <c r="BJ30" s="23">
        <f t="shared" si="17"/>
        <v>10658.28284</v>
      </c>
    </row>
    <row r="31" spans="1:62">
      <c r="A31" s="30" t="s">
        <v>142</v>
      </c>
      <c r="B31" s="9"/>
      <c r="C31" s="23">
        <v>0</v>
      </c>
      <c r="D31" s="23">
        <v>0</v>
      </c>
      <c r="E31" s="23">
        <v>0</v>
      </c>
      <c r="F31" s="23">
        <v>0</v>
      </c>
      <c r="G31" s="23">
        <v>0</v>
      </c>
      <c r="H31" s="23">
        <v>0</v>
      </c>
      <c r="I31" s="9"/>
      <c r="J31" s="30" t="s">
        <v>160</v>
      </c>
      <c r="K31" s="9"/>
      <c r="L31" s="23">
        <f t="shared" si="7"/>
        <v>8764.5570189999999</v>
      </c>
      <c r="M31" s="23">
        <f t="shared" si="7"/>
        <v>10644.27823</v>
      </c>
      <c r="N31" s="23">
        <f t="shared" si="7"/>
        <v>12921.72381</v>
      </c>
      <c r="O31" s="23">
        <f t="shared" si="7"/>
        <v>15578.81043</v>
      </c>
      <c r="P31" s="23">
        <f t="shared" si="7"/>
        <v>22795.767469999999</v>
      </c>
      <c r="Q31" s="23">
        <f t="shared" si="7"/>
        <v>30861.872660000001</v>
      </c>
      <c r="R31" s="10"/>
      <c r="S31" s="29" t="s">
        <v>156</v>
      </c>
      <c r="T31" s="9" t="s">
        <v>307</v>
      </c>
      <c r="U31" s="23">
        <f t="shared" ref="U31:Z31" si="22">U9</f>
        <v>3196.7461840000001</v>
      </c>
      <c r="V31" s="23">
        <f t="shared" si="22"/>
        <v>3093.2576730000001</v>
      </c>
      <c r="W31" s="23">
        <f t="shared" si="22"/>
        <v>2115.8061739999998</v>
      </c>
      <c r="X31" s="23">
        <f t="shared" si="22"/>
        <v>5138.2462910000004</v>
      </c>
      <c r="Y31" s="23">
        <f t="shared" si="22"/>
        <v>7610.1204639999996</v>
      </c>
      <c r="Z31" s="23">
        <f t="shared" si="22"/>
        <v>7973.9966569999997</v>
      </c>
      <c r="AA31" s="10"/>
      <c r="AB31" s="33" t="s">
        <v>180</v>
      </c>
      <c r="AC31" s="26"/>
      <c r="AD31" s="25">
        <f t="shared" si="14"/>
        <v>3392.8195249999999</v>
      </c>
      <c r="AE31" s="25">
        <f t="shared" si="14"/>
        <v>3711.5292939999999</v>
      </c>
      <c r="AF31" s="25">
        <f t="shared" si="14"/>
        <v>3888.1339290000001</v>
      </c>
      <c r="AG31" s="25">
        <f t="shared" si="14"/>
        <v>3978.7880949999999</v>
      </c>
      <c r="AH31" s="25">
        <f t="shared" si="14"/>
        <v>4123.8291429999999</v>
      </c>
      <c r="AI31" s="25">
        <f t="shared" si="14"/>
        <v>4211.6323780000002</v>
      </c>
      <c r="AJ31" s="10"/>
      <c r="AK31" s="33" t="s">
        <v>180</v>
      </c>
      <c r="AL31" s="26"/>
      <c r="AM31" s="25">
        <f t="shared" si="15"/>
        <v>16808.7</v>
      </c>
      <c r="AN31" s="25">
        <f t="shared" si="15"/>
        <v>20045.83482</v>
      </c>
      <c r="AO31" s="25">
        <f t="shared" si="15"/>
        <v>24569.339650000002</v>
      </c>
      <c r="AP31" s="25">
        <f t="shared" si="15"/>
        <v>32438.525590000001</v>
      </c>
      <c r="AQ31" s="25">
        <f t="shared" si="15"/>
        <v>60614.191279999999</v>
      </c>
      <c r="AR31" s="25">
        <f t="shared" si="15"/>
        <v>106000.8366</v>
      </c>
      <c r="AS31" s="10"/>
      <c r="AT31" s="33" t="s">
        <v>180</v>
      </c>
      <c r="AU31" s="26"/>
      <c r="AV31" s="25">
        <f t="shared" si="16"/>
        <v>78446.300010000006</v>
      </c>
      <c r="AW31" s="25">
        <f t="shared" si="16"/>
        <v>93413.887570000006</v>
      </c>
      <c r="AX31" s="25">
        <f t="shared" si="16"/>
        <v>110847.9696</v>
      </c>
      <c r="AY31" s="25">
        <f t="shared" si="16"/>
        <v>137726.67449999999</v>
      </c>
      <c r="AZ31" s="25">
        <f t="shared" si="16"/>
        <v>239489.39850000001</v>
      </c>
      <c r="BA31" s="25">
        <f t="shared" si="16"/>
        <v>395725.42190000002</v>
      </c>
      <c r="BB31" s="10"/>
      <c r="BC31" s="33" t="s">
        <v>180</v>
      </c>
      <c r="BD31" s="26"/>
      <c r="BE31" s="25">
        <f t="shared" si="17"/>
        <v>150502.7647</v>
      </c>
      <c r="BF31" s="25">
        <f t="shared" si="17"/>
        <v>179619.12409999999</v>
      </c>
      <c r="BG31" s="25">
        <f t="shared" si="17"/>
        <v>212665.65479999999</v>
      </c>
      <c r="BH31" s="25">
        <f t="shared" si="17"/>
        <v>264540.43239999999</v>
      </c>
      <c r="BI31" s="25">
        <f t="shared" si="17"/>
        <v>454200.88199999998</v>
      </c>
      <c r="BJ31" s="25">
        <f t="shared" si="17"/>
        <v>741795.61899999995</v>
      </c>
    </row>
    <row r="32" spans="1:62">
      <c r="A32" s="30" t="s">
        <v>143</v>
      </c>
      <c r="B32" s="9"/>
      <c r="C32" s="23">
        <v>0</v>
      </c>
      <c r="D32" s="23">
        <v>0</v>
      </c>
      <c r="E32" s="23">
        <v>0</v>
      </c>
      <c r="F32" s="23">
        <v>0</v>
      </c>
      <c r="G32" s="23">
        <v>0</v>
      </c>
      <c r="H32" s="23">
        <v>0</v>
      </c>
      <c r="I32" s="9"/>
      <c r="J32" s="31" t="s">
        <v>260</v>
      </c>
      <c r="K32" s="9"/>
      <c r="L32" s="23">
        <f t="shared" si="7"/>
        <v>5285.7500440000003</v>
      </c>
      <c r="M32" s="23">
        <f t="shared" si="7"/>
        <v>5443.7681769999999</v>
      </c>
      <c r="N32" s="23">
        <f t="shared" si="7"/>
        <v>3574.321625</v>
      </c>
      <c r="O32" s="23">
        <f t="shared" si="7"/>
        <v>6823.3182630000001</v>
      </c>
      <c r="P32" s="23">
        <f t="shared" si="7"/>
        <v>10415.422350000001</v>
      </c>
      <c r="Q32" s="23">
        <f t="shared" si="7"/>
        <v>12521.455690000001</v>
      </c>
      <c r="R32" s="10"/>
      <c r="S32" s="29" t="s">
        <v>157</v>
      </c>
      <c r="T32" s="9" t="s">
        <v>316</v>
      </c>
      <c r="U32" s="23">
        <f t="shared" ref="U32:Z32" si="23">U10</f>
        <v>1581.6641830000001</v>
      </c>
      <c r="V32" s="23">
        <f t="shared" si="23"/>
        <v>1731.4484560000001</v>
      </c>
      <c r="W32" s="23">
        <f t="shared" si="23"/>
        <v>756.6924467</v>
      </c>
      <c r="X32" s="23">
        <f t="shared" si="23"/>
        <v>782.80280219999997</v>
      </c>
      <c r="Y32" s="23">
        <f t="shared" si="23"/>
        <v>1434.0832700000001</v>
      </c>
      <c r="Z32" s="23">
        <f t="shared" si="23"/>
        <v>2594.6429469999998</v>
      </c>
      <c r="AA32" s="10"/>
      <c r="AB32" s="31"/>
      <c r="AC32" s="9"/>
      <c r="AD32" s="23"/>
      <c r="AE32" s="23"/>
      <c r="AF32" s="23"/>
      <c r="AG32" s="23"/>
      <c r="AH32" s="23"/>
      <c r="AI32" s="23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0"/>
      <c r="BA32" s="10"/>
      <c r="BB32" s="10"/>
      <c r="BC32" s="10"/>
      <c r="BD32" s="10"/>
      <c r="BE32" s="10"/>
      <c r="BF32" s="10"/>
      <c r="BG32" s="10"/>
      <c r="BH32" s="10"/>
      <c r="BI32" s="10"/>
      <c r="BJ32" s="10"/>
    </row>
    <row r="33" spans="1:62" ht="17">
      <c r="A33" s="30" t="s">
        <v>185</v>
      </c>
      <c r="B33" t="s">
        <v>114</v>
      </c>
      <c r="C33" s="23">
        <f>VLOOKUP($B33,reporting_shock!$A$2:$AK$154,'Tab-reporting_shock'!C$1,FALSE)</f>
        <v>1347</v>
      </c>
      <c r="D33" s="23">
        <f>VLOOKUP($B33,reporting_shock!$A$2:$AK$154,'Tab-reporting_shock'!D$1,FALSE)</f>
        <v>1348.9229909999999</v>
      </c>
      <c r="E33" s="23">
        <f>VLOOKUP($B33,reporting_shock!$A$2:$AK$154,'Tab-reporting_shock'!E$1,FALSE)</f>
        <v>1334.450124</v>
      </c>
      <c r="F33" s="23">
        <f>VLOOKUP($B33,reporting_shock!$A$2:$AK$154,'Tab-reporting_shock'!F$1,FALSE)</f>
        <v>1332.1047189999999</v>
      </c>
      <c r="G33" s="23">
        <f>VLOOKUP($B33,reporting_shock!$A$2:$AK$154,'Tab-reporting_shock'!G$1,FALSE)</f>
        <v>1360.3936140000001</v>
      </c>
      <c r="H33" s="23">
        <f>VLOOKUP($B33,reporting_shock!$A$2:$AK$154,'Tab-reporting_shock'!H$1,FALSE)</f>
        <v>1392.2162430000001</v>
      </c>
      <c r="I33" s="10"/>
      <c r="J33" s="21" t="s">
        <v>181</v>
      </c>
      <c r="K33" s="26"/>
      <c r="L33" s="25">
        <f t="shared" si="7"/>
        <v>23895.681734000002</v>
      </c>
      <c r="M33" s="25">
        <f t="shared" si="7"/>
        <v>28049.822876999999</v>
      </c>
      <c r="N33" s="25">
        <f t="shared" si="7"/>
        <v>27493.957484999999</v>
      </c>
      <c r="O33" s="25">
        <f t="shared" si="7"/>
        <v>35091.003833000002</v>
      </c>
      <c r="P33" s="25">
        <f t="shared" si="7"/>
        <v>51627.687980000002</v>
      </c>
      <c r="Q33" s="25">
        <f t="shared" si="7"/>
        <v>66983.200499999992</v>
      </c>
      <c r="R33" s="10"/>
      <c r="S33" s="52" t="s">
        <v>158</v>
      </c>
      <c r="T33" s="26" t="s">
        <v>317</v>
      </c>
      <c r="U33" s="53">
        <f t="shared" ref="U33:Z33" si="24">U11</f>
        <v>507.33967680000001</v>
      </c>
      <c r="V33" s="53">
        <f t="shared" si="24"/>
        <v>619.06204839999998</v>
      </c>
      <c r="W33" s="53">
        <f t="shared" si="24"/>
        <v>701.82300459999999</v>
      </c>
      <c r="X33" s="53">
        <f t="shared" si="24"/>
        <v>902.26916960000005</v>
      </c>
      <c r="Y33" s="53">
        <f t="shared" si="24"/>
        <v>1371.218619</v>
      </c>
      <c r="Z33" s="53">
        <f t="shared" si="24"/>
        <v>1952.8160829999999</v>
      </c>
      <c r="AA33" s="10"/>
      <c r="AB33" s="16"/>
      <c r="AC33" s="9"/>
      <c r="AD33" s="23"/>
      <c r="AE33" s="23"/>
      <c r="AF33" s="23"/>
      <c r="AG33" s="23"/>
      <c r="AH33" s="23"/>
      <c r="AI33" s="23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0"/>
      <c r="BA33" s="10"/>
      <c r="BB33" s="10"/>
      <c r="BC33" s="10"/>
      <c r="BD33" s="10"/>
      <c r="BE33" s="10"/>
      <c r="BF33" s="10"/>
      <c r="BG33" s="10"/>
      <c r="BH33" s="10"/>
      <c r="BI33" s="10"/>
      <c r="BJ33" s="10"/>
    </row>
    <row r="34" spans="1:62" ht="17">
      <c r="A34" s="30" t="s">
        <v>140</v>
      </c>
      <c r="B34" s="9"/>
      <c r="C34" s="23">
        <v>0</v>
      </c>
      <c r="D34" s="23">
        <v>0</v>
      </c>
      <c r="E34" s="23">
        <v>0</v>
      </c>
      <c r="F34" s="23">
        <v>0</v>
      </c>
      <c r="G34" s="23">
        <v>0</v>
      </c>
      <c r="H34" s="23">
        <v>0</v>
      </c>
      <c r="I34" s="10"/>
      <c r="J34" s="31"/>
      <c r="K34" s="9"/>
      <c r="L34" s="23"/>
      <c r="M34" s="23"/>
      <c r="N34" s="23"/>
      <c r="O34" s="23"/>
      <c r="P34" s="23"/>
      <c r="Q34" s="23"/>
      <c r="R34" s="10"/>
      <c r="S34" s="16" t="s">
        <v>181</v>
      </c>
      <c r="T34" s="10"/>
      <c r="U34" s="24">
        <f t="shared" ref="U34:Z34" si="25">U12</f>
        <v>23895.681734000002</v>
      </c>
      <c r="V34" s="24">
        <f t="shared" si="25"/>
        <v>28049.822876999999</v>
      </c>
      <c r="W34" s="24">
        <f t="shared" si="25"/>
        <v>27493.957484999999</v>
      </c>
      <c r="X34" s="24">
        <f t="shared" si="25"/>
        <v>35091.003833000002</v>
      </c>
      <c r="Y34" s="24">
        <f t="shared" si="25"/>
        <v>51627.687980000002</v>
      </c>
      <c r="Z34" s="24">
        <f t="shared" si="25"/>
        <v>66983.200499999992</v>
      </c>
      <c r="AA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0"/>
      <c r="BA34" s="10"/>
      <c r="BB34" s="10"/>
      <c r="BC34" s="10"/>
      <c r="BD34" s="10"/>
      <c r="BE34" s="10"/>
      <c r="BF34" s="10"/>
      <c r="BG34" s="10"/>
      <c r="BH34" s="10"/>
      <c r="BI34" s="10"/>
      <c r="BJ34" s="10"/>
    </row>
    <row r="35" spans="1:62">
      <c r="A35" s="31" t="s">
        <v>144</v>
      </c>
      <c r="B35" s="9"/>
      <c r="C35" s="23">
        <v>0</v>
      </c>
      <c r="D35" s="23">
        <v>0</v>
      </c>
      <c r="E35" s="23">
        <v>0</v>
      </c>
      <c r="F35" s="23">
        <v>0</v>
      </c>
      <c r="G35" s="23">
        <v>0</v>
      </c>
      <c r="H35" s="23">
        <v>0</v>
      </c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29" t="s">
        <v>156</v>
      </c>
      <c r="T35" s="10"/>
      <c r="U35" s="23">
        <f t="shared" ref="U35:Z35" si="26">U13</f>
        <v>6660.0524720000003</v>
      </c>
      <c r="V35" s="23">
        <f t="shared" si="26"/>
        <v>7575.8456070000002</v>
      </c>
      <c r="W35" s="23">
        <f t="shared" si="26"/>
        <v>6323.7383829999999</v>
      </c>
      <c r="X35" s="23">
        <f t="shared" si="26"/>
        <v>10356.950652</v>
      </c>
      <c r="Y35" s="23">
        <f t="shared" si="26"/>
        <v>14590.062875</v>
      </c>
      <c r="Z35" s="23">
        <f t="shared" si="26"/>
        <v>15974.807751</v>
      </c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0"/>
      <c r="BA35" s="10"/>
      <c r="BB35" s="10"/>
      <c r="BC35" s="10"/>
      <c r="BD35" s="10"/>
      <c r="BE35" s="10"/>
      <c r="BF35" s="10"/>
      <c r="BG35" s="10"/>
      <c r="BH35" s="10"/>
      <c r="BI35" s="10"/>
      <c r="BJ35" s="10"/>
    </row>
    <row r="36" spans="1:62">
      <c r="A36" s="31" t="s">
        <v>145</v>
      </c>
      <c r="B36" t="s">
        <v>252</v>
      </c>
      <c r="C36" s="23">
        <f>VLOOKUP($B36,reporting_shock!$A$2:$AK$154,'Tab-reporting_shock'!C$1,FALSE)</f>
        <v>1844</v>
      </c>
      <c r="D36" s="23">
        <f>VLOOKUP($B36,reporting_shock!$A$2:$AK$154,'Tab-reporting_shock'!D$1,FALSE)</f>
        <v>1844</v>
      </c>
      <c r="E36" s="23">
        <f>VLOOKUP($B36,reporting_shock!$A$2:$AK$154,'Tab-reporting_shock'!E$1,FALSE)</f>
        <v>1844</v>
      </c>
      <c r="F36" s="23">
        <f>VLOOKUP($B36,reporting_shock!$A$2:$AK$154,'Tab-reporting_shock'!F$1,FALSE)</f>
        <v>1844</v>
      </c>
      <c r="G36" s="23">
        <f>VLOOKUP($B36,reporting_shock!$A$2:$AK$154,'Tab-reporting_shock'!G$1,FALSE)</f>
        <v>1844</v>
      </c>
      <c r="H36" s="23">
        <f>VLOOKUP($B36,reporting_shock!$A$2:$AK$154,'Tab-reporting_shock'!H$1,FALSE)</f>
        <v>1844</v>
      </c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29" t="s">
        <v>157</v>
      </c>
      <c r="T36" s="9"/>
      <c r="U36" s="23">
        <f t="shared" ref="U36:Z36" si="27">U14</f>
        <v>6279.2962379999999</v>
      </c>
      <c r="V36" s="23">
        <f t="shared" si="27"/>
        <v>7005.8200980000001</v>
      </c>
      <c r="W36" s="23">
        <f t="shared" si="27"/>
        <v>4750.8251177000002</v>
      </c>
      <c r="X36" s="23">
        <f t="shared" si="27"/>
        <v>4543.2162791999999</v>
      </c>
      <c r="Y36" s="23">
        <f t="shared" si="27"/>
        <v>7290.0914190000003</v>
      </c>
      <c r="Z36" s="23">
        <f t="shared" si="27"/>
        <v>10434.71356</v>
      </c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0"/>
      <c r="BA36" s="10"/>
      <c r="BB36" s="10"/>
      <c r="BC36" s="10"/>
      <c r="BD36" s="10"/>
      <c r="BE36" s="10"/>
      <c r="BF36" s="10"/>
      <c r="BG36" s="10"/>
      <c r="BH36" s="10"/>
      <c r="BI36" s="10"/>
      <c r="BJ36" s="10"/>
    </row>
    <row r="37" spans="1:62">
      <c r="A37" s="31" t="s">
        <v>153</v>
      </c>
      <c r="B37" s="9"/>
      <c r="C37" s="23">
        <f>C28-SUM(C29,C35,C36)</f>
        <v>17</v>
      </c>
      <c r="D37" s="23">
        <f t="shared" ref="D37:H37" si="28">D28-SUM(D29,D35,D36)</f>
        <v>19.041388799999822</v>
      </c>
      <c r="E37" s="23">
        <f t="shared" si="28"/>
        <v>20.536751399999957</v>
      </c>
      <c r="F37" s="23">
        <f t="shared" si="28"/>
        <v>22.572162400000252</v>
      </c>
      <c r="G37" s="23">
        <f t="shared" si="28"/>
        <v>27.268169700000271</v>
      </c>
      <c r="H37" s="23">
        <f t="shared" si="28"/>
        <v>32.941154600000118</v>
      </c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52" t="s">
        <v>158</v>
      </c>
      <c r="T37" s="26"/>
      <c r="U37" s="53">
        <f t="shared" ref="U37:Z37" si="29">U15</f>
        <v>10956.333016800001</v>
      </c>
      <c r="V37" s="53">
        <f t="shared" si="29"/>
        <v>13468.157168399999</v>
      </c>
      <c r="W37" s="53">
        <f t="shared" si="29"/>
        <v>16419.393984599999</v>
      </c>
      <c r="X37" s="53">
        <f t="shared" si="29"/>
        <v>20190.836899599999</v>
      </c>
      <c r="Y37" s="53">
        <f t="shared" si="29"/>
        <v>29747.533689</v>
      </c>
      <c r="Z37" s="53">
        <f t="shared" si="29"/>
        <v>40573.679192999996</v>
      </c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0"/>
      <c r="BA37" s="10"/>
      <c r="BB37" s="10"/>
      <c r="BC37" s="10"/>
      <c r="BD37" s="10"/>
      <c r="BE37" s="10"/>
      <c r="BF37" s="10"/>
      <c r="BG37" s="10"/>
      <c r="BH37" s="10"/>
      <c r="BI37" s="10"/>
      <c r="BJ37" s="10"/>
    </row>
    <row r="38" spans="1:62">
      <c r="A38" s="21" t="s">
        <v>259</v>
      </c>
      <c r="B38" s="26"/>
      <c r="C38" s="25">
        <f>C29+C35+C36+C37</f>
        <v>3208</v>
      </c>
      <c r="D38" s="25">
        <f t="shared" ref="D38:H38" si="30">D29+D35+D36+D37</f>
        <v>3211.9643797999997</v>
      </c>
      <c r="E38" s="25">
        <f t="shared" si="30"/>
        <v>3198.9868753999999</v>
      </c>
      <c r="F38" s="25">
        <f t="shared" si="30"/>
        <v>3198.6768814000002</v>
      </c>
      <c r="G38" s="25">
        <f t="shared" si="30"/>
        <v>3231.6617837000003</v>
      </c>
      <c r="H38" s="25">
        <f t="shared" si="30"/>
        <v>3269.1573976</v>
      </c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0"/>
      <c r="BA38" s="10"/>
      <c r="BB38" s="10"/>
      <c r="BC38" s="10"/>
      <c r="BD38" s="10"/>
      <c r="BE38" s="10"/>
      <c r="BF38" s="10"/>
      <c r="BG38" s="10"/>
      <c r="BH38" s="10"/>
      <c r="BI38" s="10"/>
      <c r="BJ38" s="10"/>
    </row>
    <row r="39" spans="1:62">
      <c r="A39" s="16" t="s">
        <v>299</v>
      </c>
      <c r="B39" s="9"/>
      <c r="C39" s="25">
        <f>SUM(C30:C32,C35)</f>
        <v>0</v>
      </c>
      <c r="D39" s="25">
        <f t="shared" ref="D39:H39" si="31">SUM(D30:D32,D35)</f>
        <v>0</v>
      </c>
      <c r="E39" s="25">
        <f t="shared" si="31"/>
        <v>0</v>
      </c>
      <c r="F39" s="25">
        <f t="shared" si="31"/>
        <v>0</v>
      </c>
      <c r="G39" s="25">
        <f t="shared" si="31"/>
        <v>0</v>
      </c>
      <c r="H39" s="25">
        <f t="shared" si="31"/>
        <v>0</v>
      </c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0"/>
      <c r="BA39" s="10"/>
      <c r="BB39" s="10"/>
      <c r="BC39" s="10"/>
      <c r="BD39" s="10"/>
      <c r="BE39" s="10"/>
      <c r="BF39" s="10"/>
      <c r="BG39" s="10"/>
      <c r="BH39" s="10"/>
      <c r="BI39" s="10"/>
      <c r="BJ39" s="10"/>
    </row>
    <row r="40" spans="1:62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0"/>
      <c r="BA40" s="10"/>
      <c r="BB40" s="10"/>
      <c r="BC40" s="10"/>
      <c r="BD40" s="10"/>
      <c r="BE40" s="10"/>
      <c r="BF40" s="10"/>
      <c r="BG40" s="10"/>
      <c r="BH40" s="10"/>
      <c r="BI40" s="10"/>
      <c r="BJ40" s="10"/>
    </row>
    <row r="41" spans="1:62" ht="15.5">
      <c r="A41" s="9"/>
      <c r="B41" s="9"/>
      <c r="C41" s="82" t="s">
        <v>0</v>
      </c>
      <c r="D41" s="83"/>
      <c r="E41" s="83"/>
      <c r="F41" s="83"/>
      <c r="G41" s="83"/>
      <c r="H41" s="84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0"/>
      <c r="BA41" s="10"/>
      <c r="BB41" s="10"/>
      <c r="BC41" s="10"/>
      <c r="BD41" s="10"/>
      <c r="BE41" s="10"/>
      <c r="BF41" s="10"/>
      <c r="BG41" s="10"/>
      <c r="BH41" s="10"/>
      <c r="BI41" s="10"/>
      <c r="BJ41" s="10"/>
    </row>
    <row r="42" spans="1:62" ht="21">
      <c r="A42" s="27" t="s">
        <v>292</v>
      </c>
      <c r="B42" s="1"/>
      <c r="C42" s="2">
        <v>2015</v>
      </c>
      <c r="D42" s="3">
        <v>2021</v>
      </c>
      <c r="E42" s="3">
        <v>2025</v>
      </c>
      <c r="F42" s="3">
        <v>2030</v>
      </c>
      <c r="G42" s="3">
        <v>2040</v>
      </c>
      <c r="H42" s="4">
        <v>2050</v>
      </c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0"/>
      <c r="BA42" s="10"/>
      <c r="BB42" s="10"/>
      <c r="BC42" s="10"/>
      <c r="BD42" s="10"/>
      <c r="BE42" s="10"/>
      <c r="BF42" s="10"/>
      <c r="BG42" s="10"/>
      <c r="BH42" s="10"/>
      <c r="BI42" s="10"/>
      <c r="BJ42" s="10"/>
    </row>
    <row r="43" spans="1:62">
      <c r="A43" s="20" t="s">
        <v>265</v>
      </c>
      <c r="B43" s="9" t="s">
        <v>135</v>
      </c>
      <c r="C43" s="23">
        <f>VLOOKUP($B43,reporting_shock!$A$2:$AK$154,'Tab-reporting_shock'!C$1,FALSE)</f>
        <v>412.76329609999999</v>
      </c>
      <c r="D43" s="23">
        <f>VLOOKUP($B43,reporting_shock!$A$2:$AK$154,'Tab-reporting_shock'!D$1,FALSE)</f>
        <v>457.6060951</v>
      </c>
      <c r="E43" s="23">
        <f>VLOOKUP($B43,reporting_shock!$A$2:$AK$154,'Tab-reporting_shock'!E$1,FALSE)</f>
        <v>533.89650789999996</v>
      </c>
      <c r="F43" s="23">
        <f>VLOOKUP($B43,reporting_shock!$A$2:$AK$154,'Tab-reporting_shock'!F$1,FALSE)</f>
        <v>303.95219270000001</v>
      </c>
      <c r="G43" s="23">
        <f>VLOOKUP($B43,reporting_shock!$A$2:$AK$154,'Tab-reporting_shock'!G$1,FALSE)</f>
        <v>148.68721070000001</v>
      </c>
      <c r="H43" s="23">
        <f>VLOOKUP($B43,reporting_shock!$A$2:$AK$154,'Tab-reporting_shock'!H$1,FALSE)</f>
        <v>152.6563204</v>
      </c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0"/>
      <c r="BA43" s="10"/>
      <c r="BB43" s="10"/>
      <c r="BC43" s="10"/>
      <c r="BD43" s="10"/>
      <c r="BE43" s="10"/>
      <c r="BF43" s="10"/>
      <c r="BG43" s="10"/>
      <c r="BH43" s="10"/>
      <c r="BI43" s="10"/>
      <c r="BJ43" s="10"/>
    </row>
    <row r="44" spans="1:62">
      <c r="A44" s="16" t="s">
        <v>257</v>
      </c>
      <c r="B44" s="9" t="s">
        <v>278</v>
      </c>
      <c r="C44" s="23">
        <f>VLOOKUP($B44,reporting_shock!$A$2:$AK$154,'Tab-reporting_shock'!C$1,FALSE)</f>
        <v>1935.063719</v>
      </c>
      <c r="D44" s="23">
        <f>VLOOKUP($B44,reporting_shock!$A$2:$AK$154,'Tab-reporting_shock'!D$1,FALSE)</f>
        <v>2207.993461</v>
      </c>
      <c r="E44" s="23">
        <f>VLOOKUP($B44,reporting_shock!$A$2:$AK$154,'Tab-reporting_shock'!E$1,FALSE)</f>
        <v>1697.232338</v>
      </c>
      <c r="F44" s="23">
        <f>VLOOKUP($B44,reporting_shock!$A$2:$AK$154,'Tab-reporting_shock'!F$1,FALSE)</f>
        <v>3326.6675019999998</v>
      </c>
      <c r="G44" s="23">
        <f>VLOOKUP($B44,reporting_shock!$A$2:$AK$154,'Tab-reporting_shock'!G$1,FALSE)</f>
        <v>4950.7869410000003</v>
      </c>
      <c r="H44" s="23">
        <f>VLOOKUP($B44,reporting_shock!$A$2:$AK$154,'Tab-reporting_shock'!H$1,FALSE)</f>
        <v>5427.3126949999996</v>
      </c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0"/>
      <c r="BA44" s="10"/>
      <c r="BB44" s="10"/>
      <c r="BC44" s="10"/>
      <c r="BD44" s="10"/>
      <c r="BE44" s="10"/>
      <c r="BF44" s="10"/>
      <c r="BG44" s="10"/>
      <c r="BH44" s="10"/>
      <c r="BI44" s="10"/>
      <c r="BJ44" s="10"/>
    </row>
    <row r="45" spans="1:62">
      <c r="A45" s="21" t="s">
        <v>284</v>
      </c>
      <c r="B45" s="21"/>
      <c r="C45" s="25">
        <f>C43+C44</f>
        <v>2347.8270151000002</v>
      </c>
      <c r="D45" s="25">
        <f t="shared" ref="D45:H45" si="32">D43+D44</f>
        <v>2665.5995561</v>
      </c>
      <c r="E45" s="25">
        <f t="shared" si="32"/>
        <v>2231.1288458999998</v>
      </c>
      <c r="F45" s="25">
        <f t="shared" si="32"/>
        <v>3630.6196946999999</v>
      </c>
      <c r="G45" s="25">
        <f t="shared" si="32"/>
        <v>5099.4741517000002</v>
      </c>
      <c r="H45" s="25">
        <f t="shared" si="32"/>
        <v>5579.9690154</v>
      </c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0"/>
      <c r="BA45" s="10"/>
      <c r="BB45" s="10"/>
      <c r="BC45" s="10"/>
      <c r="BD45" s="10"/>
      <c r="BE45" s="10"/>
      <c r="BF45" s="10"/>
      <c r="BG45" s="10"/>
      <c r="BH45" s="10"/>
      <c r="BI45" s="10"/>
      <c r="BJ45" s="10"/>
    </row>
    <row r="46" spans="1:62">
      <c r="A46" s="16" t="s">
        <v>258</v>
      </c>
      <c r="B46" s="10" t="s">
        <v>244</v>
      </c>
      <c r="C46" s="23">
        <f>VLOOKUP($B46,reporting_shock!$A$2:$AK$154,'Tab-reporting_shock'!C$1,FALSE)</f>
        <v>1201.7382500000001</v>
      </c>
      <c r="D46" s="23">
        <f>VLOOKUP($B46,reporting_shock!$A$2:$AK$154,'Tab-reporting_shock'!D$1,FALSE)</f>
        <v>1555.420437</v>
      </c>
      <c r="E46" s="23">
        <f>VLOOKUP($B46,reporting_shock!$A$2:$AK$154,'Tab-reporting_shock'!E$1,FALSE)</f>
        <v>1460.117203</v>
      </c>
      <c r="F46" s="23">
        <f>VLOOKUP($B46,reporting_shock!$A$2:$AK$154,'Tab-reporting_shock'!F$1,FALSE)</f>
        <v>1810.846667</v>
      </c>
      <c r="G46" s="23">
        <f>VLOOKUP($B46,reporting_shock!$A$2:$AK$154,'Tab-reporting_shock'!G$1,FALSE)</f>
        <v>2421.9815060000001</v>
      </c>
      <c r="H46" s="23">
        <f>VLOOKUP($B46,reporting_shock!$A$2:$AK$154,'Tab-reporting_shock'!H$1,FALSE)</f>
        <v>2776.2143820000001</v>
      </c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0"/>
      <c r="BA46" s="10"/>
      <c r="BB46" s="10"/>
      <c r="BC46" s="10"/>
      <c r="BD46" s="10"/>
      <c r="BE46" s="10"/>
      <c r="BF46" s="10"/>
      <c r="BG46" s="10"/>
      <c r="BH46" s="10"/>
      <c r="BI46" s="10"/>
      <c r="BJ46" s="10"/>
    </row>
    <row r="47" spans="1:62">
      <c r="A47" s="30" t="s">
        <v>141</v>
      </c>
      <c r="B47" s="10" t="s">
        <v>115</v>
      </c>
      <c r="C47" s="23">
        <f>VLOOKUP($B47,reporting_shock!$A$2:$AK$154,'Tab-reporting_shock'!C$1,FALSE)</f>
        <v>528.4202659</v>
      </c>
      <c r="D47" s="23">
        <f>VLOOKUP($B47,reporting_shock!$A$2:$AK$154,'Tab-reporting_shock'!D$1,FALSE)</f>
        <v>690.40435869999999</v>
      </c>
      <c r="E47" s="23">
        <f>VLOOKUP($B47,reporting_shock!$A$2:$AK$154,'Tab-reporting_shock'!E$1,FALSE)</f>
        <v>662.32045040000003</v>
      </c>
      <c r="F47" s="23">
        <f>VLOOKUP($B47,reporting_shock!$A$2:$AK$154,'Tab-reporting_shock'!F$1,FALSE)</f>
        <v>822.75701849999996</v>
      </c>
      <c r="G47" s="23">
        <f>VLOOKUP($B47,reporting_shock!$A$2:$AK$154,'Tab-reporting_shock'!G$1,FALSE)</f>
        <v>1075.30565</v>
      </c>
      <c r="H47" s="23">
        <f>VLOOKUP($B47,reporting_shock!$A$2:$AK$154,'Tab-reporting_shock'!H$1,FALSE)</f>
        <v>1206.7785739999999</v>
      </c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0"/>
      <c r="BA47" s="10"/>
      <c r="BB47" s="10"/>
      <c r="BC47" s="10"/>
      <c r="BD47" s="10"/>
      <c r="BE47" s="10"/>
      <c r="BF47" s="10"/>
      <c r="BG47" s="10"/>
      <c r="BH47" s="10"/>
      <c r="BI47" s="10"/>
      <c r="BJ47" s="10"/>
    </row>
    <row r="48" spans="1:62">
      <c r="A48" s="30" t="s">
        <v>142</v>
      </c>
      <c r="B48" s="10" t="s">
        <v>116</v>
      </c>
      <c r="C48" s="23">
        <f>VLOOKUP($B48,reporting_shock!$A$2:$AK$154,'Tab-reporting_shock'!C$1,FALSE)</f>
        <v>383.52089660000001</v>
      </c>
      <c r="D48" s="23">
        <f>VLOOKUP($B48,reporting_shock!$A$2:$AK$154,'Tab-reporting_shock'!D$1,FALSE)</f>
        <v>514.56966279999995</v>
      </c>
      <c r="E48" s="23">
        <f>VLOOKUP($B48,reporting_shock!$A$2:$AK$154,'Tab-reporting_shock'!E$1,FALSE)</f>
        <v>501.73180459999998</v>
      </c>
      <c r="F48" s="23">
        <f>VLOOKUP($B48,reporting_shock!$A$2:$AK$154,'Tab-reporting_shock'!F$1,FALSE)</f>
        <v>662.35032999999999</v>
      </c>
      <c r="G48" s="23">
        <f>VLOOKUP($B48,reporting_shock!$A$2:$AK$154,'Tab-reporting_shock'!G$1,FALSE)</f>
        <v>921.87760839999999</v>
      </c>
      <c r="H48" s="23">
        <f>VLOOKUP($B48,reporting_shock!$A$2:$AK$154,'Tab-reporting_shock'!H$1,FALSE)</f>
        <v>1096.0020460000001</v>
      </c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0"/>
      <c r="BA48" s="10"/>
      <c r="BB48" s="10"/>
      <c r="BC48" s="10"/>
      <c r="BD48" s="10"/>
      <c r="BE48" s="10"/>
      <c r="BF48" s="10"/>
      <c r="BG48" s="10"/>
      <c r="BH48" s="10"/>
      <c r="BI48" s="10"/>
      <c r="BJ48" s="10"/>
    </row>
    <row r="49" spans="1:62">
      <c r="A49" s="30" t="s">
        <v>143</v>
      </c>
      <c r="B49" s="10" t="s">
        <v>117</v>
      </c>
      <c r="C49" s="23">
        <f>VLOOKUP($B49,reporting_shock!$A$2:$AK$154,'Tab-reporting_shock'!C$1,FALSE)</f>
        <v>255.19935469999999</v>
      </c>
      <c r="D49" s="23">
        <f>VLOOKUP($B49,reporting_shock!$A$2:$AK$154,'Tab-reporting_shock'!D$1,FALSE)</f>
        <v>307.3722252</v>
      </c>
      <c r="E49" s="23">
        <f>VLOOKUP($B49,reporting_shock!$A$2:$AK$154,'Tab-reporting_shock'!E$1,FALSE)</f>
        <v>254.7462883</v>
      </c>
      <c r="F49" s="23">
        <f>VLOOKUP($B49,reporting_shock!$A$2:$AK$154,'Tab-reporting_shock'!F$1,FALSE)</f>
        <v>276.24604190000002</v>
      </c>
      <c r="G49" s="23">
        <f>VLOOKUP($B49,reporting_shock!$A$2:$AK$154,'Tab-reporting_shock'!G$1,FALSE)</f>
        <v>344.70085410000002</v>
      </c>
      <c r="H49" s="23">
        <f>VLOOKUP($B49,reporting_shock!$A$2:$AK$154,'Tab-reporting_shock'!H$1,FALSE)</f>
        <v>362.04698259999998</v>
      </c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0"/>
      <c r="BA49" s="10"/>
      <c r="BB49" s="10"/>
      <c r="BC49" s="10"/>
      <c r="BD49" s="10"/>
      <c r="BE49" s="10"/>
      <c r="BF49" s="10"/>
      <c r="BG49" s="10"/>
      <c r="BH49" s="10"/>
      <c r="BI49" s="10"/>
      <c r="BJ49" s="10"/>
    </row>
    <row r="50" spans="1:62">
      <c r="A50" s="30" t="s">
        <v>185</v>
      </c>
      <c r="B50" s="10" t="s">
        <v>118</v>
      </c>
      <c r="C50" s="23">
        <f>VLOOKUP($B50,reporting_shock!$A$2:$AK$154,'Tab-reporting_shock'!C$1,FALSE)</f>
        <v>16.827941209999999</v>
      </c>
      <c r="D50" s="23">
        <f>VLOOKUP($B50,reporting_shock!$A$2:$AK$154,'Tab-reporting_shock'!D$1,FALSE)</f>
        <v>18.69760617</v>
      </c>
      <c r="E50" s="23">
        <f>VLOOKUP($B50,reporting_shock!$A$2:$AK$154,'Tab-reporting_shock'!E$1,FALSE)</f>
        <v>15.300377190000001</v>
      </c>
      <c r="F50" s="23">
        <f>VLOOKUP($B50,reporting_shock!$A$2:$AK$154,'Tab-reporting_shock'!F$1,FALSE)</f>
        <v>15.764639020000001</v>
      </c>
      <c r="G50" s="23">
        <f>VLOOKUP($B50,reporting_shock!$A$2:$AK$154,'Tab-reporting_shock'!G$1,FALSE)</f>
        <v>25.967819370000001</v>
      </c>
      <c r="H50" s="23">
        <f>VLOOKUP($B50,reporting_shock!$A$2:$AK$154,'Tab-reporting_shock'!H$1,FALSE)</f>
        <v>35.679037360000002</v>
      </c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0"/>
      <c r="BA50" s="10"/>
      <c r="BB50" s="10"/>
      <c r="BC50" s="10"/>
      <c r="BD50" s="10"/>
      <c r="BE50" s="10"/>
      <c r="BF50" s="10"/>
      <c r="BG50" s="10"/>
      <c r="BH50" s="10"/>
      <c r="BI50" s="10"/>
      <c r="BJ50" s="10"/>
    </row>
    <row r="51" spans="1:62">
      <c r="A51" s="30" t="s">
        <v>140</v>
      </c>
      <c r="B51" s="10" t="s">
        <v>119</v>
      </c>
      <c r="C51" s="23">
        <f>VLOOKUP($B51,reporting_shock!$A$2:$AK$154,'Tab-reporting_shock'!C$1,FALSE)</f>
        <v>17.76979171</v>
      </c>
      <c r="D51" s="23">
        <f>VLOOKUP($B51,reporting_shock!$A$2:$AK$154,'Tab-reporting_shock'!D$1,FALSE)</f>
        <v>24.376584350000002</v>
      </c>
      <c r="E51" s="23">
        <f>VLOOKUP($B51,reporting_shock!$A$2:$AK$154,'Tab-reporting_shock'!E$1,FALSE)</f>
        <v>26.018282589999998</v>
      </c>
      <c r="F51" s="23">
        <f>VLOOKUP($B51,reporting_shock!$A$2:$AK$154,'Tab-reporting_shock'!F$1,FALSE)</f>
        <v>33.728637239999998</v>
      </c>
      <c r="G51" s="23">
        <f>VLOOKUP($B51,reporting_shock!$A$2:$AK$154,'Tab-reporting_shock'!G$1,FALSE)</f>
        <v>54.12957454</v>
      </c>
      <c r="H51" s="23">
        <f>VLOOKUP($B51,reporting_shock!$A$2:$AK$154,'Tab-reporting_shock'!H$1,FALSE)</f>
        <v>75.707741749999997</v>
      </c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0"/>
      <c r="BA51" s="10"/>
      <c r="BB51" s="10"/>
      <c r="BC51" s="10"/>
      <c r="BD51" s="10"/>
      <c r="BE51" s="10"/>
      <c r="BF51" s="10"/>
      <c r="BG51" s="10"/>
      <c r="BH51" s="10"/>
      <c r="BI51" s="10"/>
      <c r="BJ51" s="10"/>
    </row>
    <row r="52" spans="1:62">
      <c r="A52" s="31" t="s">
        <v>144</v>
      </c>
      <c r="B52" s="9" t="s">
        <v>248</v>
      </c>
      <c r="C52" s="23">
        <f>VLOOKUP($B52,reporting_shock!$A$2:$AK$154,'Tab-reporting_shock'!C$1,FALSE)</f>
        <v>1109.2441289999999</v>
      </c>
      <c r="D52" s="23">
        <f>VLOOKUP($B52,reporting_shock!$A$2:$AK$154,'Tab-reporting_shock'!D$1,FALSE)</f>
        <v>1073.3344830000001</v>
      </c>
      <c r="E52" s="23">
        <f>VLOOKUP($B52,reporting_shock!$A$2:$AK$154,'Tab-reporting_shock'!E$1,FALSE)</f>
        <v>734.16700649999996</v>
      </c>
      <c r="F52" s="23">
        <f>VLOOKUP($B52,reporting_shock!$A$2:$AK$154,'Tab-reporting_shock'!F$1,FALSE)</f>
        <v>1782.9283909999999</v>
      </c>
      <c r="G52" s="23">
        <f>VLOOKUP($B52,reporting_shock!$A$2:$AK$154,'Tab-reporting_shock'!G$1,FALSE)</f>
        <v>2640.648009</v>
      </c>
      <c r="H52" s="23">
        <f>VLOOKUP($B52,reporting_shock!$A$2:$AK$154,'Tab-reporting_shock'!H$1,FALSE)</f>
        <v>2766.9099980000001</v>
      </c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0"/>
      <c r="BA52" s="10"/>
      <c r="BB52" s="10"/>
      <c r="BC52" s="10"/>
      <c r="BD52" s="10"/>
      <c r="BE52" s="10"/>
      <c r="BF52" s="10"/>
      <c r="BG52" s="10"/>
      <c r="BH52" s="10"/>
      <c r="BI52" s="10"/>
      <c r="BJ52" s="10"/>
    </row>
    <row r="53" spans="1:62">
      <c r="A53" s="31" t="s">
        <v>145</v>
      </c>
      <c r="B53" s="10" t="s">
        <v>253</v>
      </c>
      <c r="C53" s="23">
        <f>VLOOKUP($B53,reporting_shock!$A$2:$AK$154,'Tab-reporting_shock'!C$1,FALSE)</f>
        <v>36.844636059999999</v>
      </c>
      <c r="D53" s="23">
        <f>VLOOKUP($B53,reporting_shock!$A$2:$AK$154,'Tab-reporting_shock'!D$1,FALSE)</f>
        <v>36.844636059999999</v>
      </c>
      <c r="E53" s="23">
        <f>VLOOKUP($B53,reporting_shock!$A$2:$AK$154,'Tab-reporting_shock'!E$1,FALSE)</f>
        <v>36.844636059999999</v>
      </c>
      <c r="F53" s="23">
        <f>VLOOKUP($B53,reporting_shock!$A$2:$AK$154,'Tab-reporting_shock'!F$1,FALSE)</f>
        <v>36.844636059999999</v>
      </c>
      <c r="G53" s="23">
        <f>VLOOKUP($B53,reporting_shock!$A$2:$AK$154,'Tab-reporting_shock'!G$1,FALSE)</f>
        <v>36.844636059999999</v>
      </c>
      <c r="H53" s="23">
        <f>VLOOKUP($B53,reporting_shock!$A$2:$AK$154,'Tab-reporting_shock'!H$1,FALSE)</f>
        <v>36.844636059999999</v>
      </c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0"/>
      <c r="AU53" s="10"/>
      <c r="AV53" s="10"/>
      <c r="AW53" s="10"/>
      <c r="AX53" s="10"/>
      <c r="AY53" s="10"/>
      <c r="AZ53" s="10"/>
      <c r="BA53" s="10"/>
      <c r="BB53" s="10"/>
      <c r="BC53" s="10"/>
      <c r="BD53" s="10"/>
      <c r="BE53" s="10"/>
      <c r="BF53" s="10"/>
      <c r="BG53" s="10"/>
      <c r="BH53" s="10"/>
      <c r="BI53" s="10"/>
      <c r="BJ53" s="10"/>
    </row>
    <row r="54" spans="1:62">
      <c r="A54" s="31" t="s">
        <v>153</v>
      </c>
      <c r="B54" s="9"/>
      <c r="C54" s="36"/>
      <c r="D54" s="36"/>
      <c r="E54" s="36"/>
      <c r="F54" s="36"/>
      <c r="G54" s="36"/>
      <c r="H54" s="36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  <c r="AV54" s="10"/>
      <c r="AW54" s="10"/>
      <c r="AX54" s="10"/>
      <c r="AY54" s="10"/>
      <c r="AZ54" s="10"/>
      <c r="BA54" s="10"/>
      <c r="BB54" s="10"/>
      <c r="BC54" s="10"/>
      <c r="BD54" s="10"/>
      <c r="BE54" s="10"/>
      <c r="BF54" s="10"/>
      <c r="BG54" s="10"/>
      <c r="BH54" s="10"/>
      <c r="BI54" s="10"/>
      <c r="BJ54" s="10"/>
    </row>
    <row r="55" spans="1:62">
      <c r="A55" s="21" t="s">
        <v>259</v>
      </c>
      <c r="B55" s="26"/>
      <c r="C55" s="25">
        <f>C46+C52+C53+C54</f>
        <v>2347.8270150600001</v>
      </c>
      <c r="D55" s="25">
        <f t="shared" ref="D55:H55" si="33">D46+D52+D53+D54</f>
        <v>2665.5995560600004</v>
      </c>
      <c r="E55" s="25">
        <f t="shared" si="33"/>
        <v>2231.1288455600002</v>
      </c>
      <c r="F55" s="25">
        <f t="shared" si="33"/>
        <v>3630.6196940600003</v>
      </c>
      <c r="G55" s="25">
        <f t="shared" si="33"/>
        <v>5099.4741510600006</v>
      </c>
      <c r="H55" s="25">
        <f t="shared" si="33"/>
        <v>5579.9690160600003</v>
      </c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10"/>
      <c r="AV55" s="10"/>
      <c r="AW55" s="10"/>
      <c r="AX55" s="10"/>
      <c r="AY55" s="10"/>
      <c r="AZ55" s="10"/>
      <c r="BA55" s="10"/>
      <c r="BB55" s="10"/>
      <c r="BC55" s="10"/>
      <c r="BD55" s="10"/>
      <c r="BE55" s="10"/>
      <c r="BF55" s="10"/>
      <c r="BG55" s="10"/>
      <c r="BH55" s="10"/>
      <c r="BI55" s="10"/>
      <c r="BJ55" s="10"/>
    </row>
    <row r="56" spans="1:62">
      <c r="A56" s="16" t="s">
        <v>299</v>
      </c>
      <c r="B56" s="9"/>
      <c r="C56" s="25">
        <f>SUM(C47:C49,C52)</f>
        <v>2276.3846462000001</v>
      </c>
      <c r="D56" s="25">
        <f t="shared" ref="D56:H56" si="34">SUM(D47:D49,D52)</f>
        <v>2585.6807297</v>
      </c>
      <c r="E56" s="25">
        <f t="shared" si="34"/>
        <v>2152.9655498000002</v>
      </c>
      <c r="F56" s="25">
        <f t="shared" si="34"/>
        <v>3544.2817814</v>
      </c>
      <c r="G56" s="25">
        <f t="shared" si="34"/>
        <v>4982.5321215000004</v>
      </c>
      <c r="H56" s="25">
        <f t="shared" si="34"/>
        <v>5431.7376005999995</v>
      </c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10"/>
      <c r="AU56" s="10"/>
      <c r="AV56" s="10"/>
      <c r="AW56" s="10"/>
      <c r="AX56" s="10"/>
      <c r="AY56" s="10"/>
      <c r="AZ56" s="10"/>
      <c r="BA56" s="10"/>
      <c r="BB56" s="10"/>
      <c r="BC56" s="10"/>
      <c r="BD56" s="10"/>
      <c r="BE56" s="10"/>
      <c r="BF56" s="10"/>
      <c r="BG56" s="10"/>
      <c r="BH56" s="10"/>
      <c r="BI56" s="10"/>
      <c r="BJ56" s="10"/>
    </row>
    <row r="57" spans="1:62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0"/>
      <c r="BB57" s="10"/>
      <c r="BC57" s="10"/>
      <c r="BD57" s="10"/>
      <c r="BE57" s="10"/>
      <c r="BF57" s="10"/>
      <c r="BG57" s="10"/>
      <c r="BH57" s="10"/>
      <c r="BI57" s="10"/>
      <c r="BJ57" s="10"/>
    </row>
    <row r="58" spans="1:62" ht="15.5">
      <c r="A58" s="9"/>
      <c r="B58" s="9"/>
      <c r="C58" s="82" t="s">
        <v>0</v>
      </c>
      <c r="D58" s="83"/>
      <c r="E58" s="83"/>
      <c r="F58" s="83"/>
      <c r="G58" s="83"/>
      <c r="H58" s="84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10"/>
      <c r="AU58" s="10"/>
      <c r="AV58" s="10"/>
      <c r="AW58" s="10"/>
      <c r="AX58" s="10"/>
      <c r="AY58" s="10"/>
      <c r="AZ58" s="10"/>
      <c r="BA58" s="10"/>
      <c r="BB58" s="10"/>
      <c r="BC58" s="10"/>
      <c r="BD58" s="10"/>
      <c r="BE58" s="10"/>
      <c r="BF58" s="10"/>
      <c r="BG58" s="10"/>
      <c r="BH58" s="10"/>
      <c r="BI58" s="10"/>
      <c r="BJ58" s="10"/>
    </row>
    <row r="59" spans="1:62" ht="42">
      <c r="A59" s="27" t="s">
        <v>293</v>
      </c>
      <c r="B59" s="1"/>
      <c r="C59" s="2">
        <v>2015</v>
      </c>
      <c r="D59" s="3">
        <v>2021</v>
      </c>
      <c r="E59" s="3">
        <v>2025</v>
      </c>
      <c r="F59" s="3">
        <v>2030</v>
      </c>
      <c r="G59" s="3">
        <v>2040</v>
      </c>
      <c r="H59" s="4">
        <v>2050</v>
      </c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0"/>
      <c r="BA59" s="10"/>
      <c r="BB59" s="10"/>
      <c r="BC59" s="10"/>
      <c r="BD59" s="10"/>
      <c r="BE59" s="10"/>
      <c r="BF59" s="10"/>
      <c r="BG59" s="10"/>
      <c r="BH59" s="10"/>
      <c r="BI59" s="10"/>
      <c r="BJ59" s="10"/>
    </row>
    <row r="60" spans="1:62">
      <c r="A60" s="20" t="s">
        <v>265</v>
      </c>
      <c r="B60" s="9" t="s">
        <v>136</v>
      </c>
      <c r="C60" s="23">
        <f>VLOOKUP($B60,reporting_shock!$A$2:$AK$154,'Tab-reporting_shock'!C$1,FALSE)</f>
        <v>767.00734950000003</v>
      </c>
      <c r="D60" s="23">
        <f>VLOOKUP($B60,reporting_shock!$A$2:$AK$154,'Tab-reporting_shock'!D$1,FALSE)</f>
        <v>755.80015630000003</v>
      </c>
      <c r="E60" s="23">
        <f>VLOOKUP($B60,reporting_shock!$A$2:$AK$154,'Tab-reporting_shock'!E$1,FALSE)</f>
        <v>738.30378299999995</v>
      </c>
      <c r="F60" s="23">
        <f>VLOOKUP($B60,reporting_shock!$A$2:$AK$154,'Tab-reporting_shock'!F$1,FALSE)</f>
        <v>775.99654820000001</v>
      </c>
      <c r="G60" s="23">
        <f>VLOOKUP($B60,reporting_shock!$A$2:$AK$154,'Tab-reporting_shock'!G$1,FALSE)</f>
        <v>755.66085859999998</v>
      </c>
      <c r="H60" s="23">
        <f>VLOOKUP($B60,reporting_shock!$A$2:$AK$154,'Tab-reporting_shock'!H$1,FALSE)</f>
        <v>755.35673459999998</v>
      </c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  <c r="AU60" s="10"/>
      <c r="AV60" s="10"/>
      <c r="AW60" s="10"/>
      <c r="AX60" s="10"/>
      <c r="AY60" s="10"/>
      <c r="AZ60" s="10"/>
      <c r="BA60" s="10"/>
      <c r="BB60" s="10"/>
      <c r="BC60" s="10"/>
      <c r="BD60" s="10"/>
      <c r="BE60" s="10"/>
      <c r="BF60" s="10"/>
      <c r="BG60" s="10"/>
      <c r="BH60" s="10"/>
      <c r="BI60" s="10"/>
      <c r="BJ60" s="10"/>
    </row>
    <row r="61" spans="1:62">
      <c r="A61" s="16" t="s">
        <v>257</v>
      </c>
      <c r="B61" s="9" t="s">
        <v>279</v>
      </c>
      <c r="C61" s="23">
        <f>IF(VLOOKUP($B61,reporting_shock!$A$2:$AK$154,'Tab-reporting_shock'!C$1,FALSE)&gt;0,VLOOKUP($B61,reporting_shock!$A$2:$AK$154,'Tab-reporting_shock'!C$1,FALSE),0)</f>
        <v>2158.9362809999998</v>
      </c>
      <c r="D61" s="23">
        <f>VLOOKUP($B61,reporting_shock!$A$2:$AK$154,'Tab-reporting_shock'!D$1,FALSE)</f>
        <v>2419.1065199999998</v>
      </c>
      <c r="E61" s="23">
        <f>VLOOKUP($B61,reporting_shock!$A$2:$AK$154,'Tab-reporting_shock'!E$1,FALSE)</f>
        <v>1663.8678890000001</v>
      </c>
      <c r="F61" s="23">
        <f>VLOOKUP($B61,reporting_shock!$A$2:$AK$154,'Tab-reporting_shock'!F$1,FALSE)</f>
        <v>1555.0323410000001</v>
      </c>
      <c r="G61" s="23">
        <f>VLOOKUP($B61,reporting_shock!$A$2:$AK$154,'Tab-reporting_shock'!G$1,FALSE)</f>
        <v>2516.6590719999999</v>
      </c>
      <c r="H61" s="23">
        <f>VLOOKUP($B61,reporting_shock!$A$2:$AK$154,'Tab-reporting_shock'!H$1,FALSE)</f>
        <v>3594.5530020000001</v>
      </c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AU61" s="10"/>
      <c r="AV61" s="10"/>
      <c r="AW61" s="10"/>
      <c r="AX61" s="10"/>
      <c r="AY61" s="10"/>
      <c r="AZ61" s="10"/>
      <c r="BA61" s="10"/>
      <c r="BB61" s="10"/>
      <c r="BC61" s="10"/>
      <c r="BD61" s="10"/>
      <c r="BE61" s="10"/>
      <c r="BF61" s="10"/>
      <c r="BG61" s="10"/>
      <c r="BH61" s="10"/>
      <c r="BI61" s="10"/>
      <c r="BJ61" s="10"/>
    </row>
    <row r="62" spans="1:62">
      <c r="A62" s="21" t="s">
        <v>284</v>
      </c>
      <c r="B62" s="21"/>
      <c r="C62" s="25">
        <f>C60+C61</f>
        <v>2925.9436304999999</v>
      </c>
      <c r="D62" s="25">
        <f t="shared" ref="D62:H62" si="35">D60+D61</f>
        <v>3174.9066763000001</v>
      </c>
      <c r="E62" s="25">
        <f t="shared" si="35"/>
        <v>2402.1716719999999</v>
      </c>
      <c r="F62" s="25">
        <f t="shared" si="35"/>
        <v>2331.0288891999999</v>
      </c>
      <c r="G62" s="25">
        <f t="shared" si="35"/>
        <v>3272.3199305999997</v>
      </c>
      <c r="H62" s="25">
        <f t="shared" si="35"/>
        <v>4349.9097366000005</v>
      </c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  <c r="AT62" s="10"/>
      <c r="AU62" s="10"/>
      <c r="AV62" s="10"/>
      <c r="AW62" s="10"/>
      <c r="AX62" s="10"/>
      <c r="AY62" s="10"/>
      <c r="AZ62" s="10"/>
      <c r="BA62" s="10"/>
      <c r="BB62" s="10"/>
      <c r="BC62" s="10"/>
      <c r="BD62" s="10"/>
      <c r="BE62" s="10"/>
      <c r="BF62" s="10"/>
      <c r="BG62" s="10"/>
      <c r="BH62" s="10"/>
      <c r="BI62" s="10"/>
      <c r="BJ62" s="10"/>
    </row>
    <row r="63" spans="1:62">
      <c r="A63" s="16" t="s">
        <v>258</v>
      </c>
      <c r="B63" s="10" t="s">
        <v>245</v>
      </c>
      <c r="C63" s="23">
        <f>VLOOKUP($B63,reporting_shock!$A$2:$AK$154,'Tab-reporting_shock'!C$1,FALSE)</f>
        <v>1609.7706459999999</v>
      </c>
      <c r="D63" s="23">
        <f>VLOOKUP($B63,reporting_shock!$A$2:$AK$154,'Tab-reporting_shock'!D$1,FALSE)</f>
        <v>1807.40606</v>
      </c>
      <c r="E63" s="23">
        <f>VLOOKUP($B63,reporting_shock!$A$2:$AK$154,'Tab-reporting_shock'!E$1,FALSE)</f>
        <v>1368.6975600000001</v>
      </c>
      <c r="F63" s="23">
        <f>VLOOKUP($B63,reporting_shock!$A$2:$AK$154,'Tab-reporting_shock'!F$1,FALSE)</f>
        <v>1288.607358</v>
      </c>
      <c r="G63" s="23">
        <f>VLOOKUP($B63,reporting_shock!$A$2:$AK$154,'Tab-reporting_shock'!G$1,FALSE)</f>
        <v>2006.7195360000001</v>
      </c>
      <c r="H63" s="23">
        <f>VLOOKUP($B63,reporting_shock!$A$2:$AK$154,'Tab-reporting_shock'!H$1,FALSE)</f>
        <v>2686.6121880000001</v>
      </c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AT63" s="10"/>
      <c r="AU63" s="10"/>
      <c r="AV63" s="10"/>
      <c r="AW63" s="10"/>
      <c r="AX63" s="10"/>
      <c r="AY63" s="10"/>
      <c r="AZ63" s="10"/>
      <c r="BA63" s="10"/>
      <c r="BB63" s="10"/>
      <c r="BC63" s="10"/>
      <c r="BD63" s="10"/>
      <c r="BE63" s="10"/>
      <c r="BF63" s="10"/>
      <c r="BG63" s="10"/>
      <c r="BH63" s="10"/>
      <c r="BI63" s="10"/>
      <c r="BJ63" s="10"/>
    </row>
    <row r="64" spans="1:62">
      <c r="A64" s="30" t="s">
        <v>141</v>
      </c>
      <c r="B64" s="10" t="s">
        <v>120</v>
      </c>
      <c r="C64" s="23">
        <f>VLOOKUP($B64,reporting_shock!$A$2:$AK$154,'Tab-reporting_shock'!C$1,FALSE)</f>
        <v>1284.6315030000001</v>
      </c>
      <c r="D64" s="23">
        <f>VLOOKUP($B64,reporting_shock!$A$2:$AK$154,'Tab-reporting_shock'!D$1,FALSE)</f>
        <v>1439.500368</v>
      </c>
      <c r="E64" s="23">
        <f>VLOOKUP($B64,reporting_shock!$A$2:$AK$154,'Tab-reporting_shock'!E$1,FALSE)</f>
        <v>1047.3347690000001</v>
      </c>
      <c r="F64" s="23">
        <f>VLOOKUP($B64,reporting_shock!$A$2:$AK$154,'Tab-reporting_shock'!F$1,FALSE)</f>
        <v>963.30149670000003</v>
      </c>
      <c r="G64" s="23">
        <f>VLOOKUP($B64,reporting_shock!$A$2:$AK$154,'Tab-reporting_shock'!G$1,FALSE)</f>
        <v>1489.0666679999999</v>
      </c>
      <c r="H64" s="23">
        <f>VLOOKUP($B64,reporting_shock!$A$2:$AK$154,'Tab-reporting_shock'!H$1,FALSE)</f>
        <v>1971.9094090000001</v>
      </c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10"/>
      <c r="AU64" s="10"/>
      <c r="AV64" s="10"/>
      <c r="AW64" s="10"/>
      <c r="AX64" s="10"/>
      <c r="AY64" s="10"/>
      <c r="AZ64" s="10"/>
      <c r="BA64" s="10"/>
      <c r="BB64" s="10"/>
      <c r="BC64" s="10"/>
      <c r="BD64" s="10"/>
      <c r="BE64" s="10"/>
      <c r="BF64" s="10"/>
      <c r="BG64" s="10"/>
      <c r="BH64" s="10"/>
      <c r="BI64" s="10"/>
      <c r="BJ64" s="10"/>
    </row>
    <row r="65" spans="1:62">
      <c r="A65" s="30" t="s">
        <v>142</v>
      </c>
      <c r="B65" s="10" t="s">
        <v>121</v>
      </c>
      <c r="C65" s="23">
        <f>VLOOKUP($B65,reporting_shock!$A$2:$AK$154,'Tab-reporting_shock'!C$1,FALSE)</f>
        <v>11.434626509999999</v>
      </c>
      <c r="D65" s="23">
        <f>VLOOKUP($B65,reporting_shock!$A$2:$AK$154,'Tab-reporting_shock'!D$1,FALSE)</f>
        <v>12.137608650000001</v>
      </c>
      <c r="E65" s="23">
        <f>VLOOKUP($B65,reporting_shock!$A$2:$AK$154,'Tab-reporting_shock'!E$1,FALSE)</f>
        <v>9.774194305</v>
      </c>
      <c r="F65" s="23">
        <f>VLOOKUP($B65,reporting_shock!$A$2:$AK$154,'Tab-reporting_shock'!F$1,FALSE)</f>
        <v>10.25631314</v>
      </c>
      <c r="G65" s="23">
        <f>VLOOKUP($B65,reporting_shock!$A$2:$AK$154,'Tab-reporting_shock'!G$1,FALSE)</f>
        <v>17.511831610000002</v>
      </c>
      <c r="H65" s="23">
        <f>VLOOKUP($B65,reporting_shock!$A$2:$AK$154,'Tab-reporting_shock'!H$1,FALSE)</f>
        <v>25.638280049999999</v>
      </c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  <c r="AT65" s="10"/>
      <c r="AU65" s="10"/>
      <c r="AV65" s="10"/>
      <c r="AW65" s="10"/>
      <c r="AX65" s="10"/>
      <c r="AY65" s="10"/>
      <c r="AZ65" s="10"/>
      <c r="BA65" s="10"/>
      <c r="BB65" s="10"/>
      <c r="BC65" s="10"/>
      <c r="BD65" s="10"/>
      <c r="BE65" s="10"/>
      <c r="BF65" s="10"/>
      <c r="BG65" s="10"/>
      <c r="BH65" s="10"/>
      <c r="BI65" s="10"/>
      <c r="BJ65" s="10"/>
    </row>
    <row r="66" spans="1:62">
      <c r="A66" s="30" t="s">
        <v>143</v>
      </c>
      <c r="B66" s="10" t="s">
        <v>122</v>
      </c>
      <c r="C66" s="23">
        <f>VLOOKUP($B66,reporting_shock!$A$2:$AK$154,'Tab-reporting_shock'!C$1,FALSE)</f>
        <v>94.407346700000005</v>
      </c>
      <c r="D66" s="23">
        <f>VLOOKUP($B66,reporting_shock!$A$2:$AK$154,'Tab-reporting_shock'!D$1,FALSE)</f>
        <v>102.13796189999999</v>
      </c>
      <c r="E66" s="23">
        <f>VLOOKUP($B66,reporting_shock!$A$2:$AK$154,'Tab-reporting_shock'!E$1,FALSE)</f>
        <v>65.377961850000005</v>
      </c>
      <c r="F66" s="23">
        <f>VLOOKUP($B66,reporting_shock!$A$2:$AK$154,'Tab-reporting_shock'!F$1,FALSE)</f>
        <v>54.621536990000003</v>
      </c>
      <c r="G66" s="23">
        <f>VLOOKUP($B66,reporting_shock!$A$2:$AK$154,'Tab-reporting_shock'!G$1,FALSE)</f>
        <v>81.634679460000001</v>
      </c>
      <c r="H66" s="23">
        <f>VLOOKUP($B66,reporting_shock!$A$2:$AK$154,'Tab-reporting_shock'!H$1,FALSE)</f>
        <v>104.93136459999999</v>
      </c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0"/>
      <c r="AU66" s="10"/>
      <c r="AV66" s="10"/>
      <c r="AW66" s="10"/>
      <c r="AX66" s="10"/>
      <c r="AY66" s="10"/>
      <c r="AZ66" s="10"/>
      <c r="BA66" s="10"/>
      <c r="BB66" s="10"/>
      <c r="BC66" s="10"/>
      <c r="BD66" s="10"/>
      <c r="BE66" s="10"/>
      <c r="BF66" s="10"/>
      <c r="BG66" s="10"/>
      <c r="BH66" s="10"/>
      <c r="BI66" s="10"/>
      <c r="BJ66" s="10"/>
    </row>
    <row r="67" spans="1:62">
      <c r="A67" s="30" t="s">
        <v>185</v>
      </c>
      <c r="B67" s="10" t="s">
        <v>123</v>
      </c>
      <c r="C67" s="23">
        <f>VLOOKUP($B67,reporting_shock!$A$2:$AK$154,'Tab-reporting_shock'!C$1,FALSE)</f>
        <v>0.18474214159999999</v>
      </c>
      <c r="D67" s="23">
        <f>VLOOKUP($B67,reporting_shock!$A$2:$AK$154,'Tab-reporting_shock'!D$1,FALSE)</f>
        <v>0.23420715659999999</v>
      </c>
      <c r="E67" s="23">
        <f>VLOOKUP($B67,reporting_shock!$A$2:$AK$154,'Tab-reporting_shock'!E$1,FALSE)</f>
        <v>0.1786170956</v>
      </c>
      <c r="F67" s="23">
        <f>VLOOKUP($B67,reporting_shock!$A$2:$AK$154,'Tab-reporting_shock'!F$1,FALSE)</f>
        <v>0.1720932429</v>
      </c>
      <c r="G67" s="23">
        <f>VLOOKUP($B67,reporting_shock!$A$2:$AK$154,'Tab-reporting_shock'!G$1,FALSE)</f>
        <v>0.2548467492</v>
      </c>
      <c r="H67" s="23">
        <f>VLOOKUP($B67,reporting_shock!$A$2:$AK$154,'Tab-reporting_shock'!H$1,FALSE)</f>
        <v>0.33510622800000001</v>
      </c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10"/>
      <c r="AU67" s="10"/>
      <c r="AV67" s="10"/>
      <c r="AW67" s="10"/>
      <c r="AX67" s="10"/>
      <c r="AY67" s="10"/>
      <c r="AZ67" s="10"/>
      <c r="BA67" s="10"/>
      <c r="BB67" s="10"/>
      <c r="BC67" s="10"/>
      <c r="BD67" s="10"/>
      <c r="BE67" s="10"/>
      <c r="BF67" s="10"/>
      <c r="BG67" s="10"/>
      <c r="BH67" s="10"/>
      <c r="BI67" s="10"/>
      <c r="BJ67" s="10"/>
    </row>
    <row r="68" spans="1:62">
      <c r="A68" s="30" t="s">
        <v>140</v>
      </c>
      <c r="B68" s="10" t="s">
        <v>124</v>
      </c>
      <c r="C68" s="23">
        <f>VLOOKUP($B68,reporting_shock!$A$2:$AK$154,'Tab-reporting_shock'!C$1,FALSE)</f>
        <v>219.11242780000001</v>
      </c>
      <c r="D68" s="23">
        <f>VLOOKUP($B68,reporting_shock!$A$2:$AK$154,'Tab-reporting_shock'!D$1,FALSE)</f>
        <v>253.395915</v>
      </c>
      <c r="E68" s="23">
        <f>VLOOKUP($B68,reporting_shock!$A$2:$AK$154,'Tab-reporting_shock'!E$1,FALSE)</f>
        <v>246.03201799999999</v>
      </c>
      <c r="F68" s="23">
        <f>VLOOKUP($B68,reporting_shock!$A$2:$AK$154,'Tab-reporting_shock'!F$1,FALSE)</f>
        <v>260.25591800000001</v>
      </c>
      <c r="G68" s="23">
        <f>VLOOKUP($B68,reporting_shock!$A$2:$AK$154,'Tab-reporting_shock'!G$1,FALSE)</f>
        <v>418.25151049999999</v>
      </c>
      <c r="H68" s="23">
        <f>VLOOKUP($B68,reporting_shock!$A$2:$AK$154,'Tab-reporting_shock'!H$1,FALSE)</f>
        <v>583.79802840000002</v>
      </c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  <c r="AT68" s="10"/>
      <c r="AU68" s="10"/>
      <c r="AV68" s="10"/>
      <c r="AW68" s="10"/>
      <c r="AX68" s="10"/>
      <c r="AY68" s="10"/>
      <c r="AZ68" s="10"/>
      <c r="BA68" s="10"/>
      <c r="BB68" s="10"/>
      <c r="BC68" s="10"/>
      <c r="BD68" s="10"/>
      <c r="BE68" s="10"/>
      <c r="BF68" s="10"/>
      <c r="BG68" s="10"/>
      <c r="BH68" s="10"/>
      <c r="BI68" s="10"/>
      <c r="BJ68" s="10"/>
    </row>
    <row r="69" spans="1:62">
      <c r="A69" s="31" t="s">
        <v>144</v>
      </c>
      <c r="B69" s="9" t="s">
        <v>249</v>
      </c>
      <c r="C69" s="23">
        <f>VLOOKUP($B69,reporting_shock!$A$2:$AK$154,'Tab-reporting_shock'!C$1,FALSE)</f>
        <v>542</v>
      </c>
      <c r="D69" s="23">
        <f>VLOOKUP($B69,reporting_shock!$A$2:$AK$154,'Tab-reporting_shock'!D$1,FALSE)</f>
        <v>593.327631</v>
      </c>
      <c r="E69" s="23">
        <f>VLOOKUP($B69,reporting_shock!$A$2:$AK$154,'Tab-reporting_shock'!E$1,FALSE)</f>
        <v>259.30112759999997</v>
      </c>
      <c r="F69" s="23">
        <f>VLOOKUP($B69,reporting_shock!$A$2:$AK$154,'Tab-reporting_shock'!F$1,FALSE)</f>
        <v>268.24854690000001</v>
      </c>
      <c r="G69" s="23">
        <f>VLOOKUP($B69,reporting_shock!$A$2:$AK$154,'Tab-reporting_shock'!G$1,FALSE)</f>
        <v>491.42740959999998</v>
      </c>
      <c r="H69" s="23">
        <f>VLOOKUP($B69,reporting_shock!$A$2:$AK$154,'Tab-reporting_shock'!H$1,FALSE)</f>
        <v>889.12456399999996</v>
      </c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  <c r="AT69" s="10"/>
      <c r="AU69" s="10"/>
      <c r="AV69" s="10"/>
      <c r="AW69" s="10"/>
      <c r="AX69" s="10"/>
      <c r="AY69" s="10"/>
      <c r="AZ69" s="10"/>
      <c r="BA69" s="10"/>
      <c r="BB69" s="10"/>
      <c r="BC69" s="10"/>
      <c r="BD69" s="10"/>
      <c r="BE69" s="10"/>
      <c r="BF69" s="10"/>
      <c r="BG69" s="10"/>
      <c r="BH69" s="10"/>
      <c r="BI69" s="10"/>
      <c r="BJ69" s="10"/>
    </row>
    <row r="70" spans="1:62">
      <c r="A70" s="31" t="s">
        <v>145</v>
      </c>
      <c r="B70" s="10" t="s">
        <v>254</v>
      </c>
      <c r="C70" s="23">
        <f>VLOOKUP($B70,reporting_shock!$A$2:$AK$154,'Tab-reporting_shock'!C$1,FALSE)</f>
        <v>774.17298510000001</v>
      </c>
      <c r="D70" s="23">
        <f>VLOOKUP($B70,reporting_shock!$A$2:$AK$154,'Tab-reporting_shock'!D$1,FALSE)</f>
        <v>774.17298510000001</v>
      </c>
      <c r="E70" s="23">
        <f>VLOOKUP($B70,reporting_shock!$A$2:$AK$154,'Tab-reporting_shock'!E$1,FALSE)</f>
        <v>774.17298510000001</v>
      </c>
      <c r="F70" s="23">
        <f>VLOOKUP($B70,reporting_shock!$A$2:$AK$154,'Tab-reporting_shock'!F$1,FALSE)</f>
        <v>774.17298510000001</v>
      </c>
      <c r="G70" s="23">
        <f>VLOOKUP($B70,reporting_shock!$A$2:$AK$154,'Tab-reporting_shock'!G$1,FALSE)</f>
        <v>774.17298510000001</v>
      </c>
      <c r="H70" s="23">
        <f>VLOOKUP($B70,reporting_shock!$A$2:$AK$154,'Tab-reporting_shock'!H$1,FALSE)</f>
        <v>774.17298510000001</v>
      </c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  <c r="AT70" s="10"/>
      <c r="AU70" s="10"/>
      <c r="AV70" s="10"/>
      <c r="AW70" s="10"/>
      <c r="AX70" s="10"/>
      <c r="AY70" s="10"/>
      <c r="AZ70" s="10"/>
      <c r="BA70" s="10"/>
      <c r="BB70" s="10"/>
      <c r="BC70" s="10"/>
      <c r="BD70" s="10"/>
      <c r="BE70" s="10"/>
      <c r="BF70" s="10"/>
      <c r="BG70" s="10"/>
      <c r="BH70" s="10"/>
      <c r="BI70" s="10"/>
      <c r="BJ70" s="10"/>
    </row>
    <row r="71" spans="1:62">
      <c r="A71" s="31" t="s">
        <v>153</v>
      </c>
      <c r="B71" s="9"/>
      <c r="C71" s="23">
        <f>C62-SUM(C63,C69,C70)</f>
        <v>-6.0000002122251317E-7</v>
      </c>
      <c r="D71" s="23">
        <f t="shared" ref="D71:H71" si="36">D62-SUM(D63,D69,D70)</f>
        <v>2.0000015865662135E-7</v>
      </c>
      <c r="E71" s="23">
        <f t="shared" si="36"/>
        <v>-7.0000032792449929E-7</v>
      </c>
      <c r="F71" s="23">
        <f t="shared" si="36"/>
        <v>-8.0000017987913452E-7</v>
      </c>
      <c r="G71" s="23">
        <f t="shared" si="36"/>
        <v>-1.0000030670198612E-7</v>
      </c>
      <c r="H71" s="23">
        <f t="shared" si="36"/>
        <v>-4.9999925977317616E-7</v>
      </c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10"/>
      <c r="AU71" s="10"/>
      <c r="AV71" s="10"/>
      <c r="AW71" s="10"/>
      <c r="AX71" s="10"/>
      <c r="AY71" s="10"/>
      <c r="AZ71" s="10"/>
      <c r="BA71" s="10"/>
      <c r="BB71" s="10"/>
      <c r="BC71" s="10"/>
      <c r="BD71" s="10"/>
      <c r="BE71" s="10"/>
      <c r="BF71" s="10"/>
      <c r="BG71" s="10"/>
      <c r="BH71" s="10"/>
      <c r="BI71" s="10"/>
      <c r="BJ71" s="10"/>
    </row>
    <row r="72" spans="1:62">
      <c r="A72" s="21" t="s">
        <v>259</v>
      </c>
      <c r="B72" s="26"/>
      <c r="C72" s="25">
        <f>C63+C69+C70+C71</f>
        <v>2925.9436304999999</v>
      </c>
      <c r="D72" s="25">
        <f t="shared" ref="D72:H72" si="37">D63+D69+D70+D71</f>
        <v>3174.9066763000001</v>
      </c>
      <c r="E72" s="25">
        <f t="shared" si="37"/>
        <v>2402.1716719999999</v>
      </c>
      <c r="F72" s="25">
        <f t="shared" si="37"/>
        <v>2331.0288891999999</v>
      </c>
      <c r="G72" s="25">
        <f t="shared" si="37"/>
        <v>3272.3199305999997</v>
      </c>
      <c r="H72" s="25">
        <f t="shared" si="37"/>
        <v>4349.9097366000005</v>
      </c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  <c r="AT72" s="10"/>
      <c r="AU72" s="10"/>
      <c r="AV72" s="10"/>
      <c r="AW72" s="10"/>
      <c r="AX72" s="10"/>
      <c r="AY72" s="10"/>
      <c r="AZ72" s="10"/>
      <c r="BA72" s="10"/>
      <c r="BB72" s="10"/>
      <c r="BC72" s="10"/>
      <c r="BD72" s="10"/>
      <c r="BE72" s="10"/>
      <c r="BF72" s="10"/>
      <c r="BG72" s="10"/>
      <c r="BH72" s="10"/>
      <c r="BI72" s="10"/>
      <c r="BJ72" s="10"/>
    </row>
    <row r="73" spans="1:62">
      <c r="A73" s="16" t="s">
        <v>299</v>
      </c>
      <c r="B73" s="9"/>
      <c r="C73" s="25">
        <f>SUM(C64:C66,C69)</f>
        <v>1932.4734762100002</v>
      </c>
      <c r="D73" s="25">
        <f t="shared" ref="D73:H73" si="38">SUM(D64:D66,D69)</f>
        <v>2147.10356955</v>
      </c>
      <c r="E73" s="25">
        <f t="shared" si="38"/>
        <v>1381.7880527550001</v>
      </c>
      <c r="F73" s="25">
        <f t="shared" si="38"/>
        <v>1296.4278937300001</v>
      </c>
      <c r="G73" s="25">
        <f t="shared" si="38"/>
        <v>2079.6405886699999</v>
      </c>
      <c r="H73" s="25">
        <f t="shared" si="38"/>
        <v>2991.6036176500002</v>
      </c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  <c r="AT73" s="10"/>
      <c r="AU73" s="10"/>
      <c r="AV73" s="10"/>
      <c r="AW73" s="10"/>
      <c r="AX73" s="10"/>
      <c r="AY73" s="10"/>
      <c r="AZ73" s="10"/>
      <c r="BA73" s="10"/>
      <c r="BB73" s="10"/>
      <c r="BC73" s="10"/>
      <c r="BD73" s="10"/>
      <c r="BE73" s="10"/>
      <c r="BF73" s="10"/>
      <c r="BG73" s="10"/>
      <c r="BH73" s="10"/>
      <c r="BI73" s="10"/>
      <c r="BJ73" s="10"/>
    </row>
    <row r="74" spans="1:62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  <c r="AT74" s="10"/>
      <c r="AU74" s="10"/>
      <c r="AV74" s="10"/>
      <c r="AW74" s="10"/>
      <c r="AX74" s="10"/>
      <c r="AY74" s="10"/>
      <c r="AZ74" s="10"/>
      <c r="BA74" s="10"/>
      <c r="BB74" s="10"/>
      <c r="BC74" s="10"/>
      <c r="BD74" s="10"/>
      <c r="BE74" s="10"/>
      <c r="BF74" s="10"/>
      <c r="BG74" s="10"/>
      <c r="BH74" s="10"/>
      <c r="BI74" s="10"/>
      <c r="BJ74" s="10"/>
    </row>
    <row r="75" spans="1:62" ht="15.5">
      <c r="A75" s="9"/>
      <c r="B75" s="9"/>
      <c r="C75" s="82" t="s">
        <v>0</v>
      </c>
      <c r="D75" s="83"/>
      <c r="E75" s="83"/>
      <c r="F75" s="83"/>
      <c r="G75" s="83"/>
      <c r="H75" s="84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  <c r="AT75" s="10"/>
      <c r="AU75" s="10"/>
      <c r="AV75" s="10"/>
      <c r="AW75" s="10"/>
      <c r="AX75" s="10"/>
      <c r="AY75" s="10"/>
      <c r="AZ75" s="10"/>
      <c r="BA75" s="10"/>
      <c r="BB75" s="10"/>
      <c r="BC75" s="10"/>
      <c r="BD75" s="10"/>
      <c r="BE75" s="10"/>
      <c r="BF75" s="10"/>
      <c r="BG75" s="10"/>
      <c r="BH75" s="10"/>
      <c r="BI75" s="10"/>
      <c r="BJ75" s="10"/>
    </row>
    <row r="76" spans="1:62" ht="21">
      <c r="A76" s="27" t="s">
        <v>294</v>
      </c>
      <c r="B76" s="1"/>
      <c r="C76" s="2">
        <v>2015</v>
      </c>
      <c r="D76" s="3">
        <v>2021</v>
      </c>
      <c r="E76" s="3">
        <v>2025</v>
      </c>
      <c r="F76" s="3">
        <v>2030</v>
      </c>
      <c r="G76" s="3">
        <v>2040</v>
      </c>
      <c r="H76" s="4">
        <v>2050</v>
      </c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  <c r="AY76" s="10"/>
      <c r="AZ76" s="10"/>
      <c r="BA76" s="10"/>
      <c r="BB76" s="10"/>
      <c r="BC76" s="10"/>
      <c r="BD76" s="10"/>
      <c r="BE76" s="10"/>
      <c r="BF76" s="10"/>
      <c r="BG76" s="10"/>
      <c r="BH76" s="10"/>
      <c r="BI76" s="10"/>
      <c r="BJ76" s="10"/>
    </row>
    <row r="77" spans="1:62">
      <c r="A77" s="20" t="s">
        <v>265</v>
      </c>
      <c r="B77" s="9" t="s">
        <v>137</v>
      </c>
      <c r="C77" s="23">
        <f>VLOOKUP($B77,reporting_shock!$A$2:$AK$154,'Tab-reporting_shock'!C$1,FALSE)</f>
        <v>6789.3232939999998</v>
      </c>
      <c r="D77" s="23">
        <f>VLOOKUP($B77,reporting_shock!$A$2:$AK$154,'Tab-reporting_shock'!D$1,FALSE)</f>
        <v>8293.3740409999991</v>
      </c>
      <c r="E77" s="23">
        <f>VLOOKUP($B77,reporting_shock!$A$2:$AK$154,'Tab-reporting_shock'!E$1,FALSE)</f>
        <v>10034.373460000001</v>
      </c>
      <c r="F77" s="23">
        <f>VLOOKUP($B77,reporting_shock!$A$2:$AK$154,'Tab-reporting_shock'!F$1,FALSE)</f>
        <v>12153.96141</v>
      </c>
      <c r="G77" s="23">
        <f>VLOOKUP($B77,reporting_shock!$A$2:$AK$154,'Tab-reporting_shock'!G$1,FALSE)</f>
        <v>18098.075079999999</v>
      </c>
      <c r="H77" s="23">
        <f>VLOOKUP($B77,reporting_shock!$A$2:$AK$154,'Tab-reporting_shock'!H$1,FALSE)</f>
        <v>24668.295610000001</v>
      </c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0"/>
      <c r="AU77" s="10"/>
      <c r="AV77" s="10"/>
      <c r="AW77" s="10"/>
      <c r="AX77" s="10"/>
      <c r="AY77" s="10"/>
      <c r="AZ77" s="10"/>
      <c r="BA77" s="10"/>
      <c r="BB77" s="10"/>
      <c r="BC77" s="10"/>
      <c r="BD77" s="10"/>
      <c r="BE77" s="10"/>
      <c r="BF77" s="10"/>
      <c r="BG77" s="10"/>
      <c r="BH77" s="10"/>
      <c r="BI77" s="10"/>
      <c r="BJ77" s="10"/>
    </row>
    <row r="78" spans="1:62">
      <c r="A78" s="16" t="s">
        <v>257</v>
      </c>
      <c r="B78" s="9" t="s">
        <v>280</v>
      </c>
      <c r="C78" s="23">
        <f>IF(VLOOKUP($B78,reporting_shock!$A$2:$AK$154,'Tab-reporting_shock'!C$1,FALSE)&gt;0,VLOOKUP($B78,reporting_shock!$A$2:$AK$154,'Tab-reporting_shock'!C$1,FALSE),0)</f>
        <v>2540</v>
      </c>
      <c r="D78" s="23">
        <f>VLOOKUP($B78,reporting_shock!$A$2:$AK$154,'Tab-reporting_shock'!D$1,FALSE)</f>
        <v>3059.6065119999998</v>
      </c>
      <c r="E78" s="23">
        <f>VLOOKUP($B78,reporting_shock!$A$2:$AK$154,'Tab-reporting_shock'!E$1,FALSE)</f>
        <v>3638.8301919999999</v>
      </c>
      <c r="F78" s="23">
        <f>VLOOKUP($B78,reporting_shock!$A$2:$AK$154,'Tab-reporting_shock'!F$1,FALSE)</f>
        <v>4253.1838470000002</v>
      </c>
      <c r="G78" s="23">
        <f>VLOOKUP($B78,reporting_shock!$A$2:$AK$154,'Tab-reporting_shock'!G$1,FALSE)</f>
        <v>6495.1326499999996</v>
      </c>
      <c r="H78" s="23">
        <f>VLOOKUP($B78,reporting_shock!$A$2:$AK$154,'Tab-reporting_shock'!H$1,FALSE)</f>
        <v>8839.4612620000007</v>
      </c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10"/>
      <c r="AU78" s="10"/>
      <c r="AV78" s="10"/>
      <c r="AW78" s="10"/>
      <c r="AX78" s="10"/>
      <c r="AY78" s="10"/>
      <c r="AZ78" s="10"/>
      <c r="BA78" s="10"/>
      <c r="BB78" s="10"/>
      <c r="BC78" s="10"/>
      <c r="BD78" s="10"/>
      <c r="BE78" s="10"/>
      <c r="BF78" s="10"/>
      <c r="BG78" s="10"/>
      <c r="BH78" s="10"/>
      <c r="BI78" s="10"/>
      <c r="BJ78" s="10"/>
    </row>
    <row r="79" spans="1:62">
      <c r="A79" s="21" t="s">
        <v>284</v>
      </c>
      <c r="B79" s="21"/>
      <c r="C79" s="25">
        <f>C77+C78</f>
        <v>9329.3232939999998</v>
      </c>
      <c r="D79" s="25">
        <f t="shared" ref="D79:H79" si="39">D77+D78</f>
        <v>11352.980552999999</v>
      </c>
      <c r="E79" s="25">
        <f t="shared" si="39"/>
        <v>13673.203652</v>
      </c>
      <c r="F79" s="25">
        <f t="shared" si="39"/>
        <v>16407.145257</v>
      </c>
      <c r="G79" s="25">
        <f t="shared" si="39"/>
        <v>24593.207729999998</v>
      </c>
      <c r="H79" s="25">
        <f t="shared" si="39"/>
        <v>33507.756871999998</v>
      </c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10"/>
      <c r="AV79" s="10"/>
      <c r="AW79" s="10"/>
      <c r="AX79" s="10"/>
      <c r="AY79" s="10"/>
      <c r="AZ79" s="10"/>
      <c r="BA79" s="10"/>
      <c r="BB79" s="10"/>
      <c r="BC79" s="10"/>
      <c r="BD79" s="10"/>
      <c r="BE79" s="10"/>
      <c r="BF79" s="10"/>
      <c r="BG79" s="10"/>
      <c r="BH79" s="10"/>
      <c r="BI79" s="10"/>
      <c r="BJ79" s="10"/>
    </row>
    <row r="80" spans="1:62">
      <c r="A80" s="16" t="s">
        <v>258</v>
      </c>
      <c r="B80" s="10" t="s">
        <v>246</v>
      </c>
      <c r="C80" s="23">
        <f>VLOOKUP($B80,reporting_shock!$A$2:$AK$154,'Tab-reporting_shock'!C$1,FALSE)</f>
        <v>9113.3232939999998</v>
      </c>
      <c r="D80" s="23">
        <f>VLOOKUP($B80,reporting_shock!$A$2:$AK$154,'Tab-reporting_shock'!D$1,FALSE)</f>
        <v>11089.414720000001</v>
      </c>
      <c r="E80" s="23">
        <f>VLOOKUP($B80,reporting_shock!$A$2:$AK$154,'Tab-reporting_shock'!E$1,FALSE)</f>
        <v>13374.402330000001</v>
      </c>
      <c r="F80" s="23">
        <f>VLOOKUP($B80,reporting_shock!$A$2:$AK$154,'Tab-reporting_shock'!F$1,FALSE)</f>
        <v>16023.003930000001</v>
      </c>
      <c r="G80" s="23">
        <f>VLOOKUP($B80,reporting_shock!$A$2:$AK$154,'Tab-reporting_shock'!G$1,FALSE)</f>
        <v>24009.411039999999</v>
      </c>
      <c r="H80" s="23">
        <f>VLOOKUP($B80,reporting_shock!$A$2:$AK$154,'Tab-reporting_shock'!H$1,FALSE)</f>
        <v>32676.34491</v>
      </c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10"/>
      <c r="AU80" s="10"/>
      <c r="AV80" s="10"/>
      <c r="AW80" s="10"/>
      <c r="AX80" s="10"/>
      <c r="AY80" s="10"/>
      <c r="AZ80" s="10"/>
      <c r="BA80" s="10"/>
      <c r="BB80" s="10"/>
      <c r="BC80" s="10"/>
      <c r="BD80" s="10"/>
      <c r="BE80" s="10"/>
      <c r="BF80" s="10"/>
      <c r="BG80" s="10"/>
      <c r="BH80" s="10"/>
      <c r="BI80" s="10"/>
      <c r="BJ80" s="10"/>
    </row>
    <row r="81" spans="1:62">
      <c r="A81" s="30" t="s">
        <v>141</v>
      </c>
      <c r="B81" s="10" t="s">
        <v>125</v>
      </c>
      <c r="C81" s="23">
        <f>VLOOKUP($B81,reporting_shock!$A$2:$AK$154,'Tab-reporting_shock'!C$1,FALSE)</f>
        <v>839.61827530000005</v>
      </c>
      <c r="D81" s="23">
        <f>VLOOKUP($B81,reporting_shock!$A$2:$AK$154,'Tab-reporting_shock'!D$1,FALSE)</f>
        <v>1068.116139</v>
      </c>
      <c r="E81" s="23">
        <f>VLOOKUP($B81,reporting_shock!$A$2:$AK$154,'Tab-reporting_shock'!E$1,FALSE)</f>
        <v>1293.3786279999999</v>
      </c>
      <c r="F81" s="23">
        <f>VLOOKUP($B81,reporting_shock!$A$2:$AK$154,'Tab-reporting_shock'!F$1,FALSE)</f>
        <v>1671.9336490000001</v>
      </c>
      <c r="G81" s="23">
        <f>VLOOKUP($B81,reporting_shock!$A$2:$AK$154,'Tab-reporting_shock'!G$1,FALSE)</f>
        <v>2547.0574999999999</v>
      </c>
      <c r="H81" s="23">
        <f>VLOOKUP($B81,reporting_shock!$A$2:$AK$154,'Tab-reporting_shock'!H$1,FALSE)</f>
        <v>3537.302529</v>
      </c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0"/>
      <c r="BA81" s="10"/>
      <c r="BB81" s="10"/>
      <c r="BC81" s="10"/>
      <c r="BD81" s="10"/>
      <c r="BE81" s="10"/>
      <c r="BF81" s="10"/>
      <c r="BG81" s="10"/>
      <c r="BH81" s="10"/>
      <c r="BI81" s="10"/>
      <c r="BJ81" s="10"/>
    </row>
    <row r="82" spans="1:62">
      <c r="A82" s="30" t="s">
        <v>142</v>
      </c>
      <c r="B82" s="10" t="s">
        <v>126</v>
      </c>
      <c r="C82" s="23">
        <f>VLOOKUP($B82,reporting_shock!$A$2:$AK$154,'Tab-reporting_shock'!C$1,FALSE)</f>
        <v>0.51615093410000001</v>
      </c>
      <c r="D82" s="23">
        <f>VLOOKUP($B82,reporting_shock!$A$2:$AK$154,'Tab-reporting_shock'!D$1,FALSE)</f>
        <v>0.73945016939999997</v>
      </c>
      <c r="E82" s="23">
        <f>VLOOKUP($B82,reporting_shock!$A$2:$AK$154,'Tab-reporting_shock'!E$1,FALSE)</f>
        <v>0.95332731150000005</v>
      </c>
      <c r="F82" s="23">
        <f>VLOOKUP($B82,reporting_shock!$A$2:$AK$154,'Tab-reporting_shock'!F$1,FALSE)</f>
        <v>1.3729421959999999</v>
      </c>
      <c r="G82" s="23">
        <f>VLOOKUP($B82,reporting_shock!$A$2:$AK$154,'Tab-reporting_shock'!G$1,FALSE)</f>
        <v>2.3458896569999999</v>
      </c>
      <c r="H82" s="23">
        <f>VLOOKUP($B82,reporting_shock!$A$2:$AK$154,'Tab-reporting_shock'!H$1,FALSE)</f>
        <v>3.7436502659999999</v>
      </c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0"/>
      <c r="BA82" s="10"/>
      <c r="BB82" s="10"/>
      <c r="BC82" s="10"/>
      <c r="BD82" s="10"/>
      <c r="BE82" s="10"/>
      <c r="BF82" s="10"/>
      <c r="BG82" s="10"/>
      <c r="BH82" s="10"/>
      <c r="BI82" s="10"/>
      <c r="BJ82" s="10"/>
    </row>
    <row r="83" spans="1:62">
      <c r="A83" s="30" t="s">
        <v>143</v>
      </c>
      <c r="B83" s="10" t="s">
        <v>127</v>
      </c>
      <c r="C83" s="23">
        <f>VLOOKUP($B83,reporting_shock!$A$2:$AK$154,'Tab-reporting_shock'!C$1,FALSE)</f>
        <v>169.77642950000001</v>
      </c>
      <c r="D83" s="23">
        <f>VLOOKUP($B83,reporting_shock!$A$2:$AK$154,'Tab-reporting_shock'!D$1,FALSE)</f>
        <v>213.29532090000001</v>
      </c>
      <c r="E83" s="23">
        <f>VLOOKUP($B83,reporting_shock!$A$2:$AK$154,'Tab-reporting_shock'!E$1,FALSE)</f>
        <v>232.3692369</v>
      </c>
      <c r="F83" s="23">
        <f>VLOOKUP($B83,reporting_shock!$A$2:$AK$154,'Tab-reporting_shock'!F$1,FALSE)</f>
        <v>269.65317110000001</v>
      </c>
      <c r="G83" s="23">
        <f>VLOOKUP($B83,reporting_shock!$A$2:$AK$154,'Tab-reporting_shock'!G$1,FALSE)</f>
        <v>410.93134850000001</v>
      </c>
      <c r="H83" s="23">
        <f>VLOOKUP($B83,reporting_shock!$A$2:$AK$154,'Tab-reporting_shock'!H$1,FALSE)</f>
        <v>578.45562670000004</v>
      </c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0"/>
      <c r="AV83" s="10"/>
      <c r="AW83" s="10"/>
      <c r="AX83" s="10"/>
      <c r="AY83" s="10"/>
      <c r="AZ83" s="10"/>
      <c r="BA83" s="10"/>
      <c r="BB83" s="10"/>
      <c r="BC83" s="10"/>
      <c r="BD83" s="10"/>
      <c r="BE83" s="10"/>
      <c r="BF83" s="10"/>
      <c r="BG83" s="10"/>
      <c r="BH83" s="10"/>
      <c r="BI83" s="10"/>
      <c r="BJ83" s="10"/>
    </row>
    <row r="84" spans="1:62">
      <c r="A84" s="30" t="s">
        <v>185</v>
      </c>
      <c r="B84" s="10" t="s">
        <v>128</v>
      </c>
      <c r="C84" s="23">
        <f>VLOOKUP($B84,reporting_shock!$A$2:$AK$154,'Tab-reporting_shock'!C$1,FALSE)</f>
        <v>4665.9336910000002</v>
      </c>
      <c r="D84" s="23">
        <f>VLOOKUP($B84,reporting_shock!$A$2:$AK$154,'Tab-reporting_shock'!D$1,FALSE)</f>
        <v>5620.1942799999997</v>
      </c>
      <c r="E84" s="23">
        <f>VLOOKUP($B84,reporting_shock!$A$2:$AK$154,'Tab-reporting_shock'!E$1,FALSE)</f>
        <v>6683.8737879999999</v>
      </c>
      <c r="F84" s="23">
        <f>VLOOKUP($B84,reporting_shock!$A$2:$AK$154,'Tab-reporting_shock'!F$1,FALSE)</f>
        <v>7812.0940300000002</v>
      </c>
      <c r="G84" s="23">
        <f>VLOOKUP($B84,reporting_shock!$A$2:$AK$154,'Tab-reporting_shock'!G$1,FALSE)</f>
        <v>11929.83383</v>
      </c>
      <c r="H84" s="23">
        <f>VLOOKUP($B84,reporting_shock!$A$2:$AK$154,'Tab-reporting_shock'!H$1,FALSE)</f>
        <v>16235.609130000001</v>
      </c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  <c r="AU84" s="10"/>
      <c r="AV84" s="10"/>
      <c r="AW84" s="10"/>
      <c r="AX84" s="10"/>
      <c r="AY84" s="10"/>
      <c r="AZ84" s="10"/>
      <c r="BA84" s="10"/>
      <c r="BB84" s="10"/>
      <c r="BC84" s="10"/>
      <c r="BD84" s="10"/>
      <c r="BE84" s="10"/>
      <c r="BF84" s="10"/>
      <c r="BG84" s="10"/>
      <c r="BH84" s="10"/>
      <c r="BI84" s="10"/>
      <c r="BJ84" s="10"/>
    </row>
    <row r="85" spans="1:62">
      <c r="A85" s="30" t="s">
        <v>140</v>
      </c>
      <c r="B85" s="10" t="s">
        <v>129</v>
      </c>
      <c r="C85" s="23">
        <f>VLOOKUP($B85,reporting_shock!$A$2:$AK$154,'Tab-reporting_shock'!C$1,FALSE)</f>
        <v>3437.478748</v>
      </c>
      <c r="D85" s="23">
        <f>VLOOKUP($B85,reporting_shock!$A$2:$AK$154,'Tab-reporting_shock'!D$1,FALSE)</f>
        <v>4187.0695340000002</v>
      </c>
      <c r="E85" s="23">
        <f>VLOOKUP($B85,reporting_shock!$A$2:$AK$154,'Tab-reporting_shock'!E$1,FALSE)</f>
        <v>5163.827346</v>
      </c>
      <c r="F85" s="23">
        <f>VLOOKUP($B85,reporting_shock!$A$2:$AK$154,'Tab-reporting_shock'!F$1,FALSE)</f>
        <v>6267.9501339999997</v>
      </c>
      <c r="G85" s="23">
        <f>VLOOKUP($B85,reporting_shock!$A$2:$AK$154,'Tab-reporting_shock'!G$1,FALSE)</f>
        <v>9119.2424740000006</v>
      </c>
      <c r="H85" s="23">
        <f>VLOOKUP($B85,reporting_shock!$A$2:$AK$154,'Tab-reporting_shock'!H$1,FALSE)</f>
        <v>12321.233980000001</v>
      </c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  <c r="AZ85" s="10"/>
      <c r="BA85" s="10"/>
      <c r="BB85" s="10"/>
      <c r="BC85" s="10"/>
      <c r="BD85" s="10"/>
      <c r="BE85" s="10"/>
      <c r="BF85" s="10"/>
      <c r="BG85" s="10"/>
      <c r="BH85" s="10"/>
      <c r="BI85" s="10"/>
      <c r="BJ85" s="10"/>
    </row>
    <row r="86" spans="1:62">
      <c r="A86" s="31" t="s">
        <v>144</v>
      </c>
      <c r="B86" s="9" t="s">
        <v>250</v>
      </c>
      <c r="C86" s="23">
        <f>VLOOKUP($B86,reporting_shock!$A$2:$AK$154,'Tab-reporting_shock'!C$1,FALSE)</f>
        <v>216</v>
      </c>
      <c r="D86" s="23">
        <f>VLOOKUP($B86,reporting_shock!$A$2:$AK$154,'Tab-reporting_shock'!D$1,FALSE)</f>
        <v>263.56582889999999</v>
      </c>
      <c r="E86" s="23">
        <f>VLOOKUP($B86,reporting_shock!$A$2:$AK$154,'Tab-reporting_shock'!E$1,FALSE)</f>
        <v>298.8013277</v>
      </c>
      <c r="F86" s="23">
        <f>VLOOKUP($B86,reporting_shock!$A$2:$AK$154,'Tab-reporting_shock'!F$1,FALSE)</f>
        <v>384.14133479999998</v>
      </c>
      <c r="G86" s="23">
        <f>VLOOKUP($B86,reporting_shock!$A$2:$AK$154,'Tab-reporting_shock'!G$1,FALSE)</f>
        <v>583.79668560000005</v>
      </c>
      <c r="H86" s="23">
        <f>VLOOKUP($B86,reporting_shock!$A$2:$AK$154,'Tab-reporting_shock'!H$1,FALSE)</f>
        <v>831.41195779999998</v>
      </c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0"/>
      <c r="BA86" s="10"/>
      <c r="BB86" s="10"/>
      <c r="BC86" s="10"/>
      <c r="BD86" s="10"/>
      <c r="BE86" s="10"/>
      <c r="BF86" s="10"/>
      <c r="BG86" s="10"/>
      <c r="BH86" s="10"/>
      <c r="BI86" s="10"/>
      <c r="BJ86" s="10"/>
    </row>
    <row r="87" spans="1:62">
      <c r="A87" s="31" t="s">
        <v>145</v>
      </c>
      <c r="B87" s="10" t="s">
        <v>281</v>
      </c>
      <c r="C87" s="38"/>
      <c r="D87" s="38"/>
      <c r="E87" s="38"/>
      <c r="F87" s="38"/>
      <c r="G87" s="38"/>
      <c r="H87" s="38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10"/>
      <c r="AU87" s="10"/>
      <c r="AV87" s="10"/>
      <c r="AW87" s="10"/>
      <c r="AX87" s="10"/>
      <c r="AY87" s="10"/>
      <c r="AZ87" s="10"/>
      <c r="BA87" s="10"/>
      <c r="BB87" s="10"/>
      <c r="BC87" s="10"/>
      <c r="BD87" s="10"/>
      <c r="BE87" s="10"/>
      <c r="BF87" s="10"/>
      <c r="BG87" s="10"/>
      <c r="BH87" s="10"/>
      <c r="BI87" s="10"/>
      <c r="BJ87" s="10"/>
    </row>
    <row r="88" spans="1:62">
      <c r="A88" s="31" t="s">
        <v>153</v>
      </c>
      <c r="B88" s="9"/>
      <c r="C88" s="38"/>
      <c r="D88" s="38"/>
      <c r="E88" s="38"/>
      <c r="F88" s="38"/>
      <c r="G88" s="38"/>
      <c r="H88" s="38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  <c r="AT88" s="10"/>
      <c r="AU88" s="10"/>
      <c r="AV88" s="10"/>
      <c r="AW88" s="10"/>
      <c r="AX88" s="10"/>
      <c r="AY88" s="10"/>
      <c r="AZ88" s="10"/>
      <c r="BA88" s="10"/>
      <c r="BB88" s="10"/>
      <c r="BC88" s="10"/>
      <c r="BD88" s="10"/>
      <c r="BE88" s="10"/>
      <c r="BF88" s="10"/>
      <c r="BG88" s="10"/>
      <c r="BH88" s="10"/>
      <c r="BI88" s="10"/>
      <c r="BJ88" s="10"/>
    </row>
    <row r="89" spans="1:62">
      <c r="A89" s="21" t="s">
        <v>259</v>
      </c>
      <c r="B89" s="26"/>
      <c r="C89" s="25">
        <f>C80+C86+C87+C88</f>
        <v>9329.3232939999998</v>
      </c>
      <c r="D89" s="25">
        <f t="shared" ref="D89:H89" si="40">D80+D86+D87+D88</f>
        <v>11352.980548900001</v>
      </c>
      <c r="E89" s="25">
        <f t="shared" si="40"/>
        <v>13673.2036577</v>
      </c>
      <c r="F89" s="25">
        <f t="shared" si="40"/>
        <v>16407.145264800001</v>
      </c>
      <c r="G89" s="25">
        <f t="shared" si="40"/>
        <v>24593.207725599998</v>
      </c>
      <c r="H89" s="25">
        <f t="shared" si="40"/>
        <v>33507.756867800003</v>
      </c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10"/>
      <c r="AZ89" s="10"/>
      <c r="BA89" s="10"/>
      <c r="BB89" s="10"/>
      <c r="BC89" s="10"/>
      <c r="BD89" s="10"/>
      <c r="BE89" s="10"/>
      <c r="BF89" s="10"/>
      <c r="BG89" s="10"/>
      <c r="BH89" s="10"/>
      <c r="BI89" s="10"/>
      <c r="BJ89" s="10"/>
    </row>
    <row r="90" spans="1:62">
      <c r="A90" s="16" t="s">
        <v>299</v>
      </c>
      <c r="B90" s="9"/>
      <c r="C90" s="25">
        <f>SUM(C81:C83,C86)</f>
        <v>1225.9108557341001</v>
      </c>
      <c r="D90" s="25">
        <f t="shared" ref="D90:H90" si="41">SUM(D81:D83,D86)</f>
        <v>1545.7167389694</v>
      </c>
      <c r="E90" s="25">
        <f t="shared" si="41"/>
        <v>1825.5025199115</v>
      </c>
      <c r="F90" s="25">
        <f t="shared" si="41"/>
        <v>2327.1010970960001</v>
      </c>
      <c r="G90" s="25">
        <f t="shared" si="41"/>
        <v>3544.1314237570004</v>
      </c>
      <c r="H90" s="25">
        <f t="shared" si="41"/>
        <v>4950.9137637659996</v>
      </c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  <c r="AT90" s="10"/>
      <c r="AU90" s="10"/>
      <c r="AV90" s="10"/>
      <c r="AW90" s="10"/>
      <c r="AX90" s="10"/>
      <c r="AY90" s="10"/>
      <c r="AZ90" s="10"/>
      <c r="BA90" s="10"/>
      <c r="BB90" s="10"/>
      <c r="BC90" s="10"/>
      <c r="BD90" s="10"/>
      <c r="BE90" s="10"/>
      <c r="BF90" s="10"/>
      <c r="BG90" s="10"/>
      <c r="BH90" s="10"/>
      <c r="BI90" s="10"/>
      <c r="BJ90" s="10"/>
    </row>
    <row r="91" spans="1:62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  <c r="AT91" s="10"/>
      <c r="AU91" s="10"/>
      <c r="AV91" s="10"/>
      <c r="AW91" s="10"/>
      <c r="AX91" s="10"/>
      <c r="AY91" s="10"/>
      <c r="AZ91" s="10"/>
      <c r="BA91" s="10"/>
      <c r="BB91" s="10"/>
      <c r="BC91" s="10"/>
      <c r="BD91" s="10"/>
      <c r="BE91" s="10"/>
      <c r="BF91" s="10"/>
      <c r="BG91" s="10"/>
      <c r="BH91" s="10"/>
      <c r="BI91" s="10"/>
      <c r="BJ91" s="10"/>
    </row>
    <row r="92" spans="1:62" ht="15.5">
      <c r="A92" s="9"/>
      <c r="B92" s="9"/>
      <c r="C92" s="82" t="s">
        <v>0</v>
      </c>
      <c r="D92" s="83"/>
      <c r="E92" s="83"/>
      <c r="F92" s="83"/>
      <c r="G92" s="83"/>
      <c r="H92" s="84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U92" s="10"/>
      <c r="AV92" s="10"/>
      <c r="AW92" s="10"/>
      <c r="AX92" s="10"/>
      <c r="AY92" s="10"/>
      <c r="AZ92" s="10"/>
      <c r="BA92" s="10"/>
      <c r="BB92" s="10"/>
      <c r="BC92" s="10"/>
      <c r="BD92" s="10"/>
      <c r="BE92" s="10"/>
      <c r="BF92" s="10"/>
      <c r="BG92" s="10"/>
      <c r="BH92" s="10"/>
      <c r="BI92" s="10"/>
      <c r="BJ92" s="10"/>
    </row>
    <row r="93" spans="1:62" ht="21">
      <c r="A93" s="27" t="s">
        <v>295</v>
      </c>
      <c r="B93" s="1"/>
      <c r="C93" s="2">
        <v>2015</v>
      </c>
      <c r="D93" s="3">
        <v>2021</v>
      </c>
      <c r="E93" s="3">
        <v>2025</v>
      </c>
      <c r="F93" s="3">
        <v>2030</v>
      </c>
      <c r="G93" s="3">
        <v>2040</v>
      </c>
      <c r="H93" s="4">
        <v>2050</v>
      </c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10"/>
      <c r="AV93" s="10"/>
      <c r="AW93" s="10"/>
      <c r="AX93" s="10"/>
      <c r="AY93" s="10"/>
      <c r="AZ93" s="10"/>
      <c r="BA93" s="10"/>
      <c r="BB93" s="10"/>
      <c r="BC93" s="10"/>
      <c r="BD93" s="10"/>
      <c r="BE93" s="10"/>
      <c r="BF93" s="10"/>
      <c r="BG93" s="10"/>
      <c r="BH93" s="10"/>
      <c r="BI93" s="10"/>
      <c r="BJ93" s="10"/>
    </row>
    <row r="94" spans="1:62">
      <c r="A94" s="20" t="s">
        <v>265</v>
      </c>
      <c r="B94" s="9" t="s">
        <v>138</v>
      </c>
      <c r="C94" s="23">
        <f>VLOOKUP($B94,reporting_shock!$A$2:$AK$154,'Tab-reporting_shock'!C$1,FALSE)</f>
        <v>1372.7213240000001</v>
      </c>
      <c r="D94" s="23">
        <f>VLOOKUP($B94,reporting_shock!$A$2:$AK$154,'Tab-reporting_shock'!D$1,FALSE)</f>
        <v>1709.656023</v>
      </c>
      <c r="E94" s="23">
        <f>VLOOKUP($B94,reporting_shock!$A$2:$AK$154,'Tab-reporting_shock'!E$1,FALSE)</f>
        <v>2176.3059619999999</v>
      </c>
      <c r="F94" s="23">
        <f>VLOOKUP($B94,reporting_shock!$A$2:$AK$154,'Tab-reporting_shock'!F$1,FALSE)</f>
        <v>2759.3060420000002</v>
      </c>
      <c r="G94" s="23">
        <f>VLOOKUP($B94,reporting_shock!$A$2:$AK$154,'Tab-reporting_shock'!G$1,FALSE)</f>
        <v>4038.7524210000001</v>
      </c>
      <c r="H94" s="23">
        <f>VLOOKUP($B94,reporting_shock!$A$2:$AK$154,'Tab-reporting_shock'!H$1,FALSE)</f>
        <v>5681.736269</v>
      </c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  <c r="AV94" s="10"/>
      <c r="AW94" s="10"/>
      <c r="AX94" s="10"/>
      <c r="AY94" s="10"/>
      <c r="AZ94" s="10"/>
      <c r="BA94" s="10"/>
      <c r="BB94" s="10"/>
      <c r="BC94" s="10"/>
      <c r="BD94" s="10"/>
      <c r="BE94" s="10"/>
      <c r="BF94" s="10"/>
      <c r="BG94" s="10"/>
      <c r="BH94" s="10"/>
      <c r="BI94" s="10"/>
      <c r="BJ94" s="10"/>
    </row>
    <row r="95" spans="1:62">
      <c r="A95" s="16" t="s">
        <v>257</v>
      </c>
      <c r="B95" s="9" t="s">
        <v>282</v>
      </c>
      <c r="C95" s="23">
        <v>0</v>
      </c>
      <c r="D95" s="23">
        <v>0</v>
      </c>
      <c r="E95" s="23">
        <v>0</v>
      </c>
      <c r="F95" s="23">
        <v>0</v>
      </c>
      <c r="G95" s="23">
        <v>0</v>
      </c>
      <c r="H95" s="23">
        <v>0</v>
      </c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  <c r="AT95" s="10"/>
      <c r="AU95" s="10"/>
      <c r="AV95" s="10"/>
      <c r="AW95" s="10"/>
      <c r="AX95" s="10"/>
      <c r="AY95" s="10"/>
      <c r="AZ95" s="10"/>
      <c r="BA95" s="10"/>
      <c r="BB95" s="10"/>
      <c r="BC95" s="10"/>
      <c r="BD95" s="10"/>
      <c r="BE95" s="10"/>
      <c r="BF95" s="10"/>
      <c r="BG95" s="10"/>
      <c r="BH95" s="10"/>
      <c r="BI95" s="10"/>
      <c r="BJ95" s="10"/>
    </row>
    <row r="96" spans="1:62">
      <c r="A96" s="21" t="s">
        <v>284</v>
      </c>
      <c r="B96" s="21"/>
      <c r="C96" s="25">
        <f>C94+C95</f>
        <v>1372.7213240000001</v>
      </c>
      <c r="D96" s="25">
        <f t="shared" ref="D96:H96" si="42">D94+D95</f>
        <v>1709.656023</v>
      </c>
      <c r="E96" s="25">
        <f t="shared" si="42"/>
        <v>2176.3059619999999</v>
      </c>
      <c r="F96" s="25">
        <f t="shared" si="42"/>
        <v>2759.3060420000002</v>
      </c>
      <c r="G96" s="25">
        <f t="shared" si="42"/>
        <v>4038.7524210000001</v>
      </c>
      <c r="H96" s="25">
        <f t="shared" si="42"/>
        <v>5681.736269</v>
      </c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  <c r="AU96" s="10"/>
      <c r="AV96" s="10"/>
      <c r="AW96" s="10"/>
      <c r="AX96" s="10"/>
      <c r="AY96" s="10"/>
      <c r="AZ96" s="10"/>
      <c r="BA96" s="10"/>
      <c r="BB96" s="10"/>
      <c r="BC96" s="10"/>
      <c r="BD96" s="10"/>
      <c r="BE96" s="10"/>
      <c r="BF96" s="10"/>
      <c r="BG96" s="10"/>
      <c r="BH96" s="10"/>
      <c r="BI96" s="10"/>
      <c r="BJ96" s="10"/>
    </row>
    <row r="97" spans="1:62">
      <c r="A97" s="16" t="s">
        <v>258</v>
      </c>
      <c r="B97" s="10" t="s">
        <v>247</v>
      </c>
      <c r="C97" s="23">
        <f>VLOOKUP($B97,reporting_shock!$A$2:$AK$154,'Tab-reporting_shock'!C$1,FALSE)</f>
        <v>933.32132420000005</v>
      </c>
      <c r="D97" s="23">
        <f>VLOOKUP($B97,reporting_shock!$A$2:$AK$154,'Tab-reporting_shock'!D$1,FALSE)</f>
        <v>1117.001577</v>
      </c>
      <c r="E97" s="23">
        <f>VLOOKUP($B97,reporting_shock!$A$2:$AK$154,'Tab-reporting_shock'!E$1,FALSE)</f>
        <v>1412.5557100000001</v>
      </c>
      <c r="F97" s="23">
        <f>VLOOKUP($B97,reporting_shock!$A$2:$AK$154,'Tab-reporting_shock'!F$1,FALSE)</f>
        <v>1761.4224650000001</v>
      </c>
      <c r="G97" s="23">
        <f>VLOOKUP($B97,reporting_shock!$A$2:$AK$154,'Tab-reporting_shock'!G$1,FALSE)</f>
        <v>2605.8275549999998</v>
      </c>
      <c r="H97" s="23">
        <f>VLOOKUP($B97,reporting_shock!$A$2:$AK$154,'Tab-reporting_shock'!H$1,FALSE)</f>
        <v>3701.3555040000001</v>
      </c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  <c r="AV97" s="10"/>
      <c r="AW97" s="10"/>
      <c r="AX97" s="10"/>
      <c r="AY97" s="10"/>
      <c r="AZ97" s="10"/>
      <c r="BA97" s="10"/>
      <c r="BB97" s="10"/>
      <c r="BC97" s="10"/>
      <c r="BD97" s="10"/>
      <c r="BE97" s="10"/>
      <c r="BF97" s="10"/>
      <c r="BG97" s="10"/>
      <c r="BH97" s="10"/>
      <c r="BI97" s="10"/>
      <c r="BJ97" s="10"/>
    </row>
    <row r="98" spans="1:62">
      <c r="A98" s="30" t="s">
        <v>141</v>
      </c>
      <c r="B98" s="10" t="s">
        <v>130</v>
      </c>
      <c r="C98" s="23">
        <f>VLOOKUP($B98,reporting_shock!$A$2:$AK$154,'Tab-reporting_shock'!C$1,FALSE)</f>
        <v>515.30656799999997</v>
      </c>
      <c r="D98" s="23">
        <f>VLOOKUP($B98,reporting_shock!$A$2:$AK$154,'Tab-reporting_shock'!D$1,FALSE)</f>
        <v>625.62916559999996</v>
      </c>
      <c r="E98" s="23">
        <f>VLOOKUP($B98,reporting_shock!$A$2:$AK$154,'Tab-reporting_shock'!E$1,FALSE)</f>
        <v>823.97865349999995</v>
      </c>
      <c r="F98" s="23">
        <f>VLOOKUP($B98,reporting_shock!$A$2:$AK$154,'Tab-reporting_shock'!F$1,FALSE)</f>
        <v>1060.094928</v>
      </c>
      <c r="G98" s="23">
        <f>VLOOKUP($B98,reporting_shock!$A$2:$AK$154,'Tab-reporting_shock'!G$1,FALSE)</f>
        <v>1567.9340540000001</v>
      </c>
      <c r="H98" s="23">
        <f>VLOOKUP($B98,reporting_shock!$A$2:$AK$154,'Tab-reporting_shock'!H$1,FALSE)</f>
        <v>2218.4056660000001</v>
      </c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  <c r="AV98" s="10"/>
      <c r="AW98" s="10"/>
      <c r="AX98" s="10"/>
      <c r="AY98" s="10"/>
      <c r="AZ98" s="10"/>
      <c r="BA98" s="10"/>
      <c r="BB98" s="10"/>
      <c r="BC98" s="10"/>
      <c r="BD98" s="10"/>
      <c r="BE98" s="10"/>
      <c r="BF98" s="10"/>
      <c r="BG98" s="10"/>
      <c r="BH98" s="10"/>
      <c r="BI98" s="10"/>
      <c r="BJ98" s="10"/>
    </row>
    <row r="99" spans="1:62">
      <c r="A99" s="30" t="s">
        <v>142</v>
      </c>
      <c r="B99" s="10" t="s">
        <v>131</v>
      </c>
      <c r="C99" s="23">
        <f>VLOOKUP($B99,reporting_shock!$A$2:$AK$154,'Tab-reporting_shock'!C$1,FALSE)</f>
        <v>25.534731010000002</v>
      </c>
      <c r="D99" s="23">
        <f>VLOOKUP($B99,reporting_shock!$A$2:$AK$154,'Tab-reporting_shock'!D$1,FALSE)</f>
        <v>34.35477642</v>
      </c>
      <c r="E99" s="23">
        <f>VLOOKUP($B99,reporting_shock!$A$2:$AK$154,'Tab-reporting_shock'!E$1,FALSE)</f>
        <v>48.081114169999999</v>
      </c>
      <c r="F99" s="23">
        <f>VLOOKUP($B99,reporting_shock!$A$2:$AK$154,'Tab-reporting_shock'!F$1,FALSE)</f>
        <v>69.641267499999998</v>
      </c>
      <c r="G99" s="23">
        <f>VLOOKUP($B99,reporting_shock!$A$2:$AK$154,'Tab-reporting_shock'!G$1,FALSE)</f>
        <v>113.3320576</v>
      </c>
      <c r="H99" s="23">
        <f>VLOOKUP($B99,reporting_shock!$A$2:$AK$154,'Tab-reporting_shock'!H$1,FALSE)</f>
        <v>179.8406166</v>
      </c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10"/>
      <c r="AU99" s="10"/>
      <c r="AV99" s="10"/>
      <c r="AW99" s="10"/>
      <c r="AX99" s="10"/>
      <c r="AY99" s="10"/>
      <c r="AZ99" s="10"/>
      <c r="BA99" s="10"/>
      <c r="BB99" s="10"/>
      <c r="BC99" s="10"/>
      <c r="BD99" s="10"/>
      <c r="BE99" s="10"/>
      <c r="BF99" s="10"/>
      <c r="BG99" s="10"/>
      <c r="BH99" s="10"/>
      <c r="BI99" s="10"/>
      <c r="BJ99" s="10"/>
    </row>
    <row r="100" spans="1:62">
      <c r="A100" s="30" t="s">
        <v>143</v>
      </c>
      <c r="B100" s="10" t="s">
        <v>132</v>
      </c>
      <c r="C100" s="23">
        <f>VLOOKUP($B100,reporting_shock!$A$2:$AK$154,'Tab-reporting_shock'!C$1,FALSE)</f>
        <v>345.65947560000001</v>
      </c>
      <c r="D100" s="23">
        <f>VLOOKUP($B100,reporting_shock!$A$2:$AK$154,'Tab-reporting_shock'!D$1,FALSE)</f>
        <v>412.89448540000001</v>
      </c>
      <c r="E100" s="23">
        <f>VLOOKUP($B100,reporting_shock!$A$2:$AK$154,'Tab-reporting_shock'!E$1,FALSE)</f>
        <v>495.10791619999998</v>
      </c>
      <c r="F100" s="23">
        <f>VLOOKUP($B100,reporting_shock!$A$2:$AK$154,'Tab-reporting_shock'!F$1,FALSE)</f>
        <v>587.5989763</v>
      </c>
      <c r="G100" s="23">
        <f>VLOOKUP($B100,reporting_shock!$A$2:$AK$154,'Tab-reporting_shock'!G$1,FALSE)</f>
        <v>862.07062110000004</v>
      </c>
      <c r="H100" s="23">
        <f>VLOOKUP($B100,reporting_shock!$A$2:$AK$154,'Tab-reporting_shock'!H$1,FALSE)</f>
        <v>1219.7586040000001</v>
      </c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  <c r="AT100" s="10"/>
      <c r="AU100" s="10"/>
      <c r="AV100" s="10"/>
      <c r="AW100" s="10"/>
      <c r="AX100" s="10"/>
      <c r="AY100" s="10"/>
      <c r="AZ100" s="10"/>
      <c r="BA100" s="10"/>
      <c r="BB100" s="10"/>
      <c r="BC100" s="10"/>
      <c r="BD100" s="10"/>
      <c r="BE100" s="10"/>
      <c r="BF100" s="10"/>
      <c r="BG100" s="10"/>
      <c r="BH100" s="10"/>
      <c r="BI100" s="10"/>
      <c r="BJ100" s="10"/>
    </row>
    <row r="101" spans="1:62">
      <c r="A101" s="30" t="s">
        <v>185</v>
      </c>
      <c r="B101" s="10" t="s">
        <v>133</v>
      </c>
      <c r="C101" s="23">
        <f>VLOOKUP($B101,reporting_shock!$A$2:$AK$154,'Tab-reporting_shock'!C$1,FALSE)</f>
        <v>46.82054961</v>
      </c>
      <c r="D101" s="23">
        <f>VLOOKUP($B101,reporting_shock!$A$2:$AK$154,'Tab-reporting_shock'!D$1,FALSE)</f>
        <v>44.123149550000001</v>
      </c>
      <c r="E101" s="23">
        <f>VLOOKUP($B101,reporting_shock!$A$2:$AK$154,'Tab-reporting_shock'!E$1,FALSE)</f>
        <v>45.388026109999998</v>
      </c>
      <c r="F101" s="23">
        <f>VLOOKUP($B101,reporting_shock!$A$2:$AK$154,'Tab-reporting_shock'!F$1,FALSE)</f>
        <v>44.087293610000003</v>
      </c>
      <c r="G101" s="23">
        <f>VLOOKUP($B101,reporting_shock!$A$2:$AK$154,'Tab-reporting_shock'!G$1,FALSE)</f>
        <v>62.490822319999999</v>
      </c>
      <c r="H101" s="23">
        <f>VLOOKUP($B101,reporting_shock!$A$2:$AK$154,'Tab-reporting_shock'!H$1,FALSE)</f>
        <v>83.350617799999995</v>
      </c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  <c r="AT101" s="10"/>
      <c r="AU101" s="10"/>
      <c r="AV101" s="10"/>
      <c r="AW101" s="10"/>
      <c r="AX101" s="10"/>
      <c r="AY101" s="10"/>
      <c r="AZ101" s="10"/>
      <c r="BA101" s="10"/>
      <c r="BB101" s="10"/>
      <c r="BC101" s="10"/>
      <c r="BD101" s="10"/>
      <c r="BE101" s="10"/>
      <c r="BF101" s="10"/>
      <c r="BG101" s="10"/>
      <c r="BH101" s="10"/>
      <c r="BI101" s="10"/>
      <c r="BJ101" s="10"/>
    </row>
    <row r="102" spans="1:62">
      <c r="A102" s="30" t="s">
        <v>140</v>
      </c>
      <c r="B102" s="10" t="s">
        <v>283</v>
      </c>
      <c r="C102" s="38"/>
      <c r="D102" s="38"/>
      <c r="E102" s="38"/>
      <c r="F102" s="38"/>
      <c r="G102" s="38"/>
      <c r="H102" s="38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  <c r="AT102" s="10"/>
      <c r="AU102" s="10"/>
      <c r="AV102" s="10"/>
      <c r="AW102" s="10"/>
      <c r="AX102" s="10"/>
      <c r="AY102" s="10"/>
      <c r="AZ102" s="10"/>
      <c r="BA102" s="10"/>
      <c r="BB102" s="10"/>
      <c r="BC102" s="10"/>
      <c r="BD102" s="10"/>
      <c r="BE102" s="10"/>
      <c r="BF102" s="10"/>
      <c r="BG102" s="10"/>
      <c r="BH102" s="10"/>
      <c r="BI102" s="10"/>
      <c r="BJ102" s="10"/>
    </row>
    <row r="103" spans="1:62">
      <c r="A103" s="31" t="s">
        <v>144</v>
      </c>
      <c r="B103" s="9" t="s">
        <v>251</v>
      </c>
      <c r="C103" s="23">
        <f>VLOOKUP($B103,reporting_shock!$A$2:$AK$154,'Tab-reporting_shock'!C$1,FALSE)</f>
        <v>396.4</v>
      </c>
      <c r="D103" s="23">
        <f>VLOOKUP($B103,reporting_shock!$A$2:$AK$154,'Tab-reporting_shock'!D$1,FALSE)</f>
        <v>543.36433599999998</v>
      </c>
      <c r="E103" s="23">
        <f>VLOOKUP($B103,reporting_shock!$A$2:$AK$154,'Tab-reporting_shock'!E$1,FALSE)</f>
        <v>708.88125230000003</v>
      </c>
      <c r="F103" s="23">
        <f>VLOOKUP($B103,reporting_shock!$A$2:$AK$154,'Tab-reporting_shock'!F$1,FALSE)</f>
        <v>932.27365740000005</v>
      </c>
      <c r="G103" s="23">
        <f>VLOOKUP($B103,reporting_shock!$A$2:$AK$154,'Tab-reporting_shock'!G$1,FALSE)</f>
        <v>1319.0828509999999</v>
      </c>
      <c r="H103" s="23">
        <f>VLOOKUP($B103,reporting_shock!$A$2:$AK$154,'Tab-reporting_shock'!H$1,FALSE)</f>
        <v>1798.029896</v>
      </c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  <c r="AT103" s="10"/>
      <c r="AU103" s="10"/>
      <c r="AV103" s="10"/>
      <c r="AW103" s="10"/>
      <c r="AX103" s="10"/>
      <c r="AY103" s="10"/>
      <c r="AZ103" s="10"/>
      <c r="BA103" s="10"/>
      <c r="BB103" s="10"/>
      <c r="BC103" s="10"/>
      <c r="BD103" s="10"/>
      <c r="BE103" s="10"/>
      <c r="BF103" s="10"/>
      <c r="BG103" s="10"/>
      <c r="BH103" s="10"/>
      <c r="BI103" s="10"/>
      <c r="BJ103" s="10"/>
    </row>
    <row r="104" spans="1:62">
      <c r="A104" s="31" t="s">
        <v>145</v>
      </c>
      <c r="B104" s="10" t="s">
        <v>255</v>
      </c>
      <c r="C104" s="23">
        <f>VLOOKUP($B104,reporting_shock!$A$2:$AK$154,'Tab-reporting_shock'!C$1,FALSE)</f>
        <v>43</v>
      </c>
      <c r="D104" s="23">
        <f>VLOOKUP($B104,reporting_shock!$A$2:$AK$154,'Tab-reporting_shock'!D$1,FALSE)</f>
        <v>49.29010959</v>
      </c>
      <c r="E104" s="23">
        <f>VLOOKUP($B104,reporting_shock!$A$2:$AK$154,'Tab-reporting_shock'!E$1,FALSE)</f>
        <v>54.868999819999999</v>
      </c>
      <c r="F104" s="23">
        <f>VLOOKUP($B104,reporting_shock!$A$2:$AK$154,'Tab-reporting_shock'!F$1,FALSE)</f>
        <v>65.609919559999994</v>
      </c>
      <c r="G104" s="23">
        <f>VLOOKUP($B104,reporting_shock!$A$2:$AK$154,'Tab-reporting_shock'!G$1,FALSE)</f>
        <v>113.8420148</v>
      </c>
      <c r="H104" s="23">
        <f>VLOOKUP($B104,reporting_shock!$A$2:$AK$154,'Tab-reporting_shock'!H$1,FALSE)</f>
        <v>182.35086870000001</v>
      </c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  <c r="AT104" s="10"/>
      <c r="AU104" s="10"/>
      <c r="AV104" s="10"/>
      <c r="AW104" s="10"/>
      <c r="AX104" s="10"/>
      <c r="AY104" s="10"/>
      <c r="AZ104" s="10"/>
      <c r="BA104" s="10"/>
      <c r="BB104" s="10"/>
      <c r="BC104" s="10"/>
      <c r="BD104" s="10"/>
      <c r="BE104" s="10"/>
      <c r="BF104" s="10"/>
      <c r="BG104" s="10"/>
      <c r="BH104" s="10"/>
      <c r="BI104" s="10"/>
      <c r="BJ104" s="10"/>
    </row>
    <row r="105" spans="1:62">
      <c r="A105" s="31" t="s">
        <v>153</v>
      </c>
      <c r="B105" s="9"/>
      <c r="C105" s="38"/>
      <c r="D105" s="38"/>
      <c r="E105" s="38"/>
      <c r="F105" s="38"/>
      <c r="G105" s="38"/>
      <c r="H105" s="38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  <c r="AT105" s="10"/>
      <c r="AU105" s="10"/>
      <c r="AV105" s="10"/>
      <c r="AW105" s="10"/>
      <c r="AX105" s="10"/>
      <c r="AY105" s="10"/>
      <c r="AZ105" s="10"/>
      <c r="BA105" s="10"/>
      <c r="BB105" s="10"/>
      <c r="BC105" s="10"/>
      <c r="BD105" s="10"/>
      <c r="BE105" s="10"/>
      <c r="BF105" s="10"/>
      <c r="BG105" s="10"/>
      <c r="BH105" s="10"/>
      <c r="BI105" s="10"/>
      <c r="BJ105" s="10"/>
    </row>
    <row r="106" spans="1:62">
      <c r="A106" s="21" t="s">
        <v>259</v>
      </c>
      <c r="B106" s="26"/>
      <c r="C106" s="25">
        <f>C97+C103+C104+C105</f>
        <v>1372.7213242</v>
      </c>
      <c r="D106" s="25">
        <f t="shared" ref="D106:H106" si="43">D97+D103+D104+D105</f>
        <v>1709.65602259</v>
      </c>
      <c r="E106" s="25">
        <f t="shared" si="43"/>
        <v>2176.30596212</v>
      </c>
      <c r="F106" s="25">
        <f t="shared" si="43"/>
        <v>2759.3060419600001</v>
      </c>
      <c r="G106" s="25">
        <f t="shared" si="43"/>
        <v>4038.7524208</v>
      </c>
      <c r="H106" s="25">
        <f t="shared" si="43"/>
        <v>5681.7362687000004</v>
      </c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  <c r="AT106" s="10"/>
      <c r="AU106" s="10"/>
      <c r="AV106" s="10"/>
      <c r="AW106" s="10"/>
      <c r="AX106" s="10"/>
      <c r="AY106" s="10"/>
      <c r="AZ106" s="10"/>
      <c r="BA106" s="10"/>
      <c r="BB106" s="10"/>
      <c r="BC106" s="10"/>
      <c r="BD106" s="10"/>
      <c r="BE106" s="10"/>
      <c r="BF106" s="10"/>
      <c r="BG106" s="10"/>
      <c r="BH106" s="10"/>
      <c r="BI106" s="10"/>
      <c r="BJ106" s="10"/>
    </row>
    <row r="107" spans="1:62">
      <c r="A107" s="16" t="s">
        <v>299</v>
      </c>
      <c r="B107" s="9"/>
      <c r="C107" s="25">
        <f>SUM(C98:C100,C103)</f>
        <v>1282.9007746100001</v>
      </c>
      <c r="D107" s="25">
        <f t="shared" ref="D107:H107" si="44">SUM(D98:D100,D103)</f>
        <v>1616.2427634199998</v>
      </c>
      <c r="E107" s="25">
        <f t="shared" si="44"/>
        <v>2076.0489361700002</v>
      </c>
      <c r="F107" s="25">
        <f t="shared" si="44"/>
        <v>2649.6088291999999</v>
      </c>
      <c r="G107" s="25">
        <f t="shared" si="44"/>
        <v>3862.4195836999997</v>
      </c>
      <c r="H107" s="25">
        <f t="shared" si="44"/>
        <v>5416.0347825999997</v>
      </c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  <c r="AT107" s="10"/>
      <c r="AU107" s="10"/>
      <c r="AV107" s="10"/>
      <c r="AW107" s="10"/>
      <c r="AX107" s="10"/>
      <c r="AY107" s="10"/>
      <c r="AZ107" s="10"/>
      <c r="BA107" s="10"/>
      <c r="BB107" s="10"/>
      <c r="BC107" s="10"/>
      <c r="BD107" s="10"/>
      <c r="BE107" s="10"/>
      <c r="BF107" s="10"/>
      <c r="BG107" s="10"/>
      <c r="BH107" s="10"/>
      <c r="BI107" s="10"/>
      <c r="BJ107" s="10"/>
    </row>
    <row r="108" spans="1:62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  <c r="AT108" s="10"/>
      <c r="AU108" s="10"/>
      <c r="AV108" s="10"/>
      <c r="AW108" s="10"/>
      <c r="AX108" s="10"/>
      <c r="AY108" s="10"/>
      <c r="AZ108" s="10"/>
      <c r="BA108" s="10"/>
      <c r="BB108" s="10"/>
      <c r="BC108" s="10"/>
      <c r="BD108" s="10"/>
      <c r="BE108" s="10"/>
      <c r="BF108" s="10"/>
      <c r="BG108" s="10"/>
      <c r="BH108" s="10"/>
      <c r="BI108" s="10"/>
      <c r="BJ108" s="10"/>
    </row>
    <row r="109" spans="1:62" ht="15.5">
      <c r="A109" s="9"/>
      <c r="B109" s="9"/>
      <c r="C109" s="82" t="s">
        <v>0</v>
      </c>
      <c r="D109" s="83"/>
      <c r="E109" s="83"/>
      <c r="F109" s="83"/>
      <c r="G109" s="83"/>
      <c r="H109" s="84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  <c r="AT109" s="10"/>
      <c r="AU109" s="10"/>
      <c r="AV109" s="10"/>
      <c r="AW109" s="10"/>
      <c r="AX109" s="10"/>
      <c r="AY109" s="10"/>
      <c r="AZ109" s="10"/>
      <c r="BA109" s="10"/>
      <c r="BB109" s="10"/>
      <c r="BC109" s="10"/>
      <c r="BD109" s="10"/>
      <c r="BE109" s="10"/>
      <c r="BF109" s="10"/>
      <c r="BG109" s="10"/>
      <c r="BH109" s="10"/>
      <c r="BI109" s="10"/>
      <c r="BJ109" s="10"/>
    </row>
    <row r="110" spans="1:62" ht="21">
      <c r="A110" s="28" t="s">
        <v>296</v>
      </c>
      <c r="B110" s="1"/>
      <c r="C110" s="2">
        <v>2015</v>
      </c>
      <c r="D110" s="3">
        <v>2021</v>
      </c>
      <c r="E110" s="3">
        <v>2025</v>
      </c>
      <c r="F110" s="3">
        <v>2030</v>
      </c>
      <c r="G110" s="3">
        <v>2040</v>
      </c>
      <c r="H110" s="4">
        <v>2050</v>
      </c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  <c r="AT110" s="10"/>
      <c r="AU110" s="10"/>
      <c r="AV110" s="10"/>
      <c r="AW110" s="10"/>
      <c r="AX110" s="10"/>
      <c r="AY110" s="10"/>
      <c r="AZ110" s="10"/>
      <c r="BA110" s="10"/>
      <c r="BB110" s="10"/>
      <c r="BC110" s="10"/>
      <c r="BD110" s="10"/>
      <c r="BE110" s="10"/>
      <c r="BF110" s="10"/>
      <c r="BG110" s="10"/>
      <c r="BH110" s="10"/>
      <c r="BI110" s="10"/>
      <c r="BJ110" s="10"/>
    </row>
    <row r="111" spans="1:62">
      <c r="A111" s="16" t="s">
        <v>154</v>
      </c>
      <c r="B111" s="9"/>
      <c r="C111" s="23">
        <f t="shared" ref="C111:H120" si="45">C4</f>
        <v>11651.815259999999</v>
      </c>
      <c r="D111" s="23">
        <f t="shared" si="45"/>
        <v>13532.81475</v>
      </c>
      <c r="E111" s="23">
        <f t="shared" si="45"/>
        <v>15795.79854</v>
      </c>
      <c r="F111" s="23">
        <f t="shared" si="45"/>
        <v>18307.595949999999</v>
      </c>
      <c r="G111" s="23">
        <f t="shared" si="45"/>
        <v>25371.556089999998</v>
      </c>
      <c r="H111" s="23">
        <f t="shared" si="45"/>
        <v>33606.660340000002</v>
      </c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  <c r="AT111" s="10"/>
      <c r="AU111" s="10"/>
      <c r="AV111" s="10"/>
      <c r="AW111" s="10"/>
      <c r="AX111" s="10"/>
      <c r="AY111" s="10"/>
      <c r="AZ111" s="10"/>
      <c r="BA111" s="10"/>
      <c r="BB111" s="10"/>
      <c r="BC111" s="10"/>
      <c r="BD111" s="10"/>
      <c r="BE111" s="10"/>
      <c r="BF111" s="10"/>
      <c r="BG111" s="10"/>
      <c r="BH111" s="10"/>
      <c r="BI111" s="10"/>
      <c r="BJ111" s="10"/>
    </row>
    <row r="112" spans="1:62">
      <c r="A112" s="29" t="s">
        <v>155</v>
      </c>
      <c r="B112" s="9"/>
      <c r="C112" s="23">
        <f t="shared" si="45"/>
        <v>2310</v>
      </c>
      <c r="D112" s="23">
        <f t="shared" si="45"/>
        <v>2316.37844</v>
      </c>
      <c r="E112" s="23">
        <f t="shared" si="45"/>
        <v>2312.9188199999999</v>
      </c>
      <c r="F112" s="23">
        <f t="shared" si="45"/>
        <v>2314.3797490000002</v>
      </c>
      <c r="G112" s="23">
        <f t="shared" si="45"/>
        <v>2330.3805200000002</v>
      </c>
      <c r="H112" s="23">
        <f t="shared" si="45"/>
        <v>2348.6154040000001</v>
      </c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S112" s="10"/>
      <c r="AT112" s="10"/>
      <c r="AU112" s="10"/>
      <c r="AV112" s="10"/>
      <c r="AW112" s="10"/>
      <c r="AX112" s="10"/>
      <c r="AY112" s="10"/>
      <c r="AZ112" s="10"/>
      <c r="BA112" s="10"/>
      <c r="BB112" s="10"/>
      <c r="BC112" s="10"/>
      <c r="BD112" s="10"/>
      <c r="BE112" s="10"/>
      <c r="BF112" s="10"/>
      <c r="BG112" s="10"/>
      <c r="BH112" s="10"/>
      <c r="BI112" s="10"/>
      <c r="BJ112" s="10"/>
    </row>
    <row r="113" spans="1:62">
      <c r="A113" s="29" t="s">
        <v>156</v>
      </c>
      <c r="B113" s="9"/>
      <c r="C113" s="23">
        <f t="shared" si="45"/>
        <v>412.76329609999999</v>
      </c>
      <c r="D113" s="23">
        <f t="shared" si="45"/>
        <v>457.6060951</v>
      </c>
      <c r="E113" s="23">
        <f t="shared" si="45"/>
        <v>533.89650789999996</v>
      </c>
      <c r="F113" s="23">
        <f t="shared" si="45"/>
        <v>303.95219270000001</v>
      </c>
      <c r="G113" s="23">
        <f t="shared" si="45"/>
        <v>148.68721070000001</v>
      </c>
      <c r="H113" s="23">
        <f t="shared" si="45"/>
        <v>152.6563204</v>
      </c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  <c r="AS113" s="10"/>
      <c r="AT113" s="10"/>
      <c r="AU113" s="10"/>
      <c r="AV113" s="10"/>
      <c r="AW113" s="10"/>
      <c r="AX113" s="10"/>
      <c r="AY113" s="10"/>
      <c r="AZ113" s="10"/>
      <c r="BA113" s="10"/>
      <c r="BB113" s="10"/>
      <c r="BC113" s="10"/>
      <c r="BD113" s="10"/>
      <c r="BE113" s="10"/>
      <c r="BF113" s="10"/>
      <c r="BG113" s="10"/>
      <c r="BH113" s="10"/>
      <c r="BI113" s="10"/>
      <c r="BJ113" s="10"/>
    </row>
    <row r="114" spans="1:62">
      <c r="A114" s="29" t="s">
        <v>157</v>
      </c>
      <c r="B114" s="9"/>
      <c r="C114" s="23">
        <f t="shared" si="45"/>
        <v>767.00734950000003</v>
      </c>
      <c r="D114" s="23">
        <f t="shared" si="45"/>
        <v>755.80015630000003</v>
      </c>
      <c r="E114" s="23">
        <f t="shared" si="45"/>
        <v>738.30378299999995</v>
      </c>
      <c r="F114" s="23">
        <f t="shared" si="45"/>
        <v>775.99654820000001</v>
      </c>
      <c r="G114" s="23">
        <f t="shared" si="45"/>
        <v>755.66085859999998</v>
      </c>
      <c r="H114" s="23">
        <f t="shared" si="45"/>
        <v>755.35673459999998</v>
      </c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  <c r="AT114" s="10"/>
      <c r="AU114" s="10"/>
      <c r="AV114" s="10"/>
      <c r="AW114" s="10"/>
      <c r="AX114" s="10"/>
      <c r="AY114" s="10"/>
      <c r="AZ114" s="10"/>
      <c r="BA114" s="10"/>
      <c r="BB114" s="10"/>
      <c r="BC114" s="10"/>
      <c r="BD114" s="10"/>
      <c r="BE114" s="10"/>
      <c r="BF114" s="10"/>
      <c r="BG114" s="10"/>
      <c r="BH114" s="10"/>
      <c r="BI114" s="10"/>
      <c r="BJ114" s="10"/>
    </row>
    <row r="115" spans="1:62">
      <c r="A115" s="29" t="s">
        <v>158</v>
      </c>
      <c r="B115" s="9"/>
      <c r="C115" s="23">
        <f t="shared" si="45"/>
        <v>6789.3232939999998</v>
      </c>
      <c r="D115" s="23">
        <f t="shared" si="45"/>
        <v>8293.3740409999991</v>
      </c>
      <c r="E115" s="23">
        <f t="shared" si="45"/>
        <v>10034.373460000001</v>
      </c>
      <c r="F115" s="23">
        <f t="shared" si="45"/>
        <v>12153.96141</v>
      </c>
      <c r="G115" s="23">
        <f t="shared" si="45"/>
        <v>18098.075079999999</v>
      </c>
      <c r="H115" s="23">
        <f t="shared" si="45"/>
        <v>24668.295610000001</v>
      </c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  <c r="AT115" s="10"/>
      <c r="AU115" s="10"/>
      <c r="AV115" s="10"/>
      <c r="AW115" s="10"/>
      <c r="AX115" s="10"/>
      <c r="AY115" s="10"/>
      <c r="AZ115" s="10"/>
      <c r="BA115" s="10"/>
      <c r="BB115" s="10"/>
      <c r="BC115" s="10"/>
      <c r="BD115" s="10"/>
      <c r="BE115" s="10"/>
      <c r="BF115" s="10"/>
      <c r="BG115" s="10"/>
      <c r="BH115" s="10"/>
      <c r="BI115" s="10"/>
      <c r="BJ115" s="10"/>
    </row>
    <row r="116" spans="1:62">
      <c r="A116" s="29" t="s">
        <v>160</v>
      </c>
      <c r="B116" s="9"/>
      <c r="C116" s="23">
        <f t="shared" si="45"/>
        <v>1372.7213240000001</v>
      </c>
      <c r="D116" s="23">
        <f t="shared" si="45"/>
        <v>1709.656023</v>
      </c>
      <c r="E116" s="23">
        <f t="shared" si="45"/>
        <v>2176.3059619999999</v>
      </c>
      <c r="F116" s="23">
        <f t="shared" si="45"/>
        <v>2759.3060420000002</v>
      </c>
      <c r="G116" s="23">
        <f t="shared" si="45"/>
        <v>4038.7524210000001</v>
      </c>
      <c r="H116" s="23">
        <f t="shared" si="45"/>
        <v>5681.736269</v>
      </c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  <c r="AT116" s="10"/>
      <c r="AU116" s="10"/>
      <c r="AV116" s="10"/>
      <c r="AW116" s="10"/>
      <c r="AX116" s="10"/>
      <c r="AY116" s="10"/>
      <c r="AZ116" s="10"/>
      <c r="BA116" s="10"/>
      <c r="BB116" s="10"/>
      <c r="BC116" s="10"/>
      <c r="BD116" s="10"/>
      <c r="BE116" s="10"/>
      <c r="BF116" s="10"/>
      <c r="BG116" s="10"/>
      <c r="BH116" s="10"/>
      <c r="BI116" s="10"/>
      <c r="BJ116" s="10"/>
    </row>
    <row r="117" spans="1:62">
      <c r="A117" s="16" t="s">
        <v>161</v>
      </c>
      <c r="B117" s="9"/>
      <c r="C117" s="23">
        <f t="shared" si="45"/>
        <v>7532.0000010000003</v>
      </c>
      <c r="D117" s="23">
        <f t="shared" si="45"/>
        <v>8582.2924330000005</v>
      </c>
      <c r="E117" s="23">
        <f t="shared" si="45"/>
        <v>7885.998474</v>
      </c>
      <c r="F117" s="23">
        <f t="shared" si="45"/>
        <v>10019.18082</v>
      </c>
      <c r="G117" s="23">
        <f t="shared" si="45"/>
        <v>14863.859930000001</v>
      </c>
      <c r="H117" s="23">
        <f t="shared" si="45"/>
        <v>18781.86895</v>
      </c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  <c r="AT117" s="10"/>
      <c r="AU117" s="10"/>
      <c r="AV117" s="10"/>
      <c r="AW117" s="10"/>
      <c r="AX117" s="10"/>
      <c r="AY117" s="10"/>
      <c r="AZ117" s="10"/>
      <c r="BA117" s="10"/>
      <c r="BB117" s="10"/>
      <c r="BC117" s="10"/>
      <c r="BD117" s="10"/>
      <c r="BE117" s="10"/>
      <c r="BF117" s="10"/>
      <c r="BG117" s="10"/>
      <c r="BH117" s="10"/>
      <c r="BI117" s="10"/>
      <c r="BJ117" s="10"/>
    </row>
    <row r="118" spans="1:62">
      <c r="A118" s="21" t="s">
        <v>162</v>
      </c>
      <c r="B118" s="21"/>
      <c r="C118" s="25">
        <f t="shared" si="45"/>
        <v>19183.815261</v>
      </c>
      <c r="D118" s="25">
        <f t="shared" si="45"/>
        <v>22115.107183</v>
      </c>
      <c r="E118" s="25">
        <f t="shared" si="45"/>
        <v>23681.797014</v>
      </c>
      <c r="F118" s="25">
        <f t="shared" si="45"/>
        <v>28326.776769999997</v>
      </c>
      <c r="G118" s="25">
        <f t="shared" si="45"/>
        <v>40235.416019999997</v>
      </c>
      <c r="H118" s="25">
        <f t="shared" si="45"/>
        <v>52388.529290000006</v>
      </c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  <c r="AT118" s="10"/>
      <c r="AU118" s="10"/>
      <c r="AV118" s="10"/>
      <c r="AW118" s="10"/>
      <c r="AX118" s="10"/>
      <c r="AY118" s="10"/>
      <c r="AZ118" s="10"/>
      <c r="BA118" s="10"/>
      <c r="BB118" s="10"/>
      <c r="BC118" s="10"/>
      <c r="BD118" s="10"/>
      <c r="BE118" s="10"/>
      <c r="BF118" s="10"/>
      <c r="BG118" s="10"/>
      <c r="BH118" s="10"/>
      <c r="BI118" s="10"/>
      <c r="BJ118" s="10"/>
    </row>
    <row r="119" spans="1:62">
      <c r="A119" s="16" t="s">
        <v>163</v>
      </c>
      <c r="B119" s="9"/>
      <c r="C119" s="23">
        <f t="shared" si="45"/>
        <v>14205.15351</v>
      </c>
      <c r="D119" s="23">
        <f t="shared" si="45"/>
        <v>16918.165789999999</v>
      </c>
      <c r="E119" s="23">
        <f t="shared" si="45"/>
        <v>18950.22292</v>
      </c>
      <c r="F119" s="23">
        <f t="shared" si="45"/>
        <v>22215.985140000001</v>
      </c>
      <c r="G119" s="23">
        <f t="shared" si="45"/>
        <v>32404.333259999999</v>
      </c>
      <c r="H119" s="23">
        <f t="shared" si="45"/>
        <v>43232.74323</v>
      </c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  <c r="AT119" s="10"/>
      <c r="AU119" s="10"/>
      <c r="AV119" s="10"/>
      <c r="AW119" s="10"/>
      <c r="AX119" s="10"/>
      <c r="AY119" s="10"/>
      <c r="AZ119" s="10"/>
      <c r="BA119" s="10"/>
      <c r="BB119" s="10"/>
      <c r="BC119" s="10"/>
      <c r="BD119" s="10"/>
      <c r="BE119" s="10"/>
      <c r="BF119" s="10"/>
      <c r="BG119" s="10"/>
      <c r="BH119" s="10"/>
      <c r="BI119" s="10"/>
      <c r="BJ119" s="10"/>
    </row>
    <row r="120" spans="1:62">
      <c r="A120" s="30" t="s">
        <v>164</v>
      </c>
      <c r="B120" s="9"/>
      <c r="C120" s="23">
        <f t="shared" si="45"/>
        <v>3167.9766119999999</v>
      </c>
      <c r="D120" s="23">
        <f t="shared" si="45"/>
        <v>3823.6500310000001</v>
      </c>
      <c r="E120" s="23">
        <f t="shared" si="45"/>
        <v>3827.0125010000002</v>
      </c>
      <c r="F120" s="23">
        <f t="shared" si="45"/>
        <v>4518.0870919999998</v>
      </c>
      <c r="G120" s="23">
        <f t="shared" si="45"/>
        <v>6679.3638730000002</v>
      </c>
      <c r="H120" s="23">
        <f t="shared" si="45"/>
        <v>8934.3961770000005</v>
      </c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  <c r="AT120" s="10"/>
      <c r="AU120" s="10"/>
      <c r="AV120" s="10"/>
      <c r="AW120" s="10"/>
      <c r="AX120" s="10"/>
      <c r="AY120" s="10"/>
      <c r="AZ120" s="10"/>
      <c r="BA120" s="10"/>
      <c r="BB120" s="10"/>
      <c r="BC120" s="10"/>
      <c r="BD120" s="10"/>
      <c r="BE120" s="10"/>
      <c r="BF120" s="10"/>
      <c r="BG120" s="10"/>
      <c r="BH120" s="10"/>
      <c r="BI120" s="10"/>
      <c r="BJ120" s="10"/>
    </row>
    <row r="121" spans="1:62">
      <c r="A121" s="30" t="s">
        <v>142</v>
      </c>
      <c r="B121" s="9"/>
      <c r="C121" s="23">
        <f t="shared" ref="C121:H129" si="46">C14</f>
        <v>421.00640509999999</v>
      </c>
      <c r="D121" s="23">
        <f t="shared" si="46"/>
        <v>561.80149800000004</v>
      </c>
      <c r="E121" s="23">
        <f t="shared" si="46"/>
        <v>560.54044039999997</v>
      </c>
      <c r="F121" s="23">
        <f t="shared" si="46"/>
        <v>743.62085290000005</v>
      </c>
      <c r="G121" s="23">
        <f t="shared" si="46"/>
        <v>1055.0673870000001</v>
      </c>
      <c r="H121" s="23">
        <f t="shared" si="46"/>
        <v>1305.2245929999999</v>
      </c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  <c r="AT121" s="10"/>
      <c r="AU121" s="10"/>
      <c r="AV121" s="10"/>
      <c r="AW121" s="10"/>
      <c r="AX121" s="10"/>
      <c r="AY121" s="10"/>
      <c r="AZ121" s="10"/>
      <c r="BA121" s="10"/>
      <c r="BB121" s="10"/>
      <c r="BC121" s="10"/>
      <c r="BD121" s="10"/>
      <c r="BE121" s="10"/>
      <c r="BF121" s="10"/>
      <c r="BG121" s="10"/>
      <c r="BH121" s="10"/>
      <c r="BI121" s="10"/>
      <c r="BJ121" s="10"/>
    </row>
    <row r="122" spans="1:62">
      <c r="A122" s="30" t="s">
        <v>143</v>
      </c>
      <c r="B122" s="9"/>
      <c r="C122" s="23">
        <f t="shared" si="46"/>
        <v>865.04260650000003</v>
      </c>
      <c r="D122" s="23">
        <f t="shared" si="46"/>
        <v>1035.6999929999999</v>
      </c>
      <c r="E122" s="23">
        <f t="shared" si="46"/>
        <v>1047.6014029999999</v>
      </c>
      <c r="F122" s="23">
        <f t="shared" si="46"/>
        <v>1188.1197259999999</v>
      </c>
      <c r="G122" s="23">
        <f t="shared" si="46"/>
        <v>1699.337503</v>
      </c>
      <c r="H122" s="23">
        <f t="shared" si="46"/>
        <v>2265.1925780000001</v>
      </c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  <c r="AT122" s="10"/>
      <c r="AU122" s="10"/>
      <c r="AV122" s="10"/>
      <c r="AW122" s="10"/>
      <c r="AX122" s="10"/>
      <c r="AY122" s="10"/>
      <c r="AZ122" s="10"/>
      <c r="BA122" s="10"/>
      <c r="BB122" s="10"/>
      <c r="BC122" s="10"/>
      <c r="BD122" s="10"/>
      <c r="BE122" s="10"/>
      <c r="BF122" s="10"/>
      <c r="BG122" s="10"/>
      <c r="BH122" s="10"/>
      <c r="BI122" s="10"/>
      <c r="BJ122" s="10"/>
    </row>
    <row r="123" spans="1:62">
      <c r="A123" s="30" t="s">
        <v>177</v>
      </c>
      <c r="B123" s="9"/>
      <c r="C123" s="23">
        <f t="shared" si="46"/>
        <v>6076.7669239999996</v>
      </c>
      <c r="D123" s="23">
        <f t="shared" si="46"/>
        <v>7032.1722339999997</v>
      </c>
      <c r="E123" s="23">
        <f t="shared" si="46"/>
        <v>8079.1909329999999</v>
      </c>
      <c r="F123" s="23">
        <f t="shared" si="46"/>
        <v>9204.2227750000002</v>
      </c>
      <c r="G123" s="23">
        <f t="shared" si="46"/>
        <v>13378.940930000001</v>
      </c>
      <c r="H123" s="23">
        <f t="shared" si="46"/>
        <v>17747.190139999999</v>
      </c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  <c r="AT123" s="10"/>
      <c r="AU123" s="10"/>
      <c r="AV123" s="10"/>
      <c r="AW123" s="10"/>
      <c r="AX123" s="10"/>
      <c r="AY123" s="10"/>
      <c r="AZ123" s="10"/>
      <c r="BA123" s="10"/>
      <c r="BB123" s="10"/>
      <c r="BC123" s="10"/>
      <c r="BD123" s="10"/>
      <c r="BE123" s="10"/>
      <c r="BF123" s="10"/>
      <c r="BG123" s="10"/>
      <c r="BH123" s="10"/>
      <c r="BI123" s="10"/>
      <c r="BJ123" s="10"/>
    </row>
    <row r="124" spans="1:62">
      <c r="A124" s="30" t="s">
        <v>160</v>
      </c>
      <c r="B124" s="9"/>
      <c r="C124" s="23">
        <f t="shared" si="46"/>
        <v>3674.360968</v>
      </c>
      <c r="D124" s="23">
        <f t="shared" si="46"/>
        <v>4464.8420329999999</v>
      </c>
      <c r="E124" s="23">
        <f t="shared" si="46"/>
        <v>5435.8776470000003</v>
      </c>
      <c r="F124" s="23">
        <f t="shared" si="46"/>
        <v>6561.9346889999997</v>
      </c>
      <c r="G124" s="23">
        <f t="shared" si="46"/>
        <v>9591.6235589999997</v>
      </c>
      <c r="H124" s="23">
        <f t="shared" si="46"/>
        <v>12980.739750000001</v>
      </c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  <c r="AT124" s="10"/>
      <c r="AU124" s="10"/>
      <c r="AV124" s="10"/>
      <c r="AW124" s="10"/>
      <c r="AX124" s="10"/>
      <c r="AY124" s="10"/>
      <c r="AZ124" s="10"/>
      <c r="BA124" s="10"/>
      <c r="BB124" s="10"/>
      <c r="BC124" s="10"/>
      <c r="BD124" s="10"/>
      <c r="BE124" s="10"/>
      <c r="BF124" s="10"/>
      <c r="BG124" s="10"/>
      <c r="BH124" s="10"/>
      <c r="BI124" s="10"/>
      <c r="BJ124" s="10"/>
    </row>
    <row r="125" spans="1:62">
      <c r="A125" s="31" t="s">
        <v>179</v>
      </c>
      <c r="B125" s="9"/>
      <c r="C125" s="23">
        <f t="shared" si="46"/>
        <v>2263.6441289999998</v>
      </c>
      <c r="D125" s="23">
        <f t="shared" si="46"/>
        <v>2473.592279</v>
      </c>
      <c r="E125" s="23">
        <f t="shared" si="46"/>
        <v>2001.1507140000001</v>
      </c>
      <c r="F125" s="23">
        <f t="shared" si="46"/>
        <v>3367.59193</v>
      </c>
      <c r="G125" s="23">
        <f t="shared" si="46"/>
        <v>5034.9549550000002</v>
      </c>
      <c r="H125" s="23">
        <f t="shared" si="46"/>
        <v>6285.4764160000004</v>
      </c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  <c r="AT125" s="10"/>
      <c r="AU125" s="10"/>
      <c r="AV125" s="10"/>
      <c r="AW125" s="10"/>
      <c r="AX125" s="10"/>
      <c r="AY125" s="10"/>
      <c r="AZ125" s="10"/>
      <c r="BA125" s="10"/>
      <c r="BB125" s="10"/>
      <c r="BC125" s="10"/>
      <c r="BD125" s="10"/>
      <c r="BE125" s="10"/>
      <c r="BF125" s="10"/>
      <c r="BG125" s="10"/>
      <c r="BH125" s="10"/>
      <c r="BI125" s="10"/>
      <c r="BJ125" s="10"/>
    </row>
    <row r="126" spans="1:62">
      <c r="A126" s="31" t="s">
        <v>145</v>
      </c>
      <c r="B126" s="9"/>
      <c r="C126" s="23">
        <f t="shared" si="46"/>
        <v>2698.017621</v>
      </c>
      <c r="D126" s="23">
        <f t="shared" si="46"/>
        <v>2704.3077309999999</v>
      </c>
      <c r="E126" s="23">
        <f t="shared" si="46"/>
        <v>2709.8866210000001</v>
      </c>
      <c r="F126" s="23">
        <f t="shared" si="46"/>
        <v>2720.6275409999998</v>
      </c>
      <c r="G126" s="23">
        <f t="shared" si="46"/>
        <v>2768.8596360000001</v>
      </c>
      <c r="H126" s="23">
        <f t="shared" si="46"/>
        <v>2837.3684899999998</v>
      </c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  <c r="AT126" s="10"/>
      <c r="AU126" s="10"/>
      <c r="AV126" s="10"/>
      <c r="AW126" s="10"/>
      <c r="AX126" s="10"/>
      <c r="AY126" s="10"/>
      <c r="AZ126" s="10"/>
      <c r="BA126" s="10"/>
      <c r="BB126" s="10"/>
      <c r="BC126" s="10"/>
      <c r="BD126" s="10"/>
      <c r="BE126" s="10"/>
      <c r="BF126" s="10"/>
      <c r="BG126" s="10"/>
      <c r="BH126" s="10"/>
      <c r="BI126" s="10"/>
      <c r="BJ126" s="10"/>
    </row>
    <row r="127" spans="1:62">
      <c r="A127" s="31" t="s">
        <v>165</v>
      </c>
      <c r="B127" s="9"/>
      <c r="C127" s="23">
        <f t="shared" si="46"/>
        <v>17.000001000000339</v>
      </c>
      <c r="D127" s="23">
        <f t="shared" si="46"/>
        <v>19.041382999999769</v>
      </c>
      <c r="E127" s="23">
        <f t="shared" si="46"/>
        <v>20.53675899999871</v>
      </c>
      <c r="F127" s="23">
        <f t="shared" si="46"/>
        <v>22.572158999995736</v>
      </c>
      <c r="G127" s="23">
        <f t="shared" si="46"/>
        <v>27.268168999995396</v>
      </c>
      <c r="H127" s="23">
        <f t="shared" si="46"/>
        <v>32.941154000007373</v>
      </c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  <c r="AT127" s="10"/>
      <c r="AU127" s="10"/>
      <c r="AV127" s="10"/>
      <c r="AW127" s="10"/>
      <c r="AX127" s="10"/>
      <c r="AY127" s="10"/>
      <c r="AZ127" s="10"/>
      <c r="BA127" s="10"/>
      <c r="BB127" s="10"/>
      <c r="BC127" s="10"/>
      <c r="BD127" s="10"/>
      <c r="BE127" s="10"/>
      <c r="BF127" s="10"/>
      <c r="BG127" s="10"/>
      <c r="BH127" s="10"/>
      <c r="BI127" s="10"/>
      <c r="BJ127" s="10"/>
    </row>
    <row r="128" spans="1:62">
      <c r="A128" s="21" t="s">
        <v>166</v>
      </c>
      <c r="B128" s="26"/>
      <c r="C128" s="25">
        <f t="shared" si="46"/>
        <v>19183.815261</v>
      </c>
      <c r="D128" s="25">
        <f t="shared" si="46"/>
        <v>22115.107183</v>
      </c>
      <c r="E128" s="25">
        <f t="shared" si="46"/>
        <v>23681.797014</v>
      </c>
      <c r="F128" s="25">
        <f t="shared" si="46"/>
        <v>28326.776769999997</v>
      </c>
      <c r="G128" s="25">
        <f t="shared" si="46"/>
        <v>40235.416019999997</v>
      </c>
      <c r="H128" s="25">
        <f t="shared" si="46"/>
        <v>52388.529290000006</v>
      </c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  <c r="AT128" s="10"/>
      <c r="AU128" s="10"/>
      <c r="AV128" s="10"/>
      <c r="AW128" s="10"/>
      <c r="AX128" s="10"/>
      <c r="AY128" s="10"/>
      <c r="AZ128" s="10"/>
      <c r="BA128" s="10"/>
      <c r="BB128" s="10"/>
      <c r="BC128" s="10"/>
      <c r="BD128" s="10"/>
      <c r="BE128" s="10"/>
      <c r="BF128" s="10"/>
      <c r="BG128" s="10"/>
      <c r="BH128" s="10"/>
      <c r="BI128" s="10"/>
      <c r="BJ128" s="10"/>
    </row>
    <row r="129" spans="1:8">
      <c r="A129" s="16" t="s">
        <v>299</v>
      </c>
      <c r="B129" s="10"/>
      <c r="C129" s="25">
        <f>C22</f>
        <v>6717.6697525999989</v>
      </c>
      <c r="D129" s="25">
        <f t="shared" si="46"/>
        <v>7894.7438010000005</v>
      </c>
      <c r="E129" s="25">
        <f t="shared" si="46"/>
        <v>7436.3050584000002</v>
      </c>
      <c r="F129" s="25">
        <f t="shared" si="46"/>
        <v>9817.4196008999988</v>
      </c>
      <c r="G129" s="25">
        <f t="shared" si="46"/>
        <v>14468.723718000001</v>
      </c>
      <c r="H129" s="25">
        <f t="shared" si="46"/>
        <v>18790.289764000001</v>
      </c>
    </row>
  </sheetData>
  <mergeCells count="21">
    <mergeCell ref="C41:H41"/>
    <mergeCell ref="C58:H58"/>
    <mergeCell ref="C75:H75"/>
    <mergeCell ref="C92:H92"/>
    <mergeCell ref="C109:H109"/>
    <mergeCell ref="BE2:BJ2"/>
    <mergeCell ref="AV24:BA24"/>
    <mergeCell ref="BE24:BJ24"/>
    <mergeCell ref="C2:H2"/>
    <mergeCell ref="L2:Q2"/>
    <mergeCell ref="AD2:AI2"/>
    <mergeCell ref="AM2:AR2"/>
    <mergeCell ref="C23:H23"/>
    <mergeCell ref="L23:Q23"/>
    <mergeCell ref="C24:H24"/>
    <mergeCell ref="L24:Q24"/>
    <mergeCell ref="AD24:AI24"/>
    <mergeCell ref="AM24:AR24"/>
    <mergeCell ref="AV2:BA2"/>
    <mergeCell ref="U2:Z2"/>
    <mergeCell ref="U24:Z2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129"/>
  <sheetViews>
    <sheetView workbookViewId="0">
      <selection activeCell="L4" sqref="L4"/>
    </sheetView>
  </sheetViews>
  <sheetFormatPr baseColWidth="10" defaultColWidth="12.453125" defaultRowHeight="14.5"/>
  <cols>
    <col min="1" max="1" width="48.36328125" customWidth="1"/>
    <col min="2" max="2" width="3.81640625" hidden="1" customWidth="1"/>
    <col min="3" max="3" width="13.81640625" customWidth="1"/>
    <col min="10" max="10" width="34.1796875" customWidth="1"/>
    <col min="11" max="11" width="20.36328125" hidden="1" customWidth="1"/>
    <col min="19" max="19" width="44.1796875" customWidth="1"/>
    <col min="20" max="20" width="0" hidden="1" customWidth="1"/>
    <col min="27" max="27" width="12.453125" style="9"/>
    <col min="28" max="28" width="25" customWidth="1"/>
    <col min="29" max="29" width="0" hidden="1" customWidth="1"/>
    <col min="37" max="37" width="33.6328125" customWidth="1"/>
    <col min="38" max="38" width="12.453125" hidden="1" customWidth="1"/>
    <col min="46" max="46" width="21.81640625" customWidth="1"/>
    <col min="47" max="47" width="0" hidden="1" customWidth="1"/>
    <col min="55" max="55" width="22" customWidth="1"/>
    <col min="56" max="56" width="0" hidden="1" customWidth="1"/>
  </cols>
  <sheetData>
    <row r="1" spans="1:62" ht="17" customHeight="1">
      <c r="B1" s="7"/>
      <c r="C1" s="22">
        <v>2</v>
      </c>
      <c r="D1" s="22">
        <v>8</v>
      </c>
      <c r="E1" s="22">
        <v>12</v>
      </c>
      <c r="F1" s="22">
        <v>17</v>
      </c>
      <c r="G1" s="22">
        <v>27</v>
      </c>
      <c r="H1" s="22">
        <v>37</v>
      </c>
      <c r="I1" s="10"/>
      <c r="K1" s="7"/>
      <c r="L1" s="22">
        <v>2</v>
      </c>
      <c r="M1" s="22">
        <v>8</v>
      </c>
      <c r="N1" s="22">
        <v>12</v>
      </c>
      <c r="O1" s="22">
        <v>17</v>
      </c>
      <c r="P1" s="22">
        <v>27</v>
      </c>
      <c r="Q1" s="22">
        <v>37</v>
      </c>
      <c r="R1" s="10"/>
      <c r="T1" s="7"/>
      <c r="U1" s="22">
        <v>2</v>
      </c>
      <c r="V1" s="22">
        <v>8</v>
      </c>
      <c r="W1" s="22">
        <v>12</v>
      </c>
      <c r="X1" s="22">
        <v>17</v>
      </c>
      <c r="Y1" s="22">
        <v>27</v>
      </c>
      <c r="Z1" s="22">
        <v>37</v>
      </c>
      <c r="AA1" s="22"/>
      <c r="AC1" s="7"/>
      <c r="AD1" s="22">
        <v>2</v>
      </c>
      <c r="AE1" s="22">
        <v>8</v>
      </c>
      <c r="AF1" s="22">
        <v>12</v>
      </c>
      <c r="AG1" s="22">
        <v>17</v>
      </c>
      <c r="AH1" s="22">
        <v>27</v>
      </c>
      <c r="AI1" s="22">
        <v>37</v>
      </c>
      <c r="AJ1" s="10"/>
      <c r="AL1" s="7"/>
      <c r="AM1" s="22">
        <v>2</v>
      </c>
      <c r="AN1" s="22">
        <v>8</v>
      </c>
      <c r="AO1" s="22">
        <v>12</v>
      </c>
      <c r="AP1" s="22">
        <v>17</v>
      </c>
      <c r="AQ1" s="22">
        <v>27</v>
      </c>
      <c r="AR1" s="22">
        <v>37</v>
      </c>
      <c r="AS1" s="10"/>
      <c r="AU1" s="7"/>
      <c r="AV1" s="22">
        <v>2</v>
      </c>
      <c r="AW1" s="22">
        <v>8</v>
      </c>
      <c r="AX1" s="22">
        <v>12</v>
      </c>
      <c r="AY1" s="22">
        <v>17</v>
      </c>
      <c r="AZ1" s="22">
        <v>27</v>
      </c>
      <c r="BA1" s="22">
        <v>37</v>
      </c>
      <c r="BB1" s="10"/>
      <c r="BD1" s="7"/>
      <c r="BE1" s="22">
        <v>2</v>
      </c>
      <c r="BF1" s="22">
        <v>8</v>
      </c>
      <c r="BG1" s="22">
        <v>12</v>
      </c>
      <c r="BH1" s="22">
        <v>17</v>
      </c>
      <c r="BI1" s="22">
        <v>27</v>
      </c>
      <c r="BJ1" s="22">
        <v>37</v>
      </c>
    </row>
    <row r="2" spans="1:62" ht="15.5">
      <c r="A2" s="9"/>
      <c r="B2" s="9"/>
      <c r="C2" s="82" t="s">
        <v>0</v>
      </c>
      <c r="D2" s="83"/>
      <c r="E2" s="83"/>
      <c r="F2" s="83"/>
      <c r="G2" s="83"/>
      <c r="H2" s="84"/>
      <c r="I2" s="10"/>
      <c r="J2" s="9"/>
      <c r="K2" s="9"/>
      <c r="L2" s="82" t="s">
        <v>0</v>
      </c>
      <c r="M2" s="83"/>
      <c r="N2" s="83"/>
      <c r="O2" s="83"/>
      <c r="P2" s="83"/>
      <c r="Q2" s="84"/>
      <c r="R2" s="10"/>
      <c r="S2" s="9"/>
      <c r="T2" s="9"/>
      <c r="U2" s="82" t="s">
        <v>0</v>
      </c>
      <c r="V2" s="83"/>
      <c r="W2" s="83"/>
      <c r="X2" s="83"/>
      <c r="Y2" s="83"/>
      <c r="Z2" s="84"/>
      <c r="AA2" s="50"/>
      <c r="AB2" s="9"/>
      <c r="AC2" s="9"/>
      <c r="AD2" s="82" t="s">
        <v>0</v>
      </c>
      <c r="AE2" s="83"/>
      <c r="AF2" s="83"/>
      <c r="AG2" s="83"/>
      <c r="AH2" s="83"/>
      <c r="AI2" s="84"/>
      <c r="AJ2" s="10"/>
      <c r="AK2" s="9"/>
      <c r="AL2" s="9"/>
      <c r="AM2" s="82" t="s">
        <v>0</v>
      </c>
      <c r="AN2" s="83"/>
      <c r="AO2" s="83"/>
      <c r="AP2" s="83"/>
      <c r="AQ2" s="83"/>
      <c r="AR2" s="84"/>
      <c r="AS2" s="10"/>
      <c r="AT2" s="9"/>
      <c r="AU2" s="9"/>
      <c r="AV2" s="82" t="s">
        <v>0</v>
      </c>
      <c r="AW2" s="83"/>
      <c r="AX2" s="83"/>
      <c r="AY2" s="83"/>
      <c r="AZ2" s="83"/>
      <c r="BA2" s="84"/>
      <c r="BB2" s="10"/>
      <c r="BC2" s="9"/>
      <c r="BD2" s="9"/>
      <c r="BE2" s="82" t="s">
        <v>0</v>
      </c>
      <c r="BF2" s="83"/>
      <c r="BG2" s="83"/>
      <c r="BH2" s="83"/>
      <c r="BI2" s="83"/>
      <c r="BJ2" s="84"/>
    </row>
    <row r="3" spans="1:62" ht="19" customHeight="1">
      <c r="A3" s="27" t="s">
        <v>188</v>
      </c>
      <c r="B3" s="1"/>
      <c r="C3" s="2">
        <v>2015</v>
      </c>
      <c r="D3" s="3">
        <v>2021</v>
      </c>
      <c r="E3" s="3">
        <v>2025</v>
      </c>
      <c r="F3" s="3">
        <v>2030</v>
      </c>
      <c r="G3" s="3">
        <v>2040</v>
      </c>
      <c r="H3" s="4">
        <v>2050</v>
      </c>
      <c r="I3" s="10"/>
      <c r="J3" s="32" t="s">
        <v>297</v>
      </c>
      <c r="K3" s="1"/>
      <c r="L3" s="2">
        <v>2015</v>
      </c>
      <c r="M3" s="3">
        <v>2021</v>
      </c>
      <c r="N3" s="3">
        <v>2025</v>
      </c>
      <c r="O3" s="3">
        <v>2030</v>
      </c>
      <c r="P3" s="3">
        <v>2040</v>
      </c>
      <c r="Q3" s="4">
        <v>2050</v>
      </c>
      <c r="R3" s="10"/>
      <c r="S3" s="32" t="s">
        <v>318</v>
      </c>
      <c r="T3" s="1"/>
      <c r="U3" s="2">
        <v>2015</v>
      </c>
      <c r="V3" s="3">
        <v>2021</v>
      </c>
      <c r="W3" s="3">
        <v>2025</v>
      </c>
      <c r="X3" s="3">
        <v>2030</v>
      </c>
      <c r="Y3" s="3">
        <v>2040</v>
      </c>
      <c r="Z3" s="4">
        <v>2050</v>
      </c>
      <c r="AA3" s="51"/>
      <c r="AB3" s="32" t="s">
        <v>183</v>
      </c>
      <c r="AC3" s="1"/>
      <c r="AD3" s="2">
        <v>2015</v>
      </c>
      <c r="AE3" s="3">
        <v>2021</v>
      </c>
      <c r="AF3" s="3">
        <v>2025</v>
      </c>
      <c r="AG3" s="3">
        <v>2030</v>
      </c>
      <c r="AH3" s="3">
        <v>2040</v>
      </c>
      <c r="AI3" s="4">
        <v>2050</v>
      </c>
      <c r="AJ3" s="10"/>
      <c r="AK3" s="32" t="s">
        <v>285</v>
      </c>
      <c r="AL3" s="1"/>
      <c r="AM3" s="2">
        <v>2015</v>
      </c>
      <c r="AN3" s="3">
        <v>2021</v>
      </c>
      <c r="AO3" s="3">
        <v>2025</v>
      </c>
      <c r="AP3" s="3">
        <v>2030</v>
      </c>
      <c r="AQ3" s="3">
        <v>2040</v>
      </c>
      <c r="AR3" s="4">
        <v>2050</v>
      </c>
      <c r="AS3" s="10"/>
      <c r="AT3" s="32" t="s">
        <v>203</v>
      </c>
      <c r="AU3" s="1"/>
      <c r="AV3" s="2">
        <v>2015</v>
      </c>
      <c r="AW3" s="3">
        <v>2021</v>
      </c>
      <c r="AX3" s="3">
        <v>2025</v>
      </c>
      <c r="AY3" s="3">
        <v>2030</v>
      </c>
      <c r="AZ3" s="3">
        <v>2040</v>
      </c>
      <c r="BA3" s="4">
        <v>2050</v>
      </c>
      <c r="BB3" s="10"/>
      <c r="BC3" s="32" t="s">
        <v>204</v>
      </c>
      <c r="BD3" s="1"/>
      <c r="BE3" s="2">
        <v>2015</v>
      </c>
      <c r="BF3" s="3">
        <v>2021</v>
      </c>
      <c r="BG3" s="3">
        <v>2025</v>
      </c>
      <c r="BH3" s="3">
        <v>2030</v>
      </c>
      <c r="BI3" s="3">
        <v>2040</v>
      </c>
      <c r="BJ3" s="4">
        <v>2050</v>
      </c>
    </row>
    <row r="4" spans="1:62" ht="17" customHeight="1">
      <c r="A4" s="20" t="s">
        <v>256</v>
      </c>
      <c r="B4" s="9" t="s">
        <v>190</v>
      </c>
      <c r="C4" s="18">
        <f>'Tab-reporting_shock'!C4/'Tab-reporting_baseline'!C4-1</f>
        <v>0</v>
      </c>
      <c r="D4" s="18">
        <f>'Tab-reporting_shock'!D4/'Tab-reporting_baseline'!D4-1</f>
        <v>-8.0562690417229632E-4</v>
      </c>
      <c r="E4" s="18">
        <f>'Tab-reporting_shock'!E4/'Tab-reporting_baseline'!E4-1</f>
        <v>-0.11870888772438626</v>
      </c>
      <c r="F4" s="18">
        <f>'Tab-reporting_shock'!F4/'Tab-reporting_baseline'!F4-1</f>
        <v>-0.16409180897721853</v>
      </c>
      <c r="G4" s="18">
        <f>'Tab-reporting_shock'!G4/'Tab-reporting_baseline'!G4-1</f>
        <v>-0.14740799509612978</v>
      </c>
      <c r="H4" s="18">
        <f>'Tab-reporting_shock'!H4/'Tab-reporting_baseline'!H4-1</f>
        <v>-9.6726613150930119E-2</v>
      </c>
      <c r="I4" s="10"/>
      <c r="J4" s="16" t="s">
        <v>301</v>
      </c>
      <c r="K4" s="9" t="s">
        <v>195</v>
      </c>
      <c r="L4" s="18">
        <f>'Tab-reporting_shock'!L4/'Tab-reporting_baseline'!L4-1</f>
        <v>0</v>
      </c>
      <c r="M4" s="18">
        <f>'Tab-reporting_shock'!M4/'Tab-reporting_baseline'!M4-1</f>
        <v>-2.0034152060956045E-2</v>
      </c>
      <c r="N4" s="18">
        <f>'Tab-reporting_shock'!N4/'Tab-reporting_baseline'!N4-1</f>
        <v>-0.1604702519317015</v>
      </c>
      <c r="O4" s="18">
        <f>'Tab-reporting_shock'!O4/'Tab-reporting_baseline'!O4-1</f>
        <v>-0.21297911870917685</v>
      </c>
      <c r="P4" s="18">
        <f>'Tab-reporting_shock'!P4/'Tab-reporting_baseline'!P4-1</f>
        <v>-0.19023680001656706</v>
      </c>
      <c r="Q4" s="18">
        <f>'Tab-reporting_shock'!Q4/'Tab-reporting_baseline'!Q4-1</f>
        <v>-0.11150022809934634</v>
      </c>
      <c r="R4" s="10"/>
      <c r="S4" s="16" t="s">
        <v>301</v>
      </c>
      <c r="T4" s="9" t="s">
        <v>195</v>
      </c>
      <c r="U4" s="55">
        <f>'Tab-reporting_shock'!U4/'Tab-reporting_baseline'!U4-1</f>
        <v>0</v>
      </c>
      <c r="V4" s="55">
        <f>'Tab-reporting_shock'!V4/'Tab-reporting_baseline'!V4-1</f>
        <v>-2.0034152060956045E-2</v>
      </c>
      <c r="W4" s="55">
        <f>'Tab-reporting_shock'!W4/'Tab-reporting_baseline'!W4-1</f>
        <v>-0.1604702519317015</v>
      </c>
      <c r="X4" s="55">
        <f>'Tab-reporting_shock'!X4/'Tab-reporting_baseline'!X4-1</f>
        <v>-0.21297911870917685</v>
      </c>
      <c r="Y4" s="55">
        <f>'Tab-reporting_shock'!Y4/'Tab-reporting_baseline'!Y4-1</f>
        <v>-0.19023680001656706</v>
      </c>
      <c r="Z4" s="55">
        <f>'Tab-reporting_shock'!Z4/'Tab-reporting_baseline'!Z4-1</f>
        <v>-0.11150022809934634</v>
      </c>
      <c r="AA4" s="24"/>
      <c r="AB4" s="30" t="s">
        <v>141</v>
      </c>
      <c r="AC4" s="10" t="s">
        <v>104</v>
      </c>
      <c r="AD4" s="43">
        <f>'Tab-reporting_shock'!AD4-'Tab-reporting_baseline'!AD4</f>
        <v>0</v>
      </c>
      <c r="AE4" s="43">
        <f>'Tab-reporting_shock'!AE4-'Tab-reporting_baseline'!AE4</f>
        <v>2.4355130000001282</v>
      </c>
      <c r="AF4" s="43">
        <f>'Tab-reporting_shock'!AF4-'Tab-reporting_baseline'!AF4</f>
        <v>18.738241000000016</v>
      </c>
      <c r="AG4" s="43">
        <f>'Tab-reporting_shock'!AG4-'Tab-reporting_baseline'!AG4</f>
        <v>11.846900000000005</v>
      </c>
      <c r="AH4" s="43">
        <f>'Tab-reporting_shock'!AH4-'Tab-reporting_baseline'!AH4</f>
        <v>7.8014490000000478</v>
      </c>
      <c r="AI4" s="43">
        <f>'Tab-reporting_shock'!AI4-'Tab-reporting_baseline'!AI4</f>
        <v>17.177876999999853</v>
      </c>
      <c r="AJ4" s="10"/>
      <c r="AK4" s="30" t="s">
        <v>141</v>
      </c>
      <c r="AL4" s="10" t="s">
        <v>99</v>
      </c>
      <c r="AM4" s="18">
        <f>'Tab-reporting_shock'!AM4/'Tab-reporting_baseline'!AM4-1</f>
        <v>0</v>
      </c>
      <c r="AN4" s="18">
        <f>'Tab-reporting_shock'!AN4/'Tab-reporting_baseline'!AN4-1</f>
        <v>4.0734165836453506E-3</v>
      </c>
      <c r="AO4" s="18">
        <f>'Tab-reporting_shock'!AO4/'Tab-reporting_baseline'!AO4-1</f>
        <v>3.6268884622699726E-2</v>
      </c>
      <c r="AP4" s="18">
        <f>'Tab-reporting_shock'!AP4/'Tab-reporting_baseline'!AP4-1</f>
        <v>6.1566316079949113E-2</v>
      </c>
      <c r="AQ4" s="18">
        <f>'Tab-reporting_shock'!AQ4/'Tab-reporting_baseline'!AQ4-1</f>
        <v>8.5291916694644421E-2</v>
      </c>
      <c r="AR4" s="18">
        <f>'Tab-reporting_shock'!AR4/'Tab-reporting_baseline'!AR4-1</f>
        <v>8.4055487434760545E-2</v>
      </c>
      <c r="AS4" s="10"/>
      <c r="AT4" s="30" t="s">
        <v>141</v>
      </c>
      <c r="AU4" s="10" t="s">
        <v>206</v>
      </c>
      <c r="AV4" s="18">
        <f>'Tab-reporting_shock'!AV4/'Tab-reporting_baseline'!AV4-1</f>
        <v>0</v>
      </c>
      <c r="AW4" s="18">
        <f>'Tab-reporting_shock'!AW4/'Tab-reporting_baseline'!AW4-1</f>
        <v>3.5625365956521993E-3</v>
      </c>
      <c r="AX4" s="18">
        <f>'Tab-reporting_shock'!AX4/'Tab-reporting_baseline'!AX4-1</f>
        <v>1.4202119390346102E-2</v>
      </c>
      <c r="AY4" s="18">
        <f>'Tab-reporting_shock'!AY4/'Tab-reporting_baseline'!AY4-1</f>
        <v>1.1669681026828416E-2</v>
      </c>
      <c r="AZ4" s="18">
        <f>'Tab-reporting_shock'!AZ4/'Tab-reporting_baseline'!AZ4-1</f>
        <v>3.6092068187481008E-3</v>
      </c>
      <c r="BA4" s="18">
        <f>'Tab-reporting_shock'!BA4/'Tab-reporting_baseline'!BA4-1</f>
        <v>-2.7674592244064655E-4</v>
      </c>
      <c r="BB4" s="10"/>
      <c r="BC4" s="30" t="s">
        <v>141</v>
      </c>
      <c r="BD4" s="10" t="s">
        <v>212</v>
      </c>
      <c r="BE4" s="18">
        <f>'Tab-reporting_shock'!BE4/'Tab-reporting_baseline'!BE4-1</f>
        <v>0</v>
      </c>
      <c r="BF4" s="18">
        <f>'Tab-reporting_shock'!BF4/'Tab-reporting_baseline'!BF4-1</f>
        <v>8.7296764342759126E-4</v>
      </c>
      <c r="BG4" s="18">
        <f>'Tab-reporting_shock'!BG4/'Tab-reporting_baseline'!BG4-1</f>
        <v>-1.2766415829678079E-3</v>
      </c>
      <c r="BH4" s="18">
        <f>'Tab-reporting_shock'!BH4/'Tab-reporting_baseline'!BH4-1</f>
        <v>-1.0129299219007737E-2</v>
      </c>
      <c r="BI4" s="18">
        <f>'Tab-reporting_shock'!BI4/'Tab-reporting_baseline'!BI4-1</f>
        <v>-1.1379706900137898E-2</v>
      </c>
      <c r="BJ4" s="18">
        <f>'Tab-reporting_shock'!BJ4/'Tab-reporting_baseline'!BJ4-1</f>
        <v>-5.6794709637608687E-3</v>
      </c>
    </row>
    <row r="5" spans="1:62">
      <c r="A5" s="29" t="s">
        <v>139</v>
      </c>
      <c r="B5" s="9" t="s">
        <v>134</v>
      </c>
      <c r="C5" s="18">
        <f>'Tab-reporting_shock'!C5/'Tab-reporting_baseline'!C5-1</f>
        <v>0</v>
      </c>
      <c r="D5" s="18">
        <f>'Tab-reporting_shock'!D5/'Tab-reporting_baseline'!D5-1</f>
        <v>2.0018718646097611E-5</v>
      </c>
      <c r="E5" s="18">
        <f>'Tab-reporting_shock'!E5/'Tab-reporting_baseline'!E5-1</f>
        <v>1.4183399749345682E-4</v>
      </c>
      <c r="F5" s="18">
        <f>'Tab-reporting_shock'!F5/'Tab-reporting_baseline'!F5-1</f>
        <v>1.1451506466109151E-4</v>
      </c>
      <c r="G5" s="18">
        <f>'Tab-reporting_shock'!G5/'Tab-reporting_baseline'!G5-1</f>
        <v>-1.3144794442498942E-4</v>
      </c>
      <c r="H5" s="18">
        <f>'Tab-reporting_shock'!H5/'Tab-reporting_baseline'!H5-1</f>
        <v>-2.096229868638888E-4</v>
      </c>
      <c r="I5" s="10"/>
      <c r="J5" s="30" t="s">
        <v>141</v>
      </c>
      <c r="K5" s="9" t="s">
        <v>196</v>
      </c>
      <c r="L5" s="18">
        <f>'Tab-reporting_shock'!L5/'Tab-reporting_baseline'!L5-1</f>
        <v>0</v>
      </c>
      <c r="M5" s="18">
        <f>'Tab-reporting_shock'!M5/'Tab-reporting_baseline'!M5-1</f>
        <v>-4.3862240156502197E-2</v>
      </c>
      <c r="N5" s="18">
        <f>'Tab-reporting_shock'!N5/'Tab-reporting_baseline'!N5-1</f>
        <v>-0.16207743376589578</v>
      </c>
      <c r="O5" s="18">
        <f>'Tab-reporting_shock'!O5/'Tab-reporting_baseline'!O5-1</f>
        <v>-0.22074929170009905</v>
      </c>
      <c r="P5" s="18">
        <f>'Tab-reporting_shock'!P5/'Tab-reporting_baseline'!P5-1</f>
        <v>-0.20187542217060961</v>
      </c>
      <c r="Q5" s="18">
        <f>'Tab-reporting_shock'!Q5/'Tab-reporting_baseline'!Q5-1</f>
        <v>-9.1263673701762471E-2</v>
      </c>
      <c r="R5" s="10"/>
      <c r="S5" s="29" t="s">
        <v>300</v>
      </c>
      <c r="T5" s="9" t="s">
        <v>313</v>
      </c>
      <c r="U5" s="18">
        <f>'Tab-reporting_shock'!U5/'Tab-reporting_baseline'!U5-1</f>
        <v>0</v>
      </c>
      <c r="V5" s="18">
        <f>'Tab-reporting_shock'!V5/'Tab-reporting_baseline'!V5-1</f>
        <v>-4.2901958121821515E-3</v>
      </c>
      <c r="W5" s="18">
        <f>'Tab-reporting_shock'!W5/'Tab-reporting_baseline'!W5-1</f>
        <v>-1.8936263182275481E-2</v>
      </c>
      <c r="X5" s="18">
        <f>'Tab-reporting_shock'!X5/'Tab-reporting_baseline'!X5-1</f>
        <v>-2.4437007408093514E-2</v>
      </c>
      <c r="Y5" s="18">
        <f>'Tab-reporting_shock'!Y5/'Tab-reporting_baseline'!Y5-1</f>
        <v>-1.4043905121621569E-2</v>
      </c>
      <c r="Z5" s="18">
        <f>'Tab-reporting_shock'!Z5/'Tab-reporting_baseline'!Z5-1</f>
        <v>-9.63455956560888E-4</v>
      </c>
      <c r="AA5" s="23"/>
      <c r="AB5" s="30" t="s">
        <v>142</v>
      </c>
      <c r="AC5" s="10" t="s">
        <v>105</v>
      </c>
      <c r="AD5" s="43">
        <f>'Tab-reporting_shock'!AD5-'Tab-reporting_baseline'!AD5</f>
        <v>0</v>
      </c>
      <c r="AE5" s="43">
        <f>'Tab-reporting_shock'!AE5-'Tab-reporting_baseline'!AE5</f>
        <v>0.11787789999999632</v>
      </c>
      <c r="AF5" s="43">
        <f>'Tab-reporting_shock'!AF5-'Tab-reporting_baseline'!AF5</f>
        <v>0.96159389999999689</v>
      </c>
      <c r="AG5" s="43">
        <f>'Tab-reporting_shock'!AG5-'Tab-reporting_baseline'!AG5</f>
        <v>0.3349480999999912</v>
      </c>
      <c r="AH5" s="43">
        <f>'Tab-reporting_shock'!AH5-'Tab-reporting_baseline'!AH5</f>
        <v>-1.427559599999995</v>
      </c>
      <c r="AI5" s="43">
        <f>'Tab-reporting_shock'!AI5-'Tab-reporting_baseline'!AI5</f>
        <v>-1.127103500000004</v>
      </c>
      <c r="AJ5" s="10"/>
      <c r="AK5" s="30" t="s">
        <v>142</v>
      </c>
      <c r="AL5" s="10" t="s">
        <v>100</v>
      </c>
      <c r="AM5" s="18">
        <f>'Tab-reporting_shock'!AM5/'Tab-reporting_baseline'!AM5-1</f>
        <v>0</v>
      </c>
      <c r="AN5" s="18">
        <f>'Tab-reporting_shock'!AN5/'Tab-reporting_baseline'!AN5-1</f>
        <v>5.4888653261597753E-4</v>
      </c>
      <c r="AO5" s="18">
        <f>'Tab-reporting_shock'!AO5/'Tab-reporting_baseline'!AO5-1</f>
        <v>4.321225173812282E-3</v>
      </c>
      <c r="AP5" s="18">
        <f>'Tab-reporting_shock'!AP5/'Tab-reporting_baseline'!AP5-1</f>
        <v>6.5716632548022957E-3</v>
      </c>
      <c r="AQ5" s="18">
        <f>'Tab-reporting_shock'!AQ5/'Tab-reporting_baseline'!AQ5-1</f>
        <v>4.5494217316073282E-3</v>
      </c>
      <c r="AR5" s="18">
        <f>'Tab-reporting_shock'!AR5/'Tab-reporting_baseline'!AR5-1</f>
        <v>1.1177987811139545E-3</v>
      </c>
      <c r="AS5" s="10"/>
      <c r="AT5" s="30" t="s">
        <v>142</v>
      </c>
      <c r="AU5" s="10" t="s">
        <v>207</v>
      </c>
      <c r="AV5" s="18">
        <f>'Tab-reporting_shock'!AV5/'Tab-reporting_baseline'!AV5-1</f>
        <v>0</v>
      </c>
      <c r="AW5" s="18">
        <f>'Tab-reporting_shock'!AW5/'Tab-reporting_baseline'!AW5-1</f>
        <v>1.0844825968803207E-3</v>
      </c>
      <c r="AX5" s="18">
        <f>'Tab-reporting_shock'!AX5/'Tab-reporting_baseline'!AX5-1</f>
        <v>5.5677470672010898E-3</v>
      </c>
      <c r="AY5" s="18">
        <f>'Tab-reporting_shock'!AY5/'Tab-reporting_baseline'!AY5-1</f>
        <v>5.8673196968612729E-3</v>
      </c>
      <c r="AZ5" s="18">
        <f>'Tab-reporting_shock'!AZ5/'Tab-reporting_baseline'!AZ5-1</f>
        <v>-5.7605100927116126E-5</v>
      </c>
      <c r="BA5" s="18">
        <f>'Tab-reporting_shock'!BA5/'Tab-reporting_baseline'!BA5-1</f>
        <v>-1.9419706118936064E-3</v>
      </c>
      <c r="BB5" s="10"/>
      <c r="BC5" s="30" t="s">
        <v>142</v>
      </c>
      <c r="BD5" s="10" t="s">
        <v>213</v>
      </c>
      <c r="BE5" s="18">
        <f>'Tab-reporting_shock'!BE5/'Tab-reporting_baseline'!BE5-1</f>
        <v>0</v>
      </c>
      <c r="BF5" s="18">
        <f>'Tab-reporting_shock'!BF5/'Tab-reporting_baseline'!BF5-1</f>
        <v>9.3638654886873951E-4</v>
      </c>
      <c r="BG5" s="18">
        <f>'Tab-reporting_shock'!BG5/'Tab-reporting_baseline'!BG5-1</f>
        <v>1.7980969947928305E-3</v>
      </c>
      <c r="BH5" s="18">
        <f>'Tab-reporting_shock'!BH5/'Tab-reporting_baseline'!BH5-1</f>
        <v>-3.8856813076137975E-5</v>
      </c>
      <c r="BI5" s="18">
        <f>'Tab-reporting_shock'!BI5/'Tab-reporting_baseline'!BI5-1</f>
        <v>-4.3681065214659087E-3</v>
      </c>
      <c r="BJ5" s="18">
        <f>'Tab-reporting_shock'!BJ5/'Tab-reporting_baseline'!BJ5-1</f>
        <v>-4.3643602814209537E-3</v>
      </c>
    </row>
    <row r="6" spans="1:62">
      <c r="A6" s="29" t="s">
        <v>300</v>
      </c>
      <c r="B6" s="9" t="s">
        <v>135</v>
      </c>
      <c r="C6" s="18">
        <f>'Tab-reporting_shock'!C6/'Tab-reporting_baseline'!C6-1</f>
        <v>0</v>
      </c>
      <c r="D6" s="18">
        <f>'Tab-reporting_shock'!D6/'Tab-reporting_baseline'!D6-1</f>
        <v>-3.2329532104354852E-3</v>
      </c>
      <c r="E6" s="18">
        <f>'Tab-reporting_shock'!E6/'Tab-reporting_baseline'!E6-1</f>
        <v>-6.4102116635652573E-3</v>
      </c>
      <c r="F6" s="18">
        <f>'Tab-reporting_shock'!F6/'Tab-reporting_baseline'!F6-1</f>
        <v>-7.57140074508863E-2</v>
      </c>
      <c r="G6" s="18">
        <f>'Tab-reporting_shock'!G6/'Tab-reporting_baseline'!G6-1</f>
        <v>-0.28249765615444966</v>
      </c>
      <c r="H6" s="18">
        <f>'Tab-reporting_shock'!H6/'Tab-reporting_baseline'!H6-1</f>
        <v>-0.29626651416164873</v>
      </c>
      <c r="I6" s="10"/>
      <c r="J6" s="30" t="s">
        <v>142</v>
      </c>
      <c r="K6" s="9" t="s">
        <v>197</v>
      </c>
      <c r="L6" s="18">
        <f>'Tab-reporting_shock'!L6/'Tab-reporting_baseline'!L6-1</f>
        <v>0</v>
      </c>
      <c r="M6" s="18">
        <f>'Tab-reporting_shock'!M6/'Tab-reporting_baseline'!M6-1</f>
        <v>2.5353470499300812E-4</v>
      </c>
      <c r="N6" s="18">
        <f>'Tab-reporting_shock'!N6/'Tab-reporting_baseline'!N6-1</f>
        <v>-1.2439577728410312E-3</v>
      </c>
      <c r="O6" s="18">
        <f>'Tab-reporting_shock'!O6/'Tab-reporting_baseline'!O6-1</f>
        <v>5.0772737979702942E-3</v>
      </c>
      <c r="P6" s="18">
        <f>'Tab-reporting_shock'!P6/'Tab-reporting_baseline'!P6-1</f>
        <v>1.4393372983171115E-2</v>
      </c>
      <c r="Q6" s="18">
        <f>'Tab-reporting_shock'!Q6/'Tab-reporting_baseline'!Q6-1</f>
        <v>1.9871862108663763E-2</v>
      </c>
      <c r="R6" s="10"/>
      <c r="S6" s="29" t="s">
        <v>148</v>
      </c>
      <c r="T6" s="9" t="s">
        <v>314</v>
      </c>
      <c r="U6" s="18">
        <f>'Tab-reporting_shock'!U6/'Tab-reporting_baseline'!U6-1</f>
        <v>0</v>
      </c>
      <c r="V6" s="18">
        <f>'Tab-reporting_shock'!V6/'Tab-reporting_baseline'!V6-1</f>
        <v>-8.2294855936213218E-2</v>
      </c>
      <c r="W6" s="18">
        <f>'Tab-reporting_shock'!W6/'Tab-reporting_baseline'!W6-1</f>
        <v>-0.34510057524292326</v>
      </c>
      <c r="X6" s="18">
        <f>'Tab-reporting_shock'!X6/'Tab-reporting_baseline'!X6-1</f>
        <v>-0.49471701490610298</v>
      </c>
      <c r="Y6" s="18">
        <f>'Tab-reporting_shock'!Y6/'Tab-reporting_baseline'!Y6-1</f>
        <v>-0.45983377665781744</v>
      </c>
      <c r="Z6" s="18">
        <f>'Tab-reporting_shock'!Z6/'Tab-reporting_baseline'!Z6-1</f>
        <v>-0.28095747652641023</v>
      </c>
      <c r="AA6" s="23"/>
      <c r="AB6" s="30" t="s">
        <v>143</v>
      </c>
      <c r="AC6" s="10" t="s">
        <v>106</v>
      </c>
      <c r="AD6" s="43">
        <f>'Tab-reporting_shock'!AD6-'Tab-reporting_baseline'!AD6</f>
        <v>0</v>
      </c>
      <c r="AE6" s="43">
        <f>'Tab-reporting_shock'!AE6-'Tab-reporting_baseline'!AE6</f>
        <v>1.1352489999999307</v>
      </c>
      <c r="AF6" s="43">
        <f>'Tab-reporting_shock'!AF6-'Tab-reporting_baseline'!AF6</f>
        <v>4.0414080000000467</v>
      </c>
      <c r="AG6" s="43">
        <f>'Tab-reporting_shock'!AG6-'Tab-reporting_baseline'!AG6</f>
        <v>-6.5714120000000094</v>
      </c>
      <c r="AH6" s="43">
        <f>'Tab-reporting_shock'!AH6-'Tab-reporting_baseline'!AH6</f>
        <v>-9.7972760000000108</v>
      </c>
      <c r="AI6" s="43">
        <f>'Tab-reporting_shock'!AI6-'Tab-reporting_baseline'!AI6</f>
        <v>-2.5419540000000325</v>
      </c>
      <c r="AJ6" s="10"/>
      <c r="AK6" s="30" t="s">
        <v>143</v>
      </c>
      <c r="AL6" s="10" t="s">
        <v>101</v>
      </c>
      <c r="AM6" s="18">
        <f>'Tab-reporting_shock'!AM6/'Tab-reporting_baseline'!AM6-1</f>
        <v>0</v>
      </c>
      <c r="AN6" s="18">
        <f>'Tab-reporting_shock'!AN6/'Tab-reporting_baseline'!AN6-1</f>
        <v>7.4654990910172359E-4</v>
      </c>
      <c r="AO6" s="18">
        <f>'Tab-reporting_shock'!AO6/'Tab-reporting_baseline'!AO6-1</f>
        <v>6.9195867004363532E-3</v>
      </c>
      <c r="AP6" s="18">
        <f>'Tab-reporting_shock'!AP6/'Tab-reporting_baseline'!AP6-1</f>
        <v>1.0970422096601595E-2</v>
      </c>
      <c r="AQ6" s="18">
        <f>'Tab-reporting_shock'!AQ6/'Tab-reporting_baseline'!AQ6-1</f>
        <v>2.0289877646005205E-2</v>
      </c>
      <c r="AR6" s="18">
        <f>'Tab-reporting_shock'!AR6/'Tab-reporting_baseline'!AR6-1</f>
        <v>2.2174879166342087E-2</v>
      </c>
      <c r="AS6" s="10"/>
      <c r="AT6" s="30" t="s">
        <v>143</v>
      </c>
      <c r="AU6" s="10" t="s">
        <v>208</v>
      </c>
      <c r="AV6" s="18">
        <f>'Tab-reporting_shock'!AV6/'Tab-reporting_baseline'!AV6-1</f>
        <v>0</v>
      </c>
      <c r="AW6" s="18">
        <f>'Tab-reporting_shock'!AW6/'Tab-reporting_baseline'!AW6-1</f>
        <v>1.1239790820269935E-3</v>
      </c>
      <c r="AX6" s="18">
        <f>'Tab-reporting_shock'!AX6/'Tab-reporting_baseline'!AX6-1</f>
        <v>2.7912895888710931E-3</v>
      </c>
      <c r="AY6" s="18">
        <f>'Tab-reporting_shock'!AY6/'Tab-reporting_baseline'!AY6-1</f>
        <v>-9.8159573283507218E-4</v>
      </c>
      <c r="AZ6" s="18">
        <f>'Tab-reporting_shock'!AZ6/'Tab-reporting_baseline'!AZ6-1</f>
        <v>-2.3013066207795418E-3</v>
      </c>
      <c r="BA6" s="18">
        <f>'Tab-reporting_shock'!BA6/'Tab-reporting_baseline'!BA6-1</f>
        <v>-1.3683397762536131E-3</v>
      </c>
      <c r="BB6" s="10"/>
      <c r="BC6" s="30" t="s">
        <v>143</v>
      </c>
      <c r="BD6" s="10" t="s">
        <v>214</v>
      </c>
      <c r="BE6" s="18">
        <f>'Tab-reporting_shock'!BE6/'Tab-reporting_baseline'!BE6-1</f>
        <v>0</v>
      </c>
      <c r="BF6" s="18">
        <f>'Tab-reporting_shock'!BF6/'Tab-reporting_baseline'!BF6-1</f>
        <v>8.3531855168317293E-4</v>
      </c>
      <c r="BG6" s="18">
        <f>'Tab-reporting_shock'!BG6/'Tab-reporting_baseline'!BG6-1</f>
        <v>-1.6957021429988561E-3</v>
      </c>
      <c r="BH6" s="18">
        <f>'Tab-reporting_shock'!BH6/'Tab-reporting_baseline'!BH6-1</f>
        <v>-8.1556048518401925E-3</v>
      </c>
      <c r="BI6" s="18">
        <f>'Tab-reporting_shock'!BI6/'Tab-reporting_baseline'!BI6-1</f>
        <v>-7.3922395440253474E-3</v>
      </c>
      <c r="BJ6" s="18">
        <f>'Tab-reporting_shock'!BJ6/'Tab-reporting_baseline'!BJ6-1</f>
        <v>-3.9197833344467581E-3</v>
      </c>
    </row>
    <row r="7" spans="1:62">
      <c r="A7" s="29" t="s">
        <v>148</v>
      </c>
      <c r="B7" s="9" t="s">
        <v>136</v>
      </c>
      <c r="C7" s="18">
        <f>'Tab-reporting_shock'!C7/'Tab-reporting_baseline'!C7-1</f>
        <v>0</v>
      </c>
      <c r="D7" s="18">
        <f>'Tab-reporting_shock'!D7/'Tab-reporting_baseline'!D7-1</f>
        <v>-3.9431139703612894E-2</v>
      </c>
      <c r="E7" s="18">
        <f>'Tab-reporting_shock'!E7/'Tab-reporting_baseline'!E7-1</f>
        <v>-2.7262177330940385E-2</v>
      </c>
      <c r="F7" s="18">
        <f>'Tab-reporting_shock'!F7/'Tab-reporting_baseline'!F7-1</f>
        <v>-7.8308632427512292E-2</v>
      </c>
      <c r="G7" s="18">
        <f>'Tab-reporting_shock'!G7/'Tab-reporting_baseline'!G7-1</f>
        <v>-2.1649896062932772E-2</v>
      </c>
      <c r="H7" s="18">
        <f>'Tab-reporting_shock'!H7/'Tab-reporting_baseline'!H7-1</f>
        <v>4.0469383267246251E-2</v>
      </c>
      <c r="I7" s="10"/>
      <c r="J7" s="30" t="s">
        <v>143</v>
      </c>
      <c r="K7" s="9" t="s">
        <v>198</v>
      </c>
      <c r="L7" s="18">
        <f>'Tab-reporting_shock'!L7/'Tab-reporting_baseline'!L7-1</f>
        <v>0</v>
      </c>
      <c r="M7" s="18">
        <f>'Tab-reporting_shock'!M7/'Tab-reporting_baseline'!M7-1</f>
        <v>-2.1864417592206364E-2</v>
      </c>
      <c r="N7" s="18">
        <f>'Tab-reporting_shock'!N7/'Tab-reporting_baseline'!N7-1</f>
        <v>-9.5067247692289691E-2</v>
      </c>
      <c r="O7" s="18">
        <f>'Tab-reporting_shock'!O7/'Tab-reporting_baseline'!O7-1</f>
        <v>-0.1296906876094458</v>
      </c>
      <c r="P7" s="18">
        <f>'Tab-reporting_shock'!P7/'Tab-reporting_baseline'!P7-1</f>
        <v>-0.12108985762561209</v>
      </c>
      <c r="Q7" s="18">
        <f>'Tab-reporting_shock'!Q7/'Tab-reporting_baseline'!Q7-1</f>
        <v>-6.9238076798170511E-2</v>
      </c>
      <c r="R7" s="10"/>
      <c r="S7" s="29" t="s">
        <v>159</v>
      </c>
      <c r="T7" s="9" t="s">
        <v>315</v>
      </c>
      <c r="U7" s="18">
        <f>'Tab-reporting_shock'!U7/'Tab-reporting_baseline'!U7-1</f>
        <v>0</v>
      </c>
      <c r="V7" s="18">
        <f>'Tab-reporting_shock'!V7/'Tab-reporting_baseline'!V7-1</f>
        <v>2.3511525018284907E-3</v>
      </c>
      <c r="W7" s="18">
        <f>'Tab-reporting_shock'!W7/'Tab-reporting_baseline'!W7-1</f>
        <v>-0.13180365887986645</v>
      </c>
      <c r="X7" s="18">
        <f>'Tab-reporting_shock'!X7/'Tab-reporting_baseline'!X7-1</f>
        <v>-0.16592518958512037</v>
      </c>
      <c r="Y7" s="18">
        <f>'Tab-reporting_shock'!Y7/'Tab-reporting_baseline'!Y7-1</f>
        <v>-0.13942665468207649</v>
      </c>
      <c r="Z7" s="18">
        <f>'Tab-reporting_shock'!Z7/'Tab-reporting_baseline'!Z7-1</f>
        <v>-8.8792797575493965E-2</v>
      </c>
      <c r="AA7" s="23"/>
      <c r="AB7" s="30" t="s">
        <v>185</v>
      </c>
      <c r="AC7" s="10" t="s">
        <v>107</v>
      </c>
      <c r="AD7" s="43">
        <f>'Tab-reporting_shock'!AD7-'Tab-reporting_baseline'!AD7</f>
        <v>0</v>
      </c>
      <c r="AE7" s="43">
        <f>'Tab-reporting_shock'!AE7-'Tab-reporting_baseline'!AE7</f>
        <v>2.6877550000001804E-2</v>
      </c>
      <c r="AF7" s="43">
        <f>'Tab-reporting_shock'!AF7-'Tab-reporting_baseline'!AF7</f>
        <v>-2.6119161300000009</v>
      </c>
      <c r="AG7" s="43">
        <f>'Tab-reporting_shock'!AG7-'Tab-reporting_baseline'!AG7</f>
        <v>-4.6477567200000003</v>
      </c>
      <c r="AH7" s="43">
        <f>'Tab-reporting_shock'!AH7-'Tab-reporting_baseline'!AH7</f>
        <v>-3.4189518099999994</v>
      </c>
      <c r="AI7" s="43">
        <f>'Tab-reporting_shock'!AI7-'Tab-reporting_baseline'!AI7</f>
        <v>-1.6887982099999999</v>
      </c>
      <c r="AJ7" s="10"/>
      <c r="AK7" s="30" t="s">
        <v>185</v>
      </c>
      <c r="AL7" s="10" t="s">
        <v>102</v>
      </c>
      <c r="AM7" s="18">
        <f>'Tab-reporting_shock'!AM7/'Tab-reporting_baseline'!AM7-1</f>
        <v>0</v>
      </c>
      <c r="AN7" s="18">
        <f>'Tab-reporting_shock'!AN7/'Tab-reporting_baseline'!AN7-1</f>
        <v>1.315886910315589E-3</v>
      </c>
      <c r="AO7" s="18">
        <f>'Tab-reporting_shock'!AO7/'Tab-reporting_baseline'!AO7-1</f>
        <v>-0.10473792484449029</v>
      </c>
      <c r="AP7" s="18">
        <f>'Tab-reporting_shock'!AP7/'Tab-reporting_baseline'!AP7-1</f>
        <v>-0.18291325308014916</v>
      </c>
      <c r="AQ7" s="18">
        <f>'Tab-reporting_shock'!AQ7/'Tab-reporting_baseline'!AQ7-1</f>
        <v>-0.18530434366830972</v>
      </c>
      <c r="AR7" s="18">
        <f>'Tab-reporting_shock'!AR7/'Tab-reporting_baseline'!AR7-1</f>
        <v>-0.12182838605172452</v>
      </c>
      <c r="AS7" s="10"/>
      <c r="AT7" s="30" t="s">
        <v>185</v>
      </c>
      <c r="AU7" s="10" t="s">
        <v>209</v>
      </c>
      <c r="AV7" s="18">
        <f>'Tab-reporting_shock'!AV7/'Tab-reporting_baseline'!AV7-1</f>
        <v>0</v>
      </c>
      <c r="AW7" s="18">
        <f>'Tab-reporting_shock'!AW7/'Tab-reporting_baseline'!AW7-1</f>
        <v>2.1950476303436162E-3</v>
      </c>
      <c r="AX7" s="18">
        <f>'Tab-reporting_shock'!AX7/'Tab-reporting_baseline'!AX7-1</f>
        <v>-0.10106860328747824</v>
      </c>
      <c r="AY7" s="18">
        <f>'Tab-reporting_shock'!AY7/'Tab-reporting_baseline'!AY7-1</f>
        <v>-0.14105554661516362</v>
      </c>
      <c r="AZ7" s="18">
        <f>'Tab-reporting_shock'!AZ7/'Tab-reporting_baseline'!AZ7-1</f>
        <v>-0.12845604953612133</v>
      </c>
      <c r="BA7" s="18">
        <f>'Tab-reporting_shock'!BA7/'Tab-reporting_baseline'!BA7-1</f>
        <v>-9.1006935079075535E-2</v>
      </c>
      <c r="BB7" s="10"/>
      <c r="BC7" s="30" t="s">
        <v>185</v>
      </c>
      <c r="BD7" s="10" t="s">
        <v>215</v>
      </c>
      <c r="BE7" s="18">
        <f>'Tab-reporting_shock'!BE7/'Tab-reporting_baseline'!BE7-1</f>
        <v>0</v>
      </c>
      <c r="BF7" s="18">
        <f>'Tab-reporting_shock'!BF7/'Tab-reporting_baseline'!BF7-1</f>
        <v>1.4224823823005828E-3</v>
      </c>
      <c r="BG7" s="18">
        <f>'Tab-reporting_shock'!BG7/'Tab-reporting_baseline'!BG7-1</f>
        <v>-0.127634878541386</v>
      </c>
      <c r="BH7" s="18">
        <f>'Tab-reporting_shock'!BH7/'Tab-reporting_baseline'!BH7-1</f>
        <v>-0.18128050232968151</v>
      </c>
      <c r="BI7" s="18">
        <f>'Tab-reporting_shock'!BI7/'Tab-reporting_baseline'!BI7-1</f>
        <v>-0.16972221676791133</v>
      </c>
      <c r="BJ7" s="18">
        <f>'Tab-reporting_shock'!BJ7/'Tab-reporting_baseline'!BJ7-1</f>
        <v>-0.11668489305836716</v>
      </c>
    </row>
    <row r="8" spans="1:62">
      <c r="A8" s="29" t="s">
        <v>159</v>
      </c>
      <c r="B8" s="9" t="s">
        <v>137</v>
      </c>
      <c r="C8" s="18">
        <f>'Tab-reporting_shock'!C8/'Tab-reporting_baseline'!C8-1</f>
        <v>0</v>
      </c>
      <c r="D8" s="18">
        <f>'Tab-reporting_shock'!D8/'Tab-reporting_baseline'!D8-1</f>
        <v>1.7913018039907858E-3</v>
      </c>
      <c r="E8" s="18">
        <f>'Tab-reporting_shock'!E8/'Tab-reporting_baseline'!E8-1</f>
        <v>-0.145837066787604</v>
      </c>
      <c r="F8" s="18">
        <f>'Tab-reporting_shock'!F8/'Tab-reporting_baseline'!F8-1</f>
        <v>-0.18846708131492118</v>
      </c>
      <c r="G8" s="18">
        <f>'Tab-reporting_shock'!G8/'Tab-reporting_baseline'!G8-1</f>
        <v>-0.16181567897779658</v>
      </c>
      <c r="H8" s="18">
        <f>'Tab-reporting_shock'!H8/'Tab-reporting_baseline'!H8-1</f>
        <v>-0.10421214599026585</v>
      </c>
      <c r="I8" s="10"/>
      <c r="J8" s="30" t="s">
        <v>185</v>
      </c>
      <c r="K8" s="9" t="s">
        <v>199</v>
      </c>
      <c r="L8" s="18">
        <f>'Tab-reporting_shock'!L8/'Tab-reporting_baseline'!L8-1</f>
        <v>0</v>
      </c>
      <c r="M8" s="18">
        <f>'Tab-reporting_shock'!M8/'Tab-reporting_baseline'!M8-1</f>
        <v>1.8028294169827319E-3</v>
      </c>
      <c r="N8" s="18">
        <f>'Tab-reporting_shock'!N8/'Tab-reporting_baseline'!N8-1</f>
        <v>-7.2321048284092804E-2</v>
      </c>
      <c r="O8" s="18">
        <f>'Tab-reporting_shock'!O8/'Tab-reporting_baseline'!O8-1</f>
        <v>-0.10847083875287067</v>
      </c>
      <c r="P8" s="18">
        <f>'Tab-reporting_shock'!P8/'Tab-reporting_baseline'!P8-1</f>
        <v>-0.10552324781357059</v>
      </c>
      <c r="Q8" s="18">
        <f>'Tab-reporting_shock'!Q8/'Tab-reporting_baseline'!Q8-1</f>
        <v>-5.7397938379251889E-2</v>
      </c>
      <c r="R8" s="10"/>
      <c r="S8" s="30" t="s">
        <v>302</v>
      </c>
      <c r="T8" s="9" t="s">
        <v>201</v>
      </c>
      <c r="U8" s="55">
        <f>'Tab-reporting_shock'!U8/'Tab-reporting_baseline'!U8-1</f>
        <v>0</v>
      </c>
      <c r="V8" s="55">
        <f>'Tab-reporting_shock'!V8/'Tab-reporting_baseline'!V8-1</f>
        <v>-9.8509600255550445E-2</v>
      </c>
      <c r="W8" s="55">
        <f>'Tab-reporting_shock'!W8/'Tab-reporting_baseline'!W8-1</f>
        <v>-0.22949554532450189</v>
      </c>
      <c r="X8" s="55">
        <f>'Tab-reporting_shock'!X8/'Tab-reporting_baseline'!X8-1</f>
        <v>-0.18342082240805269</v>
      </c>
      <c r="Y8" s="55">
        <f>'Tab-reporting_shock'!Y8/'Tab-reporting_baseline'!Y8-1</f>
        <v>-0.11012674158905988</v>
      </c>
      <c r="Z8" s="55">
        <f>'Tab-reporting_shock'!Z8/'Tab-reporting_baseline'!Z8-1</f>
        <v>-2.5634724827635069E-2</v>
      </c>
      <c r="AA8" s="24"/>
      <c r="AB8" s="30" t="s">
        <v>140</v>
      </c>
      <c r="AC8" s="10" t="s">
        <v>108</v>
      </c>
      <c r="AD8" s="43">
        <f>'Tab-reporting_shock'!AD8-'Tab-reporting_baseline'!AD8</f>
        <v>0</v>
      </c>
      <c r="AE8" s="43">
        <f>'Tab-reporting_shock'!AE8-'Tab-reporting_baseline'!AE8</f>
        <v>4.5900028000000148E-2</v>
      </c>
      <c r="AF8" s="43">
        <f>'Tab-reporting_shock'!AF8-'Tab-reporting_baseline'!AF8</f>
        <v>-1.0712434920000007</v>
      </c>
      <c r="AG8" s="43">
        <f>'Tab-reporting_shock'!AG8-'Tab-reporting_baseline'!AG8</f>
        <v>-2.2803138599999997</v>
      </c>
      <c r="AH8" s="43">
        <f>'Tab-reporting_shock'!AH8-'Tab-reporting_baseline'!AH8</f>
        <v>-1.7691745100000009</v>
      </c>
      <c r="AI8" s="43">
        <f>'Tab-reporting_shock'!AI8-'Tab-reporting_baseline'!AI8</f>
        <v>-1.0847019600000003</v>
      </c>
      <c r="AJ8" s="10"/>
      <c r="AK8" s="30" t="s">
        <v>140</v>
      </c>
      <c r="AL8" s="10" t="s">
        <v>103</v>
      </c>
      <c r="AM8" s="18">
        <f>'Tab-reporting_shock'!AM8/'Tab-reporting_baseline'!AM8-1</f>
        <v>0</v>
      </c>
      <c r="AN8" s="18">
        <f>'Tab-reporting_shock'!AN8/'Tab-reporting_baseline'!AN8-1</f>
        <v>9.9270910511974897E-3</v>
      </c>
      <c r="AO8" s="18">
        <f>'Tab-reporting_shock'!AO8/'Tab-reporting_baseline'!AO8-1</f>
        <v>-8.8568777925118969E-2</v>
      </c>
      <c r="AP8" s="18">
        <f>'Tab-reporting_shock'!AP8/'Tab-reporting_baseline'!AP8-1</f>
        <v>-0.14112277170997034</v>
      </c>
      <c r="AQ8" s="18">
        <f>'Tab-reporting_shock'!AQ8/'Tab-reporting_baseline'!AQ8-1</f>
        <v>-0.11469391227283621</v>
      </c>
      <c r="AR8" s="18">
        <f>'Tab-reporting_shock'!AR8/'Tab-reporting_baseline'!AR8-1</f>
        <v>-5.5642184691093721E-2</v>
      </c>
      <c r="AS8" s="10"/>
      <c r="AT8" s="30" t="s">
        <v>140</v>
      </c>
      <c r="AU8" s="10" t="s">
        <v>210</v>
      </c>
      <c r="AV8" s="18">
        <f>'Tab-reporting_shock'!AV8/'Tab-reporting_baseline'!AV8-1</f>
        <v>0</v>
      </c>
      <c r="AW8" s="18">
        <f>'Tab-reporting_shock'!AW8/'Tab-reporting_baseline'!AW8-1</f>
        <v>8.3620684236454412E-2</v>
      </c>
      <c r="AX8" s="18">
        <f>'Tab-reporting_shock'!AX8/'Tab-reporting_baseline'!AX8-1</f>
        <v>0.14855141336642497</v>
      </c>
      <c r="AY8" s="18">
        <f>'Tab-reporting_shock'!AY8/'Tab-reporting_baseline'!AY8-1</f>
        <v>9.6809093157582238E-2</v>
      </c>
      <c r="AZ8" s="18">
        <f>'Tab-reporting_shock'!AZ8/'Tab-reporting_baseline'!AZ8-1</f>
        <v>0.12283086779034469</v>
      </c>
      <c r="BA8" s="18">
        <f>'Tab-reporting_shock'!BA8/'Tab-reporting_baseline'!BA8-1</f>
        <v>1.6897154498690892E-2</v>
      </c>
      <c r="BB8" s="10"/>
      <c r="BC8" s="30" t="s">
        <v>140</v>
      </c>
      <c r="BD8" s="10" t="s">
        <v>216</v>
      </c>
      <c r="BE8" s="18">
        <f>'Tab-reporting_shock'!BE8/'Tab-reporting_baseline'!BE8-1</f>
        <v>0</v>
      </c>
      <c r="BF8" s="18">
        <f>'Tab-reporting_shock'!BF8/'Tab-reporting_baseline'!BF8-1</f>
        <v>2.9223782971259382E-3</v>
      </c>
      <c r="BG8" s="18">
        <f>'Tab-reporting_shock'!BG8/'Tab-reporting_baseline'!BG8-1</f>
        <v>-0.15578436330105971</v>
      </c>
      <c r="BH8" s="18">
        <f>'Tab-reporting_shock'!BH8/'Tab-reporting_baseline'!BH8-1</f>
        <v>-0.20048811908887076</v>
      </c>
      <c r="BI8" s="18">
        <f>'Tab-reporting_shock'!BI8/'Tab-reporting_baseline'!BI8-1</f>
        <v>-0.17158991567452997</v>
      </c>
      <c r="BJ8" s="18">
        <f>'Tab-reporting_shock'!BJ8/'Tab-reporting_baseline'!BJ8-1</f>
        <v>-0.11237867904121079</v>
      </c>
    </row>
    <row r="9" spans="1:62">
      <c r="A9" s="29" t="s">
        <v>140</v>
      </c>
      <c r="B9" s="9" t="s">
        <v>138</v>
      </c>
      <c r="C9" s="18">
        <f>'Tab-reporting_shock'!C9/'Tab-reporting_baseline'!C9-1</f>
        <v>0</v>
      </c>
      <c r="D9" s="18">
        <f>'Tab-reporting_shock'!D9/'Tab-reporting_baseline'!D9-1</f>
        <v>3.9477324261001367E-3</v>
      </c>
      <c r="E9" s="18">
        <f>'Tab-reporting_shock'!E9/'Tab-reporting_baseline'!E9-1</f>
        <v>-0.15217763709049426</v>
      </c>
      <c r="F9" s="18">
        <f>'Tab-reporting_shock'!F9/'Tab-reporting_baseline'!F9-1</f>
        <v>-0.19787697998592502</v>
      </c>
      <c r="G9" s="18">
        <f>'Tab-reporting_shock'!G9/'Tab-reporting_baseline'!G9-1</f>
        <v>-0.16827021444064483</v>
      </c>
      <c r="H9" s="18">
        <f>'Tab-reporting_shock'!H9/'Tab-reporting_baseline'!H9-1</f>
        <v>-0.1087899880628469</v>
      </c>
      <c r="I9" s="10"/>
      <c r="J9" s="30" t="s">
        <v>140</v>
      </c>
      <c r="K9" s="9" t="s">
        <v>200</v>
      </c>
      <c r="L9" s="18">
        <f>'Tab-reporting_shock'!L9/'Tab-reporting_baseline'!L9-1</f>
        <v>0</v>
      </c>
      <c r="M9" s="18">
        <f>'Tab-reporting_shock'!M9/'Tab-reporting_baseline'!M9-1</f>
        <v>-2.4280111957115658E-3</v>
      </c>
      <c r="N9" s="18">
        <f>'Tab-reporting_shock'!N9/'Tab-reporting_baseline'!N9-1</f>
        <v>-0.18143114813213301</v>
      </c>
      <c r="O9" s="18">
        <f>'Tab-reporting_shock'!O9/'Tab-reporting_baseline'!O9-1</f>
        <v>-0.23689596665049306</v>
      </c>
      <c r="P9" s="18">
        <f>'Tab-reporting_shock'!P9/'Tab-reporting_baseline'!P9-1</f>
        <v>-0.20870113313220118</v>
      </c>
      <c r="Q9" s="18">
        <f>'Tab-reporting_shock'!Q9/'Tab-reporting_baseline'!Q9-1</f>
        <v>-0.13769362134489316</v>
      </c>
      <c r="R9" s="10"/>
      <c r="S9" s="29" t="s">
        <v>300</v>
      </c>
      <c r="T9" s="9" t="s">
        <v>307</v>
      </c>
      <c r="U9" s="18">
        <f>'Tab-reporting_shock'!U9/'Tab-reporting_baseline'!U9-1</f>
        <v>0</v>
      </c>
      <c r="V9" s="18">
        <f>'Tab-reporting_shock'!V9/'Tab-reporting_baseline'!V9-1</f>
        <v>2.9798802838856275E-3</v>
      </c>
      <c r="W9" s="18">
        <f>'Tab-reporting_shock'!W9/'Tab-reporting_baseline'!W9-1</f>
        <v>3.1524364478494604E-3</v>
      </c>
      <c r="X9" s="18">
        <f>'Tab-reporting_shock'!X9/'Tab-reporting_baseline'!X9-1</f>
        <v>4.707818895393312E-2</v>
      </c>
      <c r="Y9" s="18">
        <f>'Tab-reporting_shock'!Y9/'Tab-reporting_baseline'!Y9-1</f>
        <v>8.9704915197650559E-2</v>
      </c>
      <c r="Z9" s="18">
        <f>'Tab-reporting_shock'!Z9/'Tab-reporting_baseline'!Z9-1</f>
        <v>0.10052525555767389</v>
      </c>
      <c r="AA9" s="23"/>
      <c r="AB9" s="33" t="s">
        <v>180</v>
      </c>
      <c r="AC9" s="26" t="s">
        <v>97</v>
      </c>
      <c r="AD9" s="44">
        <f>'Tab-reporting_shock'!AD9-'Tab-reporting_baseline'!AD9</f>
        <v>0</v>
      </c>
      <c r="AE9" s="44">
        <f>'Tab-reporting_shock'!AE9-'Tab-reporting_baseline'!AE9</f>
        <v>3.7614169999997102</v>
      </c>
      <c r="AF9" s="44">
        <f>'Tab-reporting_shock'!AF9-'Tab-reporting_baseline'!AF9</f>
        <v>20.058084000000235</v>
      </c>
      <c r="AG9" s="44">
        <f>'Tab-reporting_shock'!AG9-'Tab-reporting_baseline'!AG9</f>
        <v>-1.3176360000002205</v>
      </c>
      <c r="AH9" s="44">
        <f>'Tab-reporting_shock'!AH9-'Tab-reporting_baseline'!AH9</f>
        <v>-8.6115129999998317</v>
      </c>
      <c r="AI9" s="44">
        <f>'Tab-reporting_shock'!AI9-'Tab-reporting_baseline'!AI9</f>
        <v>10.735319000000345</v>
      </c>
      <c r="AJ9" s="10"/>
      <c r="AK9" s="33" t="s">
        <v>180</v>
      </c>
      <c r="AL9" s="26" t="s">
        <v>98</v>
      </c>
      <c r="AM9" s="40">
        <f>'Tab-reporting_shock'!AM9/'Tab-reporting_baseline'!AM9-1</f>
        <v>0</v>
      </c>
      <c r="AN9" s="40">
        <f>'Tab-reporting_shock'!AN9/'Tab-reporting_baseline'!AN9-1</f>
        <v>1.6368908335109289E-3</v>
      </c>
      <c r="AO9" s="40">
        <f>'Tab-reporting_shock'!AO9/'Tab-reporting_baseline'!AO9-1</f>
        <v>-1.8699771857133562E-3</v>
      </c>
      <c r="AP9" s="40">
        <f>'Tab-reporting_shock'!AP9/'Tab-reporting_baseline'!AP9-1</f>
        <v>-4.8620047738717753E-3</v>
      </c>
      <c r="AQ9" s="40">
        <f>'Tab-reporting_shock'!AQ9/'Tab-reporting_baseline'!AQ9-1</f>
        <v>1.0053704642954076E-2</v>
      </c>
      <c r="AR9" s="40">
        <f>'Tab-reporting_shock'!AR9/'Tab-reporting_baseline'!AR9-1</f>
        <v>2.1047225546646509E-2</v>
      </c>
      <c r="AS9" s="10"/>
      <c r="AT9" s="33" t="s">
        <v>180</v>
      </c>
      <c r="AU9" s="26" t="s">
        <v>211</v>
      </c>
      <c r="AV9" s="40">
        <f>'Tab-reporting_shock'!AV9/'Tab-reporting_baseline'!AV9-1</f>
        <v>0</v>
      </c>
      <c r="AW9" s="40">
        <f>'Tab-reporting_shock'!AW9/'Tab-reporting_baseline'!AW9-1</f>
        <v>2.0840921930271872E-3</v>
      </c>
      <c r="AX9" s="40">
        <f>'Tab-reporting_shock'!AX9/'Tab-reporting_baseline'!AX9-1</f>
        <v>4.0942950711302384E-3</v>
      </c>
      <c r="AY9" s="40">
        <f>'Tab-reporting_shock'!AY9/'Tab-reporting_baseline'!AY9-1</f>
        <v>1.6295214124029123E-4</v>
      </c>
      <c r="AZ9" s="40">
        <f>'Tab-reporting_shock'!AZ9/'Tab-reporting_baseline'!AZ9-1</f>
        <v>-2.2324389699746039E-3</v>
      </c>
      <c r="BA9" s="40">
        <f>'Tab-reporting_shock'!BA9/'Tab-reporting_baseline'!BA9-1</f>
        <v>-2.2497671091191718E-3</v>
      </c>
      <c r="BB9" s="10"/>
      <c r="BC9" s="33" t="s">
        <v>180</v>
      </c>
      <c r="BD9" s="26" t="s">
        <v>217</v>
      </c>
      <c r="BE9" s="40">
        <f>'Tab-reporting_shock'!BE9/'Tab-reporting_baseline'!BE9-1</f>
        <v>0</v>
      </c>
      <c r="BF9" s="40">
        <f>'Tab-reporting_shock'!BF9/'Tab-reporting_baseline'!BF9-1</f>
        <v>9.1962293153358132E-4</v>
      </c>
      <c r="BG9" s="40">
        <f>'Tab-reporting_shock'!BG9/'Tab-reporting_baseline'!BG9-1</f>
        <v>-9.9771658278071662E-3</v>
      </c>
      <c r="BH9" s="40">
        <f>'Tab-reporting_shock'!BH9/'Tab-reporting_baseline'!BH9-1</f>
        <v>-2.0037284234587283E-2</v>
      </c>
      <c r="BI9" s="40">
        <f>'Tab-reporting_shock'!BI9/'Tab-reporting_baseline'!BI9-1</f>
        <v>-1.7413908759696839E-2</v>
      </c>
      <c r="BJ9" s="40">
        <f>'Tab-reporting_shock'!BJ9/'Tab-reporting_baseline'!BJ9-1</f>
        <v>-9.1529544844360933E-3</v>
      </c>
    </row>
    <row r="10" spans="1:62">
      <c r="A10" s="16" t="s">
        <v>257</v>
      </c>
      <c r="B10" s="9" t="s">
        <v>191</v>
      </c>
      <c r="C10" s="18">
        <f>'Tab-reporting_shock'!C10/'Tab-reporting_baseline'!C10-1</f>
        <v>0</v>
      </c>
      <c r="D10" s="18">
        <f>'Tab-reporting_shock'!D10/'Tab-reporting_baseline'!D10-1</f>
        <v>-3.7454144766768782E-2</v>
      </c>
      <c r="E10" s="18">
        <f>'Tab-reporting_shock'!E10/'Tab-reporting_baseline'!E10-1</f>
        <v>-0.19433073098032716</v>
      </c>
      <c r="F10" s="18">
        <f>'Tab-reporting_shock'!F10/'Tab-reporting_baseline'!F10-1</f>
        <v>-0.2393468437588816</v>
      </c>
      <c r="G10" s="18">
        <f>'Tab-reporting_shock'!G10/'Tab-reporting_baseline'!G10-1</f>
        <v>-0.2090674535432725</v>
      </c>
      <c r="H10" s="18">
        <f>'Tab-reporting_shock'!H10/'Tab-reporting_baseline'!H10-1</f>
        <v>-0.12250010088375851</v>
      </c>
      <c r="I10" s="10"/>
      <c r="J10" s="31" t="s">
        <v>144</v>
      </c>
      <c r="K10" s="9" t="s">
        <v>201</v>
      </c>
      <c r="L10" s="18">
        <f>'Tab-reporting_shock'!L10/'Tab-reporting_baseline'!L10-1</f>
        <v>0</v>
      </c>
      <c r="M10" s="18">
        <f>'Tab-reporting_shock'!M10/'Tab-reporting_baseline'!M10-1</f>
        <v>-9.8509600255550445E-2</v>
      </c>
      <c r="N10" s="18">
        <f>'Tab-reporting_shock'!N10/'Tab-reporting_baseline'!N10-1</f>
        <v>-0.22949554532450189</v>
      </c>
      <c r="O10" s="18">
        <f>'Tab-reporting_shock'!O10/'Tab-reporting_baseline'!O10-1</f>
        <v>-0.18342082240805269</v>
      </c>
      <c r="P10" s="18">
        <f>'Tab-reporting_shock'!P10/'Tab-reporting_baseline'!P10-1</f>
        <v>-0.11012674158905988</v>
      </c>
      <c r="Q10" s="18">
        <f>'Tab-reporting_shock'!Q10/'Tab-reporting_baseline'!Q10-1</f>
        <v>-2.5634724827635069E-2</v>
      </c>
      <c r="R10" s="10"/>
      <c r="S10" s="29" t="s">
        <v>148</v>
      </c>
      <c r="T10" s="9" t="s">
        <v>316</v>
      </c>
      <c r="U10" s="18">
        <f>'Tab-reporting_shock'!U10/'Tab-reporting_baseline'!U10-1</f>
        <v>0</v>
      </c>
      <c r="V10" s="18">
        <f>'Tab-reporting_shock'!V10/'Tab-reporting_baseline'!V10-1</f>
        <v>-0.25727019165654363</v>
      </c>
      <c r="W10" s="18">
        <f>'Tab-reporting_shock'!W10/'Tab-reporting_baseline'!W10-1</f>
        <v>-0.58035853089780354</v>
      </c>
      <c r="X10" s="18">
        <f>'Tab-reporting_shock'!X10/'Tab-reporting_baseline'!X10-1</f>
        <v>-0.69135610353177523</v>
      </c>
      <c r="Y10" s="18">
        <f>'Tab-reporting_shock'!Y10/'Tab-reporting_baseline'!Y10-1</f>
        <v>-0.56959575537387064</v>
      </c>
      <c r="Z10" s="18">
        <f>'Tab-reporting_shock'!Z10/'Tab-reporting_baseline'!Z10-1</f>
        <v>-0.28469484587991989</v>
      </c>
      <c r="AA10" s="23"/>
      <c r="AB10" s="31"/>
      <c r="AC10" s="9"/>
      <c r="AD10" s="23"/>
      <c r="AE10" s="23"/>
      <c r="AF10" s="23"/>
      <c r="AG10" s="23"/>
      <c r="AH10" s="23"/>
      <c r="AI10" s="23"/>
      <c r="AJ10" s="10"/>
      <c r="AK10" s="31"/>
      <c r="AL10" s="9"/>
      <c r="AM10" s="23"/>
      <c r="AN10" s="23"/>
      <c r="AO10" s="23"/>
      <c r="AP10" s="23"/>
      <c r="AQ10" s="23"/>
      <c r="AR10" s="23"/>
      <c r="AS10" s="10"/>
      <c r="AT10" s="31"/>
      <c r="AU10" s="9"/>
      <c r="AV10" s="23"/>
      <c r="AW10" s="23"/>
      <c r="AX10" s="23"/>
      <c r="AY10" s="23"/>
      <c r="AZ10" s="23"/>
      <c r="BA10" s="23"/>
      <c r="BB10" s="10"/>
      <c r="BC10" s="31"/>
      <c r="BD10" s="9"/>
      <c r="BE10" s="23"/>
      <c r="BF10" s="23"/>
      <c r="BG10" s="23"/>
      <c r="BH10" s="23"/>
      <c r="BI10" s="23"/>
      <c r="BJ10" s="23"/>
    </row>
    <row r="11" spans="1:62" ht="17">
      <c r="A11" s="21" t="s">
        <v>284</v>
      </c>
      <c r="B11" s="21"/>
      <c r="C11" s="40">
        <f>'Tab-reporting_shock'!C11/'Tab-reporting_baseline'!C11-1</f>
        <v>0</v>
      </c>
      <c r="D11" s="40">
        <f>'Tab-reporting_shock'!D11/'Tab-reporting_baseline'!D11-1</f>
        <v>-1.5354493137580416E-2</v>
      </c>
      <c r="E11" s="40">
        <f>'Tab-reporting_shock'!E11/'Tab-reporting_baseline'!E11-1</f>
        <v>-0.1454195972334037</v>
      </c>
      <c r="F11" s="40">
        <f>'Tab-reporting_shock'!F11/'Tab-reporting_baseline'!F11-1</f>
        <v>-0.19235394735169331</v>
      </c>
      <c r="G11" s="40">
        <f>'Tab-reporting_shock'!G11/'Tab-reporting_baseline'!G11-1</f>
        <v>-0.17127478019065789</v>
      </c>
      <c r="H11" s="40">
        <f>'Tab-reporting_shock'!H11/'Tab-reporting_baseline'!H11-1</f>
        <v>-0.10613897720412513</v>
      </c>
      <c r="I11" s="10"/>
      <c r="J11" s="21" t="s">
        <v>182</v>
      </c>
      <c r="K11" s="26" t="s">
        <v>202</v>
      </c>
      <c r="L11" s="40">
        <f>'Tab-reporting_shock'!L11/'Tab-reporting_baseline'!L11-1</f>
        <v>0</v>
      </c>
      <c r="M11" s="40">
        <f>'Tab-reporting_shock'!M11/'Tab-reporting_baseline'!M11-1</f>
        <v>-3.6315010209809206E-2</v>
      </c>
      <c r="N11" s="40">
        <f>'Tab-reporting_shock'!N11/'Tab-reporting_baseline'!N11-1</f>
        <v>-0.17013514056406032</v>
      </c>
      <c r="O11" s="40">
        <f>'Tab-reporting_shock'!O11/'Tab-reporting_baseline'!O11-1</f>
        <v>-0.20740039587985326</v>
      </c>
      <c r="P11" s="40">
        <f>'Tab-reporting_shock'!P11/'Tab-reporting_baseline'!P11-1</f>
        <v>-0.17525820407822035</v>
      </c>
      <c r="Q11" s="40">
        <f>'Tab-reporting_shock'!Q11/'Tab-reporting_baseline'!Q11-1</f>
        <v>-9.6618371948650972E-2</v>
      </c>
      <c r="R11" s="10"/>
      <c r="S11" s="52" t="s">
        <v>159</v>
      </c>
      <c r="T11" s="26" t="s">
        <v>317</v>
      </c>
      <c r="U11" s="56">
        <f>'Tab-reporting_shock'!U11/'Tab-reporting_baseline'!U11-1</f>
        <v>0</v>
      </c>
      <c r="V11" s="56">
        <f>'Tab-reporting_shock'!V11/'Tab-reporting_baseline'!V11-1</f>
        <v>-6.9079126121432965E-3</v>
      </c>
      <c r="W11" s="56">
        <f>'Tab-reporting_shock'!W11/'Tab-reporting_baseline'!W11-1</f>
        <v>-3.408907257779592E-2</v>
      </c>
      <c r="X11" s="56">
        <f>'Tab-reporting_shock'!X11/'Tab-reporting_baseline'!X11-1</f>
        <v>-1.1201414648512764E-2</v>
      </c>
      <c r="Y11" s="56">
        <f>'Tab-reporting_shock'!Y11/'Tab-reporting_baseline'!Y11-1</f>
        <v>-1.2653018189849097E-2</v>
      </c>
      <c r="Z11" s="56">
        <f>'Tab-reporting_shock'!Z11/'Tab-reporting_baseline'!Z11-1</f>
        <v>-1.2698760327562897E-2</v>
      </c>
      <c r="AA11" s="23"/>
      <c r="AB11" s="16"/>
      <c r="AC11" s="9"/>
      <c r="AD11" s="24"/>
      <c r="AE11" s="24"/>
      <c r="AF11" s="24"/>
      <c r="AG11" s="24"/>
      <c r="AH11" s="24"/>
      <c r="AI11" s="24"/>
      <c r="AJ11" s="10"/>
      <c r="AK11" s="16"/>
      <c r="AL11" s="9"/>
      <c r="AM11" s="24"/>
      <c r="AN11" s="24"/>
      <c r="AO11" s="24"/>
      <c r="AP11" s="24"/>
      <c r="AQ11" s="24"/>
      <c r="AR11" s="24"/>
      <c r="AS11" s="10"/>
      <c r="AT11" s="16"/>
      <c r="AU11" s="9"/>
      <c r="AV11" s="24"/>
      <c r="AW11" s="24"/>
      <c r="AX11" s="24"/>
      <c r="AY11" s="24"/>
      <c r="AZ11" s="24"/>
      <c r="BA11" s="24"/>
      <c r="BB11" s="10"/>
      <c r="BC11" s="16"/>
      <c r="BD11" s="9"/>
      <c r="BE11" s="24"/>
      <c r="BF11" s="24"/>
      <c r="BG11" s="24"/>
      <c r="BH11" s="24"/>
      <c r="BI11" s="24"/>
      <c r="BJ11" s="24"/>
    </row>
    <row r="12" spans="1:62" ht="17">
      <c r="A12" s="16" t="s">
        <v>258</v>
      </c>
      <c r="B12" s="9" t="s">
        <v>192</v>
      </c>
      <c r="C12" s="18">
        <f>'Tab-reporting_shock'!C12/'Tab-reporting_baseline'!C12-1</f>
        <v>0</v>
      </c>
      <c r="D12" s="18">
        <f>'Tab-reporting_shock'!D12/'Tab-reporting_baseline'!D12-1</f>
        <v>-8.2471740046261566E-3</v>
      </c>
      <c r="E12" s="18">
        <f>'Tab-reporting_shock'!E12/'Tab-reporting_baseline'!E12-1</f>
        <v>-0.15807129908089024</v>
      </c>
      <c r="F12" s="18">
        <f>'Tab-reporting_shock'!F12/'Tab-reporting_baseline'!F12-1</f>
        <v>-0.21610051592155344</v>
      </c>
      <c r="G12" s="18">
        <f>'Tab-reporting_shock'!G12/'Tab-reporting_baseline'!G12-1</f>
        <v>-0.19337152102890331</v>
      </c>
      <c r="H12" s="18">
        <f>'Tab-reporting_shock'!H12/'Tab-reporting_baseline'!H12-1</f>
        <v>-0.1221363184312555</v>
      </c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54" t="s">
        <v>310</v>
      </c>
      <c r="T12" s="10"/>
      <c r="U12" s="55">
        <f>'Tab-reporting_shock'!U12/'Tab-reporting_baseline'!U12-1</f>
        <v>0</v>
      </c>
      <c r="V12" s="55">
        <f>'Tab-reporting_shock'!V12/'Tab-reporting_baseline'!V12-1</f>
        <v>-3.6315010209809206E-2</v>
      </c>
      <c r="W12" s="55">
        <f>'Tab-reporting_shock'!W12/'Tab-reporting_baseline'!W12-1</f>
        <v>-0.17013514056406032</v>
      </c>
      <c r="X12" s="55">
        <f>'Tab-reporting_shock'!X12/'Tab-reporting_baseline'!X12-1</f>
        <v>-0.20740039587985326</v>
      </c>
      <c r="Y12" s="55">
        <f>'Tab-reporting_shock'!Y12/'Tab-reporting_baseline'!Y12-1</f>
        <v>-0.17525820407822035</v>
      </c>
      <c r="Z12" s="55">
        <f>'Tab-reporting_shock'!Z12/'Tab-reporting_baseline'!Z12-1</f>
        <v>-9.6618371948650972E-2</v>
      </c>
      <c r="AA12" s="24"/>
      <c r="AB12" s="9"/>
      <c r="AC12" s="9"/>
      <c r="AD12" s="9"/>
      <c r="AE12" s="9"/>
      <c r="AF12" s="9"/>
      <c r="AG12" s="9"/>
      <c r="AH12" s="9"/>
      <c r="AI12" s="9"/>
      <c r="AJ12" s="10"/>
      <c r="AK12" s="9"/>
      <c r="AL12" s="9"/>
      <c r="AM12" s="9"/>
      <c r="AN12" s="9"/>
      <c r="AO12" s="9"/>
      <c r="AP12" s="9"/>
      <c r="AQ12" s="9"/>
      <c r="AR12" s="9"/>
      <c r="AS12" s="10"/>
      <c r="AT12" s="9"/>
      <c r="AU12" s="9"/>
      <c r="AV12" s="9"/>
      <c r="AW12" s="9"/>
      <c r="AX12" s="9"/>
      <c r="AY12" s="9"/>
      <c r="AZ12" s="9"/>
      <c r="BA12" s="9"/>
      <c r="BB12" s="10"/>
      <c r="BC12" s="9"/>
      <c r="BD12" s="9"/>
      <c r="BE12" s="9"/>
      <c r="BF12" s="9"/>
      <c r="BG12" s="9"/>
      <c r="BH12" s="9"/>
      <c r="BI12" s="9"/>
      <c r="BJ12" s="9"/>
    </row>
    <row r="13" spans="1:62">
      <c r="A13" s="30" t="s">
        <v>141</v>
      </c>
      <c r="B13" s="9" t="s">
        <v>109</v>
      </c>
      <c r="C13" s="18">
        <f>'Tab-reporting_shock'!C13/'Tab-reporting_baseline'!C13-1</f>
        <v>0</v>
      </c>
      <c r="D13" s="18">
        <f>'Tab-reporting_shock'!D13/'Tab-reporting_baseline'!D13-1</f>
        <v>-3.2316728899837277E-2</v>
      </c>
      <c r="E13" s="18">
        <f>'Tab-reporting_shock'!E13/'Tab-reporting_baseline'!E13-1</f>
        <v>-0.14453852471684747</v>
      </c>
      <c r="F13" s="18">
        <f>'Tab-reporting_shock'!F13/'Tab-reporting_baseline'!F13-1</f>
        <v>-0.19903791920424807</v>
      </c>
      <c r="G13" s="18">
        <f>'Tab-reporting_shock'!G13/'Tab-reporting_baseline'!G13-1</f>
        <v>-0.17724254775766779</v>
      </c>
      <c r="H13" s="18">
        <f>'Tab-reporting_shock'!H13/'Tab-reporting_baseline'!H13-1</f>
        <v>-8.3726634148987733E-2</v>
      </c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29" t="s">
        <v>300</v>
      </c>
      <c r="T13" s="10"/>
      <c r="U13" s="18">
        <f>'Tab-reporting_shock'!U13/'Tab-reporting_baseline'!U13-1</f>
        <v>0</v>
      </c>
      <c r="V13" s="18">
        <f>'Tab-reporting_shock'!V13/'Tab-reporting_baseline'!V13-1</f>
        <v>-1.3345544040662682E-3</v>
      </c>
      <c r="W13" s="18">
        <f>'Tab-reporting_shock'!W13/'Tab-reporting_baseline'!W13-1</f>
        <v>-1.1654881036675446E-2</v>
      </c>
      <c r="X13" s="18">
        <f>'Tab-reporting_shock'!X13/'Tab-reporting_baseline'!X13-1</f>
        <v>9.7789377009753764E-3</v>
      </c>
      <c r="Y13" s="18">
        <f>'Tab-reporting_shock'!Y13/'Tab-reporting_baseline'!Y13-1</f>
        <v>3.7477451744273083E-2</v>
      </c>
      <c r="Z13" s="18">
        <f>'Tab-reporting_shock'!Z13/'Tab-reporting_baseline'!Z13-1</f>
        <v>4.7243046098474295E-2</v>
      </c>
      <c r="AA13" s="23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  <c r="BA13" s="10"/>
      <c r="BB13" s="10"/>
      <c r="BC13" s="10"/>
      <c r="BD13" s="10"/>
      <c r="BE13" s="10"/>
      <c r="BF13" s="10"/>
      <c r="BG13" s="10"/>
      <c r="BH13" s="10"/>
      <c r="BI13" s="10"/>
      <c r="BJ13" s="10"/>
    </row>
    <row r="14" spans="1:62">
      <c r="A14" s="30" t="s">
        <v>142</v>
      </c>
      <c r="B14" s="9" t="s">
        <v>110</v>
      </c>
      <c r="C14" s="18">
        <f>'Tab-reporting_shock'!C14/'Tab-reporting_baseline'!C14-1</f>
        <v>0</v>
      </c>
      <c r="D14" s="18">
        <f>'Tab-reporting_shock'!D14/'Tab-reporting_baseline'!D14-1</f>
        <v>-5.8413529371303952E-6</v>
      </c>
      <c r="E14" s="18">
        <f>'Tab-reporting_shock'!E14/'Tab-reporting_baseline'!E14-1</f>
        <v>-2.6765524564128396E-2</v>
      </c>
      <c r="F14" s="18">
        <f>'Tab-reporting_shock'!F14/'Tab-reporting_baseline'!F14-1</f>
        <v>-4.1618073795347321E-2</v>
      </c>
      <c r="G14" s="18">
        <f>'Tab-reporting_shock'!G14/'Tab-reporting_baseline'!G14-1</f>
        <v>-3.3311625861670247E-2</v>
      </c>
      <c r="H14" s="18">
        <f>'Tab-reporting_shock'!H14/'Tab-reporting_baseline'!H14-1</f>
        <v>-2.0849270098407202E-2</v>
      </c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29" t="s">
        <v>148</v>
      </c>
      <c r="T14" s="9"/>
      <c r="U14" s="18">
        <f>'Tab-reporting_shock'!U14/'Tab-reporting_baseline'!U14-1</f>
        <v>0</v>
      </c>
      <c r="V14" s="18">
        <f>'Tab-reporting_shock'!V14/'Tab-reporting_baseline'!V14-1</f>
        <v>-0.13278683903079191</v>
      </c>
      <c r="W14" s="18">
        <f>'Tab-reporting_shock'!W14/'Tab-reporting_baseline'!W14-1</f>
        <v>-0.39878474790745078</v>
      </c>
      <c r="X14" s="18">
        <f>'Tab-reporting_shock'!X14/'Tab-reporting_baseline'!X14-1</f>
        <v>-0.54469757128934393</v>
      </c>
      <c r="Y14" s="18">
        <f>'Tab-reporting_shock'!Y14/'Tab-reporting_baseline'!Y14-1</f>
        <v>-0.48563770924527583</v>
      </c>
      <c r="Z14" s="18">
        <f>'Tab-reporting_shock'!Z14/'Tab-reporting_baseline'!Z14-1</f>
        <v>-0.28189043528758417</v>
      </c>
      <c r="AA14" s="23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/>
      <c r="BB14" s="10"/>
      <c r="BC14" s="10"/>
      <c r="BD14" s="10"/>
      <c r="BE14" s="10"/>
      <c r="BF14" s="10"/>
      <c r="BG14" s="10"/>
      <c r="BH14" s="10"/>
      <c r="BI14" s="10"/>
      <c r="BJ14" s="10"/>
    </row>
    <row r="15" spans="1:62">
      <c r="A15" s="30" t="s">
        <v>143</v>
      </c>
      <c r="B15" s="9" t="s">
        <v>111</v>
      </c>
      <c r="C15" s="18">
        <f>'Tab-reporting_shock'!C15/'Tab-reporting_baseline'!C15-1</f>
        <v>0</v>
      </c>
      <c r="D15" s="18">
        <f>'Tab-reporting_shock'!D15/'Tab-reporting_baseline'!D15-1</f>
        <v>-1.2883623441742542E-2</v>
      </c>
      <c r="E15" s="18">
        <f>'Tab-reporting_shock'!E15/'Tab-reporting_baseline'!E15-1</f>
        <v>-0.14853124319198263</v>
      </c>
      <c r="F15" s="18">
        <f>'Tab-reporting_shock'!F15/'Tab-reporting_baseline'!F15-1</f>
        <v>-0.22079245035198325</v>
      </c>
      <c r="G15" s="18">
        <f>'Tab-reporting_shock'!G15/'Tab-reporting_baseline'!G15-1</f>
        <v>-0.19709516329243681</v>
      </c>
      <c r="H15" s="18">
        <f>'Tab-reporting_shock'!H15/'Tab-reporting_baseline'!H15-1</f>
        <v>-0.13139071187277707</v>
      </c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52" t="s">
        <v>159</v>
      </c>
      <c r="T15" s="26"/>
      <c r="U15" s="56">
        <f>'Tab-reporting_shock'!U15/'Tab-reporting_baseline'!U15-1</f>
        <v>0</v>
      </c>
      <c r="V15" s="56">
        <f>'Tab-reporting_shock'!V15/'Tab-reporting_baseline'!V15-1</f>
        <v>1.9217768265731294E-3</v>
      </c>
      <c r="W15" s="56">
        <f>'Tab-reporting_shock'!W15/'Tab-reporting_baseline'!W15-1</f>
        <v>-0.12803321277588442</v>
      </c>
      <c r="X15" s="56">
        <f>'Tab-reporting_shock'!X15/'Tab-reporting_baseline'!X15-1</f>
        <v>-0.16005187206507632</v>
      </c>
      <c r="Y15" s="56">
        <f>'Tab-reporting_shock'!Y15/'Tab-reporting_baseline'!Y15-1</f>
        <v>-0.13430298881549252</v>
      </c>
      <c r="Z15" s="56">
        <f>'Tab-reporting_shock'!Z15/'Tab-reporting_baseline'!Z15-1</f>
        <v>-8.5400069438258841E-2</v>
      </c>
      <c r="AA15" s="23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0"/>
      <c r="BC15" s="10"/>
      <c r="BD15" s="10"/>
      <c r="BE15" s="10"/>
      <c r="BF15" s="10"/>
      <c r="BG15" s="10"/>
      <c r="BH15" s="10"/>
      <c r="BI15" s="10"/>
      <c r="BJ15" s="10"/>
    </row>
    <row r="16" spans="1:62">
      <c r="A16" s="30" t="s">
        <v>185</v>
      </c>
      <c r="B16" s="9" t="s">
        <v>112</v>
      </c>
      <c r="C16" s="18">
        <f>'Tab-reporting_shock'!C16/'Tab-reporting_baseline'!C16-1</f>
        <v>0</v>
      </c>
      <c r="D16" s="18">
        <f>'Tab-reporting_shock'!D16/'Tab-reporting_baseline'!D16-1</f>
        <v>1.1973454630389568E-3</v>
      </c>
      <c r="E16" s="18">
        <f>'Tab-reporting_shock'!E16/'Tab-reporting_baseline'!E16-1</f>
        <v>-0.15893984589635757</v>
      </c>
      <c r="F16" s="18">
        <f>'Tab-reporting_shock'!F16/'Tab-reporting_baseline'!F16-1</f>
        <v>-0.22242880812344012</v>
      </c>
      <c r="G16" s="18">
        <f>'Tab-reporting_shock'!G16/'Tab-reporting_baseline'!G16-1</f>
        <v>-0.20264210054160481</v>
      </c>
      <c r="H16" s="18">
        <f>'Tab-reporting_shock'!H16/'Tab-reporting_baseline'!H16-1</f>
        <v>-0.13603554668128182</v>
      </c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  <c r="BG16" s="10"/>
      <c r="BH16" s="10"/>
      <c r="BI16" s="10"/>
      <c r="BJ16" s="10"/>
    </row>
    <row r="17" spans="1:62">
      <c r="A17" s="30" t="s">
        <v>140</v>
      </c>
      <c r="B17" s="9" t="s">
        <v>113</v>
      </c>
      <c r="C17" s="18">
        <f>'Tab-reporting_shock'!C17/'Tab-reporting_baseline'!C17-1</f>
        <v>0</v>
      </c>
      <c r="D17" s="18">
        <f>'Tab-reporting_shock'!D17/'Tab-reporting_baseline'!D17-1</f>
        <v>-1.7621611664353498E-3</v>
      </c>
      <c r="E17" s="18">
        <f>'Tab-reporting_shock'!E17/'Tab-reporting_baseline'!E17-1</f>
        <v>-0.17914598568578011</v>
      </c>
      <c r="F17" s="18">
        <f>'Tab-reporting_shock'!F17/'Tab-reporting_baseline'!F17-1</f>
        <v>-0.23356988054237737</v>
      </c>
      <c r="G17" s="18">
        <f>'Tab-reporting_shock'!G17/'Tab-reporting_baseline'!G17-1</f>
        <v>-0.20515540995848736</v>
      </c>
      <c r="H17" s="18">
        <f>'Tab-reporting_shock'!H17/'Tab-reporting_baseline'!H17-1</f>
        <v>-0.13544992497867991</v>
      </c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  <c r="BC17" s="10"/>
      <c r="BD17" s="10"/>
      <c r="BE17" s="10"/>
      <c r="BF17" s="10"/>
      <c r="BG17" s="10"/>
      <c r="BH17" s="10"/>
      <c r="BI17" s="10"/>
      <c r="BJ17" s="10"/>
    </row>
    <row r="18" spans="1:62">
      <c r="A18" s="31" t="s">
        <v>144</v>
      </c>
      <c r="B18" s="9" t="s">
        <v>193</v>
      </c>
      <c r="C18" s="18">
        <f>'Tab-reporting_shock'!C18/'Tab-reporting_baseline'!C18-1</f>
        <v>0</v>
      </c>
      <c r="D18" s="18">
        <f>'Tab-reporting_shock'!D18/'Tab-reporting_baseline'!D18-1</f>
        <v>-7.6184563426706653E-2</v>
      </c>
      <c r="E18" s="18">
        <f>'Tab-reporting_shock'!E18/'Tab-reporting_baseline'!E18-1</f>
        <v>-0.18790238744633236</v>
      </c>
      <c r="F18" s="18">
        <f>'Tab-reporting_shock'!F18/'Tab-reporting_baseline'!F18-1</f>
        <v>-0.15228453045958068</v>
      </c>
      <c r="G18" s="18">
        <f>'Tab-reporting_shock'!G18/'Tab-reporting_baseline'!G18-1</f>
        <v>-9.3698220438215185E-2</v>
      </c>
      <c r="H18" s="18">
        <f>'Tab-reporting_shock'!H18/'Tab-reporting_baseline'!H18-1</f>
        <v>-2.7325967769462389E-2</v>
      </c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0"/>
      <c r="BB18" s="10"/>
      <c r="BC18" s="10"/>
      <c r="BD18" s="10"/>
      <c r="BE18" s="10"/>
      <c r="BF18" s="10"/>
      <c r="BG18" s="10"/>
      <c r="BH18" s="10"/>
      <c r="BI18" s="10"/>
      <c r="BJ18" s="10"/>
    </row>
    <row r="19" spans="1:62">
      <c r="A19" s="31" t="s">
        <v>145</v>
      </c>
      <c r="B19" s="9" t="s">
        <v>194</v>
      </c>
      <c r="C19" s="18">
        <f>'Tab-reporting_shock'!C19/'Tab-reporting_baseline'!C19-1</f>
        <v>0</v>
      </c>
      <c r="D19" s="18">
        <f>'Tab-reporting_shock'!D19/'Tab-reporting_baseline'!D19-1</f>
        <v>-6.7895576640775168E-5</v>
      </c>
      <c r="E19" s="18">
        <f>'Tab-reporting_shock'!E19/'Tab-reporting_baseline'!E19-1</f>
        <v>-3.2736848311474276E-3</v>
      </c>
      <c r="F19" s="18">
        <f>'Tab-reporting_shock'!F19/'Tab-reporting_baseline'!F19-1</f>
        <v>-6.266840254841477E-3</v>
      </c>
      <c r="G19" s="18">
        <f>'Tab-reporting_shock'!G19/'Tab-reporting_baseline'!G19-1</f>
        <v>-9.5819338792825226E-3</v>
      </c>
      <c r="H19" s="18">
        <f>'Tab-reporting_shock'!H19/'Tab-reporting_baseline'!H19-1</f>
        <v>-1.0191583757087508E-2</v>
      </c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</row>
    <row r="20" spans="1:62">
      <c r="A20" s="31" t="s">
        <v>153</v>
      </c>
      <c r="B20" s="9"/>
      <c r="C20" s="18">
        <f>'Tab-reporting_shock'!C20/'Tab-reporting_baseline'!C20-1</f>
        <v>0</v>
      </c>
      <c r="D20" s="18">
        <f>'Tab-reporting_shock'!D20/'Tab-reporting_baseline'!D20-1</f>
        <v>-4.2013732459711406E-7</v>
      </c>
      <c r="E20" s="18">
        <f>'Tab-reporting_shock'!E20/'Tab-reporting_baseline'!E20-1</f>
        <v>4.8693016729828287E-8</v>
      </c>
      <c r="F20" s="18">
        <f>'Tab-reporting_shock'!F20/'Tab-reporting_baseline'!F20-1</f>
        <v>-3.1011655543533578E-7</v>
      </c>
      <c r="G20" s="18">
        <f>'Tab-reporting_shock'!G20/'Tab-reporting_baseline'!G20-1</f>
        <v>-7.3345878370822959E-8</v>
      </c>
      <c r="H20" s="18">
        <f>'Tab-reporting_shock'!H20/'Tab-reporting_baseline'!H20-1</f>
        <v>-1.2142845973173166E-7</v>
      </c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0"/>
      <c r="BC20" s="10"/>
      <c r="BD20" s="10"/>
      <c r="BE20" s="10"/>
      <c r="BF20" s="10"/>
      <c r="BG20" s="10"/>
      <c r="BH20" s="10"/>
      <c r="BI20" s="10"/>
      <c r="BJ20" s="10"/>
    </row>
    <row r="21" spans="1:62">
      <c r="A21" s="21" t="s">
        <v>259</v>
      </c>
      <c r="B21" s="26"/>
      <c r="C21" s="40">
        <f>'Tab-reporting_shock'!C21/'Tab-reporting_baseline'!C21-1</f>
        <v>0</v>
      </c>
      <c r="D21" s="40">
        <f>'Tab-reporting_shock'!D21/'Tab-reporting_baseline'!D21-1</f>
        <v>-1.5354493137580416E-2</v>
      </c>
      <c r="E21" s="40">
        <f>'Tab-reporting_shock'!E21/'Tab-reporting_baseline'!E21-1</f>
        <v>-0.1454195972334037</v>
      </c>
      <c r="F21" s="40">
        <f>'Tab-reporting_shock'!F21/'Tab-reporting_baseline'!F21-1</f>
        <v>-0.19235394735169331</v>
      </c>
      <c r="G21" s="40">
        <f>'Tab-reporting_shock'!G21/'Tab-reporting_baseline'!G21-1</f>
        <v>-0.17127478019065789</v>
      </c>
      <c r="H21" s="40">
        <f>'Tab-reporting_shock'!H21/'Tab-reporting_baseline'!H21-1</f>
        <v>-0.10613897720412513</v>
      </c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/>
      <c r="BC21" s="10"/>
      <c r="BD21" s="10"/>
      <c r="BE21" s="10"/>
      <c r="BF21" s="10"/>
      <c r="BG21" s="10"/>
      <c r="BH21" s="10"/>
      <c r="BI21" s="10"/>
      <c r="BJ21" s="10"/>
    </row>
    <row r="22" spans="1:62">
      <c r="A22" s="16" t="s">
        <v>288</v>
      </c>
      <c r="B22" s="9"/>
      <c r="C22" s="40">
        <f>'Tab-reporting_shock'!C22/'Tab-reporting_baseline'!C22-1</f>
        <v>0</v>
      </c>
      <c r="D22" s="40">
        <f>'Tab-reporting_shock'!D22/'Tab-reporting_baseline'!D22-1</f>
        <v>-4.1894188623326833E-2</v>
      </c>
      <c r="E22" s="40">
        <f>'Tab-reporting_shock'!E22/'Tab-reporting_baseline'!E22-1</f>
        <v>-0.14956322491889429</v>
      </c>
      <c r="F22" s="40">
        <f>'Tab-reporting_shock'!F22/'Tab-reporting_baseline'!F22-1</f>
        <v>-0.17598085786696682</v>
      </c>
      <c r="G22" s="40">
        <f>'Tab-reporting_shock'!G22/'Tab-reporting_baseline'!G22-1</f>
        <v>-0.14293303061653029</v>
      </c>
      <c r="H22" s="40">
        <f>'Tab-reporting_shock'!H22/'Tab-reporting_baseline'!H22-1</f>
        <v>-6.76511439643942E-2</v>
      </c>
      <c r="I22" s="10"/>
      <c r="J22" s="16"/>
      <c r="K22" s="9"/>
      <c r="L22" s="9"/>
      <c r="M22" s="9"/>
      <c r="N22" s="9"/>
      <c r="O22" s="9"/>
      <c r="P22" s="9"/>
      <c r="Q22" s="9"/>
      <c r="R22" s="10"/>
      <c r="S22" s="10"/>
      <c r="T22" s="10"/>
      <c r="U22" s="10"/>
      <c r="V22" s="10"/>
      <c r="W22" s="10"/>
      <c r="X22" s="10"/>
      <c r="Y22" s="10"/>
      <c r="Z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10"/>
      <c r="BH22" s="10"/>
      <c r="BI22" s="10"/>
      <c r="BJ22" s="10"/>
    </row>
    <row r="23" spans="1:62">
      <c r="A23" s="16"/>
      <c r="B23" s="7"/>
      <c r="C23" s="86"/>
      <c r="D23" s="86"/>
      <c r="E23" s="86"/>
      <c r="F23" s="86"/>
      <c r="G23" s="86"/>
      <c r="H23" s="86"/>
      <c r="I23" s="10"/>
      <c r="J23" s="16"/>
      <c r="K23" s="7"/>
      <c r="L23" s="89"/>
      <c r="M23" s="89"/>
      <c r="N23" s="89"/>
      <c r="O23" s="89"/>
      <c r="P23" s="89"/>
      <c r="Q23" s="89"/>
      <c r="R23" s="10"/>
      <c r="S23" s="10"/>
      <c r="T23" s="10"/>
      <c r="U23" s="10"/>
      <c r="V23" s="10"/>
      <c r="W23" s="10"/>
      <c r="X23" s="10"/>
      <c r="Y23" s="10"/>
      <c r="Z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0"/>
      <c r="BB23" s="10"/>
      <c r="BC23" s="10"/>
      <c r="BD23" s="10"/>
      <c r="BE23" s="10"/>
      <c r="BF23" s="10"/>
      <c r="BG23" s="10"/>
      <c r="BH23" s="10"/>
      <c r="BI23" s="10"/>
      <c r="BJ23" s="10"/>
    </row>
    <row r="24" spans="1:62" ht="15.5">
      <c r="A24" s="9"/>
      <c r="B24" s="9"/>
      <c r="C24" s="82" t="s">
        <v>0</v>
      </c>
      <c r="D24" s="83"/>
      <c r="E24" s="83"/>
      <c r="F24" s="83"/>
      <c r="G24" s="83"/>
      <c r="H24" s="84"/>
      <c r="I24" s="15"/>
      <c r="J24" s="9"/>
      <c r="K24" s="9"/>
      <c r="L24" s="82" t="s">
        <v>0</v>
      </c>
      <c r="M24" s="83"/>
      <c r="N24" s="83"/>
      <c r="O24" s="83"/>
      <c r="P24" s="83"/>
      <c r="Q24" s="84"/>
      <c r="R24" s="10"/>
      <c r="S24" s="9"/>
      <c r="T24" s="9"/>
      <c r="U24" s="82" t="s">
        <v>0</v>
      </c>
      <c r="V24" s="83"/>
      <c r="W24" s="83"/>
      <c r="X24" s="83"/>
      <c r="Y24" s="83"/>
      <c r="Z24" s="84"/>
      <c r="AA24" s="50"/>
      <c r="AB24" s="9"/>
      <c r="AC24" s="9"/>
      <c r="AD24" s="82" t="s">
        <v>0</v>
      </c>
      <c r="AE24" s="83"/>
      <c r="AF24" s="83"/>
      <c r="AG24" s="83"/>
      <c r="AH24" s="83"/>
      <c r="AI24" s="84"/>
      <c r="AJ24" s="10"/>
      <c r="AK24" s="9"/>
      <c r="AL24" s="9"/>
      <c r="AM24" s="82" t="s">
        <v>0</v>
      </c>
      <c r="AN24" s="83"/>
      <c r="AO24" s="83"/>
      <c r="AP24" s="83"/>
      <c r="AQ24" s="83"/>
      <c r="AR24" s="84"/>
      <c r="AS24" s="10"/>
      <c r="AT24" s="9"/>
      <c r="AU24" s="9"/>
      <c r="AV24" s="82" t="s">
        <v>0</v>
      </c>
      <c r="AW24" s="83"/>
      <c r="AX24" s="83"/>
      <c r="AY24" s="83"/>
      <c r="AZ24" s="83"/>
      <c r="BA24" s="84"/>
      <c r="BB24" s="10"/>
      <c r="BC24" s="9"/>
      <c r="BD24" s="9"/>
      <c r="BE24" s="82" t="s">
        <v>0</v>
      </c>
      <c r="BF24" s="83"/>
      <c r="BG24" s="83"/>
      <c r="BH24" s="83"/>
      <c r="BI24" s="83"/>
      <c r="BJ24" s="84"/>
    </row>
    <row r="25" spans="1:62" ht="20" customHeight="1">
      <c r="A25" s="27" t="s">
        <v>264</v>
      </c>
      <c r="B25" s="1"/>
      <c r="C25" s="2">
        <v>2015</v>
      </c>
      <c r="D25" s="3">
        <v>2021</v>
      </c>
      <c r="E25" s="3">
        <v>2025</v>
      </c>
      <c r="F25" s="3">
        <v>2030</v>
      </c>
      <c r="G25" s="3">
        <v>2040</v>
      </c>
      <c r="H25" s="4">
        <v>2050</v>
      </c>
      <c r="I25" s="15"/>
      <c r="J25" s="28" t="s">
        <v>298</v>
      </c>
      <c r="K25" s="1"/>
      <c r="L25" s="2">
        <v>2015</v>
      </c>
      <c r="M25" s="3">
        <v>2021</v>
      </c>
      <c r="N25" s="3">
        <v>2025</v>
      </c>
      <c r="O25" s="3">
        <v>2030</v>
      </c>
      <c r="P25" s="3">
        <v>2040</v>
      </c>
      <c r="Q25" s="4">
        <v>2050</v>
      </c>
      <c r="R25" s="10"/>
      <c r="S25" s="28" t="s">
        <v>319</v>
      </c>
      <c r="T25" s="1"/>
      <c r="U25" s="2">
        <v>2015</v>
      </c>
      <c r="V25" s="3">
        <v>2021</v>
      </c>
      <c r="W25" s="3">
        <v>2025</v>
      </c>
      <c r="X25" s="3">
        <v>2030</v>
      </c>
      <c r="Y25" s="3">
        <v>2040</v>
      </c>
      <c r="Z25" s="4">
        <v>2050</v>
      </c>
      <c r="AA25" s="51"/>
      <c r="AB25" s="32" t="s">
        <v>184</v>
      </c>
      <c r="AC25" s="1"/>
      <c r="AD25" s="2">
        <v>2015</v>
      </c>
      <c r="AE25" s="3">
        <v>2021</v>
      </c>
      <c r="AF25" s="3">
        <v>2025</v>
      </c>
      <c r="AG25" s="3">
        <v>2030</v>
      </c>
      <c r="AH25" s="3">
        <v>2040</v>
      </c>
      <c r="AI25" s="4">
        <v>2050</v>
      </c>
      <c r="AJ25" s="10"/>
      <c r="AK25" s="32" t="s">
        <v>286</v>
      </c>
      <c r="AL25" s="1"/>
      <c r="AM25" s="2">
        <v>2015</v>
      </c>
      <c r="AN25" s="3">
        <v>2021</v>
      </c>
      <c r="AO25" s="3">
        <v>2025</v>
      </c>
      <c r="AP25" s="3">
        <v>2030</v>
      </c>
      <c r="AQ25" s="3">
        <v>2040</v>
      </c>
      <c r="AR25" s="4">
        <v>2050</v>
      </c>
      <c r="AS25" s="10"/>
      <c r="AT25" s="32" t="s">
        <v>205</v>
      </c>
      <c r="AU25" s="1"/>
      <c r="AV25" s="2">
        <v>2015</v>
      </c>
      <c r="AW25" s="3">
        <v>2021</v>
      </c>
      <c r="AX25" s="3">
        <v>2025</v>
      </c>
      <c r="AY25" s="3">
        <v>2030</v>
      </c>
      <c r="AZ25" s="3">
        <v>2040</v>
      </c>
      <c r="BA25" s="4">
        <v>2050</v>
      </c>
      <c r="BB25" s="10"/>
      <c r="BC25" s="32" t="s">
        <v>204</v>
      </c>
      <c r="BD25" s="1"/>
      <c r="BE25" s="2">
        <v>2015</v>
      </c>
      <c r="BF25" s="3">
        <v>2021</v>
      </c>
      <c r="BG25" s="3">
        <v>2025</v>
      </c>
      <c r="BH25" s="3">
        <v>2030</v>
      </c>
      <c r="BI25" s="3">
        <v>2040</v>
      </c>
      <c r="BJ25" s="4">
        <v>2050</v>
      </c>
    </row>
    <row r="26" spans="1:62" ht="15" customHeight="1">
      <c r="A26" s="20" t="s">
        <v>265</v>
      </c>
      <c r="B26" s="9" t="s">
        <v>134</v>
      </c>
      <c r="C26" s="18">
        <f>'Tab-reporting_shock'!C26/'Tab-reporting_baseline'!C26-1</f>
        <v>0</v>
      </c>
      <c r="D26" s="18">
        <f>'Tab-reporting_shock'!D26/'Tab-reporting_baseline'!D26-1</f>
        <v>2.0018718646097611E-5</v>
      </c>
      <c r="E26" s="18">
        <f>'Tab-reporting_shock'!E26/'Tab-reporting_baseline'!E26-1</f>
        <v>1.4183399749345682E-4</v>
      </c>
      <c r="F26" s="18">
        <f>'Tab-reporting_shock'!F26/'Tab-reporting_baseline'!F26-1</f>
        <v>1.1451506466109151E-4</v>
      </c>
      <c r="G26" s="18">
        <f>'Tab-reporting_shock'!G26/'Tab-reporting_baseline'!G26-1</f>
        <v>-1.3144794442498942E-4</v>
      </c>
      <c r="H26" s="18">
        <f>'Tab-reporting_shock'!H26/'Tab-reporting_baseline'!H26-1</f>
        <v>-2.096229868638888E-4</v>
      </c>
      <c r="I26" s="23"/>
      <c r="J26" s="16" t="s">
        <v>176</v>
      </c>
      <c r="K26" s="9"/>
      <c r="L26" s="18">
        <f t="shared" ref="L26:Q33" si="0">L4</f>
        <v>0</v>
      </c>
      <c r="M26" s="18">
        <f t="shared" si="0"/>
        <v>-2.0034152060956045E-2</v>
      </c>
      <c r="N26" s="18">
        <f t="shared" si="0"/>
        <v>-0.1604702519317015</v>
      </c>
      <c r="O26" s="18">
        <f t="shared" si="0"/>
        <v>-0.21297911870917685</v>
      </c>
      <c r="P26" s="18">
        <f t="shared" si="0"/>
        <v>-0.19023680001656706</v>
      </c>
      <c r="Q26" s="18">
        <f t="shared" si="0"/>
        <v>-0.11150022809934634</v>
      </c>
      <c r="R26" s="10"/>
      <c r="S26" s="16" t="s">
        <v>312</v>
      </c>
      <c r="T26" s="9" t="s">
        <v>195</v>
      </c>
      <c r="U26" s="55">
        <f>U4</f>
        <v>0</v>
      </c>
      <c r="V26" s="55">
        <f t="shared" ref="V26:Z26" si="1">V4</f>
        <v>-2.0034152060956045E-2</v>
      </c>
      <c r="W26" s="55">
        <f t="shared" si="1"/>
        <v>-0.1604702519317015</v>
      </c>
      <c r="X26" s="55">
        <f t="shared" si="1"/>
        <v>-0.21297911870917685</v>
      </c>
      <c r="Y26" s="55">
        <f t="shared" si="1"/>
        <v>-0.19023680001656706</v>
      </c>
      <c r="Z26" s="55">
        <f t="shared" si="1"/>
        <v>-0.11150022809934634</v>
      </c>
      <c r="AA26" s="24"/>
      <c r="AB26" s="30" t="s">
        <v>164</v>
      </c>
      <c r="AC26" s="9"/>
      <c r="AD26" s="43">
        <f>AD4</f>
        <v>0</v>
      </c>
      <c r="AE26" s="43">
        <f t="shared" ref="AE26:AI26" si="2">AE4</f>
        <v>2.4355130000001282</v>
      </c>
      <c r="AF26" s="43">
        <f t="shared" si="2"/>
        <v>18.738241000000016</v>
      </c>
      <c r="AG26" s="43">
        <f t="shared" si="2"/>
        <v>11.846900000000005</v>
      </c>
      <c r="AH26" s="43">
        <f t="shared" si="2"/>
        <v>7.8014490000000478</v>
      </c>
      <c r="AI26" s="43">
        <f t="shared" si="2"/>
        <v>17.177876999999853</v>
      </c>
      <c r="AJ26" s="10"/>
      <c r="AK26" s="30" t="s">
        <v>164</v>
      </c>
      <c r="AL26" s="9"/>
      <c r="AM26" s="18">
        <f>AM4</f>
        <v>0</v>
      </c>
      <c r="AN26" s="18">
        <f t="shared" ref="AN26:AR26" si="3">AN4</f>
        <v>4.0734165836453506E-3</v>
      </c>
      <c r="AO26" s="18">
        <f t="shared" si="3"/>
        <v>3.6268884622699726E-2</v>
      </c>
      <c r="AP26" s="18">
        <f t="shared" si="3"/>
        <v>6.1566316079949113E-2</v>
      </c>
      <c r="AQ26" s="18">
        <f t="shared" si="3"/>
        <v>8.5291916694644421E-2</v>
      </c>
      <c r="AR26" s="18">
        <f t="shared" si="3"/>
        <v>8.4055487434760545E-2</v>
      </c>
      <c r="AS26" s="10"/>
      <c r="AT26" s="30" t="s">
        <v>164</v>
      </c>
      <c r="AU26" s="9"/>
      <c r="AV26" s="18">
        <f>AV4</f>
        <v>0</v>
      </c>
      <c r="AW26" s="18">
        <f t="shared" ref="AW26:BA26" si="4">AW4</f>
        <v>3.5625365956521993E-3</v>
      </c>
      <c r="AX26" s="18">
        <f t="shared" si="4"/>
        <v>1.4202119390346102E-2</v>
      </c>
      <c r="AY26" s="18">
        <f t="shared" si="4"/>
        <v>1.1669681026828416E-2</v>
      </c>
      <c r="AZ26" s="18">
        <f t="shared" si="4"/>
        <v>3.6092068187481008E-3</v>
      </c>
      <c r="BA26" s="18">
        <f t="shared" si="4"/>
        <v>-2.7674592244064655E-4</v>
      </c>
      <c r="BB26" s="10"/>
      <c r="BC26" s="30" t="s">
        <v>164</v>
      </c>
      <c r="BD26" s="9"/>
      <c r="BE26" s="18">
        <f>BE4</f>
        <v>0</v>
      </c>
      <c r="BF26" s="18">
        <f t="shared" ref="BF26:BJ26" si="5">BF4</f>
        <v>8.7296764342759126E-4</v>
      </c>
      <c r="BG26" s="18">
        <f t="shared" si="5"/>
        <v>-1.2766415829678079E-3</v>
      </c>
      <c r="BH26" s="18">
        <f t="shared" si="5"/>
        <v>-1.0129299219007737E-2</v>
      </c>
      <c r="BI26" s="18">
        <f t="shared" si="5"/>
        <v>-1.1379706900137898E-2</v>
      </c>
      <c r="BJ26" s="18">
        <f t="shared" si="5"/>
        <v>-5.6794709637608687E-3</v>
      </c>
    </row>
    <row r="27" spans="1:62">
      <c r="A27" s="16" t="s">
        <v>257</v>
      </c>
      <c r="B27" s="9" t="s">
        <v>277</v>
      </c>
      <c r="C27" s="18">
        <f>'Tab-reporting_shock'!C27/'Tab-reporting_baseline'!C27-1</f>
        <v>0</v>
      </c>
      <c r="D27" s="18">
        <f>'Tab-reporting_shock'!D27/'Tab-reporting_baseline'!D27-1</f>
        <v>7.9563518985636961E-5</v>
      </c>
      <c r="E27" s="18">
        <f>'Tab-reporting_shock'!E27/'Tab-reporting_baseline'!E27-1</f>
        <v>5.6913037258388144E-4</v>
      </c>
      <c r="F27" s="18">
        <f>'Tab-reporting_shock'!F27/'Tab-reporting_baseline'!F27-1</f>
        <v>4.6067862083143396E-4</v>
      </c>
      <c r="G27" s="18">
        <f>'Tab-reporting_shock'!G27/'Tab-reporting_baseline'!G27-1</f>
        <v>-5.2203953275808956E-4</v>
      </c>
      <c r="H27" s="18">
        <f>'Tab-reporting_shock'!H27/'Tab-reporting_baseline'!H27-1</f>
        <v>-8.2128352992982823E-4</v>
      </c>
      <c r="I27" s="9"/>
      <c r="J27" s="30" t="s">
        <v>164</v>
      </c>
      <c r="K27" s="9"/>
      <c r="L27" s="18">
        <f t="shared" si="0"/>
        <v>0</v>
      </c>
      <c r="M27" s="18">
        <f t="shared" si="0"/>
        <v>-4.3862240156502197E-2</v>
      </c>
      <c r="N27" s="18">
        <f t="shared" si="0"/>
        <v>-0.16207743376589578</v>
      </c>
      <c r="O27" s="18">
        <f t="shared" si="0"/>
        <v>-0.22074929170009905</v>
      </c>
      <c r="P27" s="18">
        <f t="shared" si="0"/>
        <v>-0.20187542217060961</v>
      </c>
      <c r="Q27" s="18">
        <f t="shared" si="0"/>
        <v>-9.1263673701762471E-2</v>
      </c>
      <c r="R27" s="10"/>
      <c r="S27" s="29" t="s">
        <v>156</v>
      </c>
      <c r="T27" s="9" t="s">
        <v>313</v>
      </c>
      <c r="U27" s="18">
        <f t="shared" ref="U27:Z27" si="6">U5</f>
        <v>0</v>
      </c>
      <c r="V27" s="18">
        <f t="shared" si="6"/>
        <v>-4.2901958121821515E-3</v>
      </c>
      <c r="W27" s="18">
        <f t="shared" si="6"/>
        <v>-1.8936263182275481E-2</v>
      </c>
      <c r="X27" s="18">
        <f t="shared" si="6"/>
        <v>-2.4437007408093514E-2</v>
      </c>
      <c r="Y27" s="18">
        <f t="shared" si="6"/>
        <v>-1.4043905121621569E-2</v>
      </c>
      <c r="Z27" s="18">
        <f t="shared" si="6"/>
        <v>-9.63455956560888E-4</v>
      </c>
      <c r="AA27" s="23"/>
      <c r="AB27" s="30" t="s">
        <v>142</v>
      </c>
      <c r="AC27" s="9"/>
      <c r="AD27" s="43">
        <f t="shared" ref="AD27:AI31" si="7">AD5</f>
        <v>0</v>
      </c>
      <c r="AE27" s="43">
        <f t="shared" si="7"/>
        <v>0.11787789999999632</v>
      </c>
      <c r="AF27" s="43">
        <f t="shared" si="7"/>
        <v>0.96159389999999689</v>
      </c>
      <c r="AG27" s="43">
        <f t="shared" si="7"/>
        <v>0.3349480999999912</v>
      </c>
      <c r="AH27" s="43">
        <f t="shared" si="7"/>
        <v>-1.427559599999995</v>
      </c>
      <c r="AI27" s="43">
        <f t="shared" si="7"/>
        <v>-1.127103500000004</v>
      </c>
      <c r="AJ27" s="10"/>
      <c r="AK27" s="30" t="s">
        <v>142</v>
      </c>
      <c r="AL27" s="9"/>
      <c r="AM27" s="18">
        <f t="shared" ref="AM27:AR31" si="8">AM5</f>
        <v>0</v>
      </c>
      <c r="AN27" s="18">
        <f t="shared" si="8"/>
        <v>5.4888653261597753E-4</v>
      </c>
      <c r="AO27" s="18">
        <f t="shared" si="8"/>
        <v>4.321225173812282E-3</v>
      </c>
      <c r="AP27" s="18">
        <f t="shared" si="8"/>
        <v>6.5716632548022957E-3</v>
      </c>
      <c r="AQ27" s="18">
        <f t="shared" si="8"/>
        <v>4.5494217316073282E-3</v>
      </c>
      <c r="AR27" s="18">
        <f t="shared" si="8"/>
        <v>1.1177987811139545E-3</v>
      </c>
      <c r="AS27" s="10"/>
      <c r="AT27" s="30" t="s">
        <v>142</v>
      </c>
      <c r="AU27" s="9"/>
      <c r="AV27" s="18">
        <f t="shared" ref="AV27:BA31" si="9">AV5</f>
        <v>0</v>
      </c>
      <c r="AW27" s="18">
        <f t="shared" si="9"/>
        <v>1.0844825968803207E-3</v>
      </c>
      <c r="AX27" s="18">
        <f t="shared" si="9"/>
        <v>5.5677470672010898E-3</v>
      </c>
      <c r="AY27" s="18">
        <f t="shared" si="9"/>
        <v>5.8673196968612729E-3</v>
      </c>
      <c r="AZ27" s="18">
        <f t="shared" si="9"/>
        <v>-5.7605100927116126E-5</v>
      </c>
      <c r="BA27" s="18">
        <f t="shared" si="9"/>
        <v>-1.9419706118936064E-3</v>
      </c>
      <c r="BB27" s="10"/>
      <c r="BC27" s="30" t="s">
        <v>142</v>
      </c>
      <c r="BD27" s="9"/>
      <c r="BE27" s="18">
        <f t="shared" ref="BE27:BJ31" si="10">BE5</f>
        <v>0</v>
      </c>
      <c r="BF27" s="18">
        <f t="shared" si="10"/>
        <v>9.3638654886873951E-4</v>
      </c>
      <c r="BG27" s="18">
        <f t="shared" si="10"/>
        <v>1.7980969947928305E-3</v>
      </c>
      <c r="BH27" s="18">
        <f t="shared" si="10"/>
        <v>-3.8856813076137975E-5</v>
      </c>
      <c r="BI27" s="18">
        <f t="shared" si="10"/>
        <v>-4.3681065214659087E-3</v>
      </c>
      <c r="BJ27" s="18">
        <f t="shared" si="10"/>
        <v>-4.3643602814209537E-3</v>
      </c>
    </row>
    <row r="28" spans="1:62">
      <c r="A28" s="21" t="s">
        <v>284</v>
      </c>
      <c r="B28" s="21"/>
      <c r="C28" s="40">
        <f>'Tab-reporting_shock'!C28/'Tab-reporting_baseline'!C28-1</f>
        <v>0</v>
      </c>
      <c r="D28" s="40">
        <f>'Tab-reporting_shock'!D28/'Tab-reporting_baseline'!D28-1</f>
        <v>3.6620769546802379E-5</v>
      </c>
      <c r="E28" s="40">
        <f>'Tab-reporting_shock'!E28/'Tab-reporting_baseline'!E28-1</f>
        <v>2.6015169177839859E-4</v>
      </c>
      <c r="F28" s="40">
        <f>'Tab-reporting_shock'!F28/'Tab-reporting_baseline'!F28-1</f>
        <v>2.1019049842241344E-4</v>
      </c>
      <c r="G28" s="40">
        <f>'Tab-reporting_shock'!G28/'Tab-reporting_baseline'!G28-1</f>
        <v>-2.404111027448641E-4</v>
      </c>
      <c r="H28" s="40">
        <f>'Tab-reporting_shock'!H28/'Tab-reporting_baseline'!H28-1</f>
        <v>-3.8193246334783382E-4</v>
      </c>
      <c r="I28" s="9"/>
      <c r="J28" s="30" t="s">
        <v>142</v>
      </c>
      <c r="K28" s="9"/>
      <c r="L28" s="18">
        <f t="shared" si="0"/>
        <v>0</v>
      </c>
      <c r="M28" s="18">
        <f t="shared" si="0"/>
        <v>2.5353470499300812E-4</v>
      </c>
      <c r="N28" s="18">
        <f t="shared" si="0"/>
        <v>-1.2439577728410312E-3</v>
      </c>
      <c r="O28" s="18">
        <f t="shared" si="0"/>
        <v>5.0772737979702942E-3</v>
      </c>
      <c r="P28" s="18">
        <f t="shared" si="0"/>
        <v>1.4393372983171115E-2</v>
      </c>
      <c r="Q28" s="18">
        <f t="shared" si="0"/>
        <v>1.9871862108663763E-2</v>
      </c>
      <c r="R28" s="10"/>
      <c r="S28" s="29" t="s">
        <v>157</v>
      </c>
      <c r="T28" s="9" t="s">
        <v>314</v>
      </c>
      <c r="U28" s="18">
        <f t="shared" ref="U28:Z28" si="11">U6</f>
        <v>0</v>
      </c>
      <c r="V28" s="18">
        <f t="shared" si="11"/>
        <v>-8.2294855936213218E-2</v>
      </c>
      <c r="W28" s="18">
        <f t="shared" si="11"/>
        <v>-0.34510057524292326</v>
      </c>
      <c r="X28" s="18">
        <f t="shared" si="11"/>
        <v>-0.49471701490610298</v>
      </c>
      <c r="Y28" s="18">
        <f t="shared" si="11"/>
        <v>-0.45983377665781744</v>
      </c>
      <c r="Z28" s="18">
        <f t="shared" si="11"/>
        <v>-0.28095747652641023</v>
      </c>
      <c r="AA28" s="23"/>
      <c r="AB28" s="30" t="s">
        <v>143</v>
      </c>
      <c r="AC28" s="9"/>
      <c r="AD28" s="43">
        <f t="shared" si="7"/>
        <v>0</v>
      </c>
      <c r="AE28" s="43">
        <f t="shared" si="7"/>
        <v>1.1352489999999307</v>
      </c>
      <c r="AF28" s="43">
        <f t="shared" si="7"/>
        <v>4.0414080000000467</v>
      </c>
      <c r="AG28" s="43">
        <f t="shared" si="7"/>
        <v>-6.5714120000000094</v>
      </c>
      <c r="AH28" s="43">
        <f t="shared" si="7"/>
        <v>-9.7972760000000108</v>
      </c>
      <c r="AI28" s="43">
        <f t="shared" si="7"/>
        <v>-2.5419540000000325</v>
      </c>
      <c r="AJ28" s="10"/>
      <c r="AK28" s="30" t="s">
        <v>143</v>
      </c>
      <c r="AL28" s="9"/>
      <c r="AM28" s="18">
        <f t="shared" si="8"/>
        <v>0</v>
      </c>
      <c r="AN28" s="18">
        <f t="shared" si="8"/>
        <v>7.4654990910172359E-4</v>
      </c>
      <c r="AO28" s="18">
        <f t="shared" si="8"/>
        <v>6.9195867004363532E-3</v>
      </c>
      <c r="AP28" s="18">
        <f t="shared" si="8"/>
        <v>1.0970422096601595E-2</v>
      </c>
      <c r="AQ28" s="18">
        <f t="shared" si="8"/>
        <v>2.0289877646005205E-2</v>
      </c>
      <c r="AR28" s="18">
        <f t="shared" si="8"/>
        <v>2.2174879166342087E-2</v>
      </c>
      <c r="AS28" s="10"/>
      <c r="AT28" s="30" t="s">
        <v>143</v>
      </c>
      <c r="AU28" s="9"/>
      <c r="AV28" s="18">
        <f t="shared" si="9"/>
        <v>0</v>
      </c>
      <c r="AW28" s="18">
        <f t="shared" si="9"/>
        <v>1.1239790820269935E-3</v>
      </c>
      <c r="AX28" s="18">
        <f t="shared" si="9"/>
        <v>2.7912895888710931E-3</v>
      </c>
      <c r="AY28" s="18">
        <f t="shared" si="9"/>
        <v>-9.8159573283507218E-4</v>
      </c>
      <c r="AZ28" s="18">
        <f t="shared" si="9"/>
        <v>-2.3013066207795418E-3</v>
      </c>
      <c r="BA28" s="18">
        <f t="shared" si="9"/>
        <v>-1.3683397762536131E-3</v>
      </c>
      <c r="BB28" s="10"/>
      <c r="BC28" s="30" t="s">
        <v>143</v>
      </c>
      <c r="BD28" s="9"/>
      <c r="BE28" s="18">
        <f t="shared" si="10"/>
        <v>0</v>
      </c>
      <c r="BF28" s="18">
        <f t="shared" si="10"/>
        <v>8.3531855168317293E-4</v>
      </c>
      <c r="BG28" s="18">
        <f t="shared" si="10"/>
        <v>-1.6957021429988561E-3</v>
      </c>
      <c r="BH28" s="18">
        <f t="shared" si="10"/>
        <v>-8.1556048518401925E-3</v>
      </c>
      <c r="BI28" s="18">
        <f t="shared" si="10"/>
        <v>-7.3922395440253474E-3</v>
      </c>
      <c r="BJ28" s="18">
        <f t="shared" si="10"/>
        <v>-3.9197833344467581E-3</v>
      </c>
    </row>
    <row r="29" spans="1:62">
      <c r="A29" s="16" t="s">
        <v>258</v>
      </c>
      <c r="B29" t="s">
        <v>243</v>
      </c>
      <c r="C29" s="18">
        <f>'Tab-reporting_shock'!C29/'Tab-reporting_baseline'!C29-1</f>
        <v>0</v>
      </c>
      <c r="D29" s="18">
        <f>'Tab-reporting_shock'!D29/'Tab-reporting_baseline'!D29-1</f>
        <v>8.7203092847154551E-5</v>
      </c>
      <c r="E29" s="18">
        <f>'Tab-reporting_shock'!E29/'Tab-reporting_baseline'!E29-1</f>
        <v>6.2387049796819305E-4</v>
      </c>
      <c r="F29" s="18">
        <f>'Tab-reporting_shock'!F29/'Tab-reporting_baseline'!F29-1</f>
        <v>5.0486223324042179E-4</v>
      </c>
      <c r="G29" s="18">
        <f>'Tab-reporting_shock'!G29/'Tab-reporting_baseline'!G29-1</f>
        <v>-5.7091589174995683E-4</v>
      </c>
      <c r="H29" s="18">
        <f>'Tab-reporting_shock'!H29/'Tab-reporting_baseline'!H29-1</f>
        <v>-8.9638040062078872E-4</v>
      </c>
      <c r="I29" s="9"/>
      <c r="J29" s="30" t="s">
        <v>143</v>
      </c>
      <c r="K29" s="9"/>
      <c r="L29" s="18">
        <f t="shared" si="0"/>
        <v>0</v>
      </c>
      <c r="M29" s="18">
        <f t="shared" si="0"/>
        <v>-2.1864417592206364E-2</v>
      </c>
      <c r="N29" s="18">
        <f t="shared" si="0"/>
        <v>-9.5067247692289691E-2</v>
      </c>
      <c r="O29" s="18">
        <f t="shared" si="0"/>
        <v>-0.1296906876094458</v>
      </c>
      <c r="P29" s="18">
        <f t="shared" si="0"/>
        <v>-0.12108985762561209</v>
      </c>
      <c r="Q29" s="18">
        <f t="shared" si="0"/>
        <v>-6.9238076798170511E-2</v>
      </c>
      <c r="R29" s="10"/>
      <c r="S29" s="29" t="s">
        <v>158</v>
      </c>
      <c r="T29" s="9" t="s">
        <v>315</v>
      </c>
      <c r="U29" s="18">
        <f t="shared" ref="U29:Z29" si="12">U7</f>
        <v>0</v>
      </c>
      <c r="V29" s="18">
        <f t="shared" si="12"/>
        <v>2.3511525018284907E-3</v>
      </c>
      <c r="W29" s="18">
        <f t="shared" si="12"/>
        <v>-0.13180365887986645</v>
      </c>
      <c r="X29" s="18">
        <f t="shared" si="12"/>
        <v>-0.16592518958512037</v>
      </c>
      <c r="Y29" s="18">
        <f t="shared" si="12"/>
        <v>-0.13942665468207649</v>
      </c>
      <c r="Z29" s="18">
        <f t="shared" si="12"/>
        <v>-8.8792797575493965E-2</v>
      </c>
      <c r="AA29" s="23"/>
      <c r="AB29" s="30" t="s">
        <v>178</v>
      </c>
      <c r="AC29" s="9"/>
      <c r="AD29" s="43">
        <f t="shared" si="7"/>
        <v>0</v>
      </c>
      <c r="AE29" s="43">
        <f t="shared" si="7"/>
        <v>2.6877550000001804E-2</v>
      </c>
      <c r="AF29" s="43">
        <f t="shared" si="7"/>
        <v>-2.6119161300000009</v>
      </c>
      <c r="AG29" s="43">
        <f t="shared" si="7"/>
        <v>-4.6477567200000003</v>
      </c>
      <c r="AH29" s="43">
        <f t="shared" si="7"/>
        <v>-3.4189518099999994</v>
      </c>
      <c r="AI29" s="43">
        <f t="shared" si="7"/>
        <v>-1.6887982099999999</v>
      </c>
      <c r="AJ29" s="10"/>
      <c r="AK29" s="30" t="s">
        <v>178</v>
      </c>
      <c r="AL29" s="9"/>
      <c r="AM29" s="18">
        <f t="shared" si="8"/>
        <v>0</v>
      </c>
      <c r="AN29" s="18">
        <f t="shared" si="8"/>
        <v>1.315886910315589E-3</v>
      </c>
      <c r="AO29" s="18">
        <f t="shared" si="8"/>
        <v>-0.10473792484449029</v>
      </c>
      <c r="AP29" s="18">
        <f t="shared" si="8"/>
        <v>-0.18291325308014916</v>
      </c>
      <c r="AQ29" s="18">
        <f t="shared" si="8"/>
        <v>-0.18530434366830972</v>
      </c>
      <c r="AR29" s="18">
        <f t="shared" si="8"/>
        <v>-0.12182838605172452</v>
      </c>
      <c r="AS29" s="10"/>
      <c r="AT29" s="30" t="s">
        <v>178</v>
      </c>
      <c r="AU29" s="9"/>
      <c r="AV29" s="18">
        <f t="shared" si="9"/>
        <v>0</v>
      </c>
      <c r="AW29" s="18">
        <f t="shared" si="9"/>
        <v>2.1950476303436162E-3</v>
      </c>
      <c r="AX29" s="18">
        <f t="shared" si="9"/>
        <v>-0.10106860328747824</v>
      </c>
      <c r="AY29" s="18">
        <f t="shared" si="9"/>
        <v>-0.14105554661516362</v>
      </c>
      <c r="AZ29" s="18">
        <f t="shared" si="9"/>
        <v>-0.12845604953612133</v>
      </c>
      <c r="BA29" s="18">
        <f t="shared" si="9"/>
        <v>-9.1006935079075535E-2</v>
      </c>
      <c r="BB29" s="10"/>
      <c r="BC29" s="30" t="s">
        <v>178</v>
      </c>
      <c r="BD29" s="9"/>
      <c r="BE29" s="18">
        <f t="shared" si="10"/>
        <v>0</v>
      </c>
      <c r="BF29" s="18">
        <f t="shared" si="10"/>
        <v>1.4224823823005828E-3</v>
      </c>
      <c r="BG29" s="18">
        <f t="shared" si="10"/>
        <v>-0.127634878541386</v>
      </c>
      <c r="BH29" s="18">
        <f t="shared" si="10"/>
        <v>-0.18128050232968151</v>
      </c>
      <c r="BI29" s="18">
        <f t="shared" si="10"/>
        <v>-0.16972221676791133</v>
      </c>
      <c r="BJ29" s="18">
        <f t="shared" si="10"/>
        <v>-0.11668489305836716</v>
      </c>
    </row>
    <row r="30" spans="1:62">
      <c r="A30" s="30" t="s">
        <v>141</v>
      </c>
      <c r="B30" s="9"/>
      <c r="C30" s="35"/>
      <c r="D30" s="35"/>
      <c r="E30" s="35"/>
      <c r="F30" s="35"/>
      <c r="G30" s="35"/>
      <c r="H30" s="35"/>
      <c r="I30" s="9"/>
      <c r="J30" s="30" t="s">
        <v>178</v>
      </c>
      <c r="K30" s="9"/>
      <c r="L30" s="18">
        <f t="shared" si="0"/>
        <v>0</v>
      </c>
      <c r="M30" s="18">
        <f t="shared" si="0"/>
        <v>1.8028294169827319E-3</v>
      </c>
      <c r="N30" s="18">
        <f t="shared" si="0"/>
        <v>-7.2321048284092804E-2</v>
      </c>
      <c r="O30" s="18">
        <f t="shared" si="0"/>
        <v>-0.10847083875287067</v>
      </c>
      <c r="P30" s="18">
        <f t="shared" si="0"/>
        <v>-0.10552324781357059</v>
      </c>
      <c r="Q30" s="18">
        <f t="shared" si="0"/>
        <v>-5.7397938379251889E-2</v>
      </c>
      <c r="R30" s="10"/>
      <c r="S30" s="31" t="s">
        <v>311</v>
      </c>
      <c r="T30" s="9" t="s">
        <v>201</v>
      </c>
      <c r="U30" s="55">
        <f t="shared" ref="U30:Z30" si="13">U8</f>
        <v>0</v>
      </c>
      <c r="V30" s="55">
        <f t="shared" si="13"/>
        <v>-9.8509600255550445E-2</v>
      </c>
      <c r="W30" s="55">
        <f t="shared" si="13"/>
        <v>-0.22949554532450189</v>
      </c>
      <c r="X30" s="55">
        <f t="shared" si="13"/>
        <v>-0.18342082240805269</v>
      </c>
      <c r="Y30" s="55">
        <f t="shared" si="13"/>
        <v>-0.11012674158905988</v>
      </c>
      <c r="Z30" s="55">
        <f t="shared" si="13"/>
        <v>-2.5634724827635069E-2</v>
      </c>
      <c r="AA30" s="24"/>
      <c r="AB30" s="30" t="s">
        <v>160</v>
      </c>
      <c r="AC30" s="9"/>
      <c r="AD30" s="43">
        <f t="shared" si="7"/>
        <v>0</v>
      </c>
      <c r="AE30" s="43">
        <f t="shared" si="7"/>
        <v>4.5900028000000148E-2</v>
      </c>
      <c r="AF30" s="43">
        <f t="shared" si="7"/>
        <v>-1.0712434920000007</v>
      </c>
      <c r="AG30" s="43">
        <f t="shared" si="7"/>
        <v>-2.2803138599999997</v>
      </c>
      <c r="AH30" s="43">
        <f t="shared" si="7"/>
        <v>-1.7691745100000009</v>
      </c>
      <c r="AI30" s="43">
        <f t="shared" si="7"/>
        <v>-1.0847019600000003</v>
      </c>
      <c r="AJ30" s="10"/>
      <c r="AK30" s="30" t="s">
        <v>160</v>
      </c>
      <c r="AL30" s="9"/>
      <c r="AM30" s="18">
        <f t="shared" si="8"/>
        <v>0</v>
      </c>
      <c r="AN30" s="18">
        <f t="shared" si="8"/>
        <v>9.9270910511974897E-3</v>
      </c>
      <c r="AO30" s="18">
        <f t="shared" si="8"/>
        <v>-8.8568777925118969E-2</v>
      </c>
      <c r="AP30" s="18">
        <f t="shared" si="8"/>
        <v>-0.14112277170997034</v>
      </c>
      <c r="AQ30" s="18">
        <f t="shared" si="8"/>
        <v>-0.11469391227283621</v>
      </c>
      <c r="AR30" s="18">
        <f t="shared" si="8"/>
        <v>-5.5642184691093721E-2</v>
      </c>
      <c r="AS30" s="10"/>
      <c r="AT30" s="30" t="s">
        <v>160</v>
      </c>
      <c r="AU30" s="9"/>
      <c r="AV30" s="18">
        <f t="shared" si="9"/>
        <v>0</v>
      </c>
      <c r="AW30" s="18">
        <f t="shared" si="9"/>
        <v>8.3620684236454412E-2</v>
      </c>
      <c r="AX30" s="18">
        <f t="shared" si="9"/>
        <v>0.14855141336642497</v>
      </c>
      <c r="AY30" s="18">
        <f t="shared" si="9"/>
        <v>9.6809093157582238E-2</v>
      </c>
      <c r="AZ30" s="18">
        <f t="shared" si="9"/>
        <v>0.12283086779034469</v>
      </c>
      <c r="BA30" s="18">
        <f t="shared" si="9"/>
        <v>1.6897154498690892E-2</v>
      </c>
      <c r="BB30" s="10"/>
      <c r="BC30" s="30" t="s">
        <v>160</v>
      </c>
      <c r="BD30" s="9"/>
      <c r="BE30" s="18">
        <f t="shared" si="10"/>
        <v>0</v>
      </c>
      <c r="BF30" s="18">
        <f t="shared" si="10"/>
        <v>2.9223782971259382E-3</v>
      </c>
      <c r="BG30" s="18">
        <f t="shared" si="10"/>
        <v>-0.15578436330105971</v>
      </c>
      <c r="BH30" s="18">
        <f t="shared" si="10"/>
        <v>-0.20048811908887076</v>
      </c>
      <c r="BI30" s="18">
        <f t="shared" si="10"/>
        <v>-0.17158991567452997</v>
      </c>
      <c r="BJ30" s="18">
        <f t="shared" si="10"/>
        <v>-0.11237867904121079</v>
      </c>
    </row>
    <row r="31" spans="1:62">
      <c r="A31" s="30" t="s">
        <v>142</v>
      </c>
      <c r="B31" s="9"/>
      <c r="C31" s="35"/>
      <c r="D31" s="35"/>
      <c r="E31" s="35"/>
      <c r="F31" s="35"/>
      <c r="G31" s="35"/>
      <c r="H31" s="35"/>
      <c r="I31" s="9"/>
      <c r="J31" s="30" t="s">
        <v>160</v>
      </c>
      <c r="K31" s="9"/>
      <c r="L31" s="18">
        <f t="shared" si="0"/>
        <v>0</v>
      </c>
      <c r="M31" s="18">
        <f t="shared" si="0"/>
        <v>-2.4280111957115658E-3</v>
      </c>
      <c r="N31" s="18">
        <f t="shared" si="0"/>
        <v>-0.18143114813213301</v>
      </c>
      <c r="O31" s="18">
        <f t="shared" si="0"/>
        <v>-0.23689596665049306</v>
      </c>
      <c r="P31" s="18">
        <f t="shared" si="0"/>
        <v>-0.20870113313220118</v>
      </c>
      <c r="Q31" s="18">
        <f t="shared" si="0"/>
        <v>-0.13769362134489316</v>
      </c>
      <c r="R31" s="10"/>
      <c r="S31" s="29" t="s">
        <v>156</v>
      </c>
      <c r="T31" s="9" t="s">
        <v>307</v>
      </c>
      <c r="U31" s="18">
        <f t="shared" ref="U31:Z31" si="14">U9</f>
        <v>0</v>
      </c>
      <c r="V31" s="18">
        <f t="shared" si="14"/>
        <v>2.9798802838856275E-3</v>
      </c>
      <c r="W31" s="18">
        <f t="shared" si="14"/>
        <v>3.1524364478494604E-3</v>
      </c>
      <c r="X31" s="18">
        <f t="shared" si="14"/>
        <v>4.707818895393312E-2</v>
      </c>
      <c r="Y31" s="18">
        <f t="shared" si="14"/>
        <v>8.9704915197650559E-2</v>
      </c>
      <c r="Z31" s="18">
        <f t="shared" si="14"/>
        <v>0.10052525555767389</v>
      </c>
      <c r="AA31" s="23"/>
      <c r="AB31" s="33" t="s">
        <v>180</v>
      </c>
      <c r="AC31" s="26"/>
      <c r="AD31" s="44">
        <f t="shared" si="7"/>
        <v>0</v>
      </c>
      <c r="AE31" s="44">
        <f t="shared" si="7"/>
        <v>3.7614169999997102</v>
      </c>
      <c r="AF31" s="44">
        <f t="shared" si="7"/>
        <v>20.058084000000235</v>
      </c>
      <c r="AG31" s="44">
        <f t="shared" si="7"/>
        <v>-1.3176360000002205</v>
      </c>
      <c r="AH31" s="44">
        <f t="shared" si="7"/>
        <v>-8.6115129999998317</v>
      </c>
      <c r="AI31" s="44">
        <f t="shared" si="7"/>
        <v>10.735319000000345</v>
      </c>
      <c r="AJ31" s="10"/>
      <c r="AK31" s="33" t="s">
        <v>180</v>
      </c>
      <c r="AL31" s="26"/>
      <c r="AM31" s="40">
        <f t="shared" si="8"/>
        <v>0</v>
      </c>
      <c r="AN31" s="40">
        <f t="shared" si="8"/>
        <v>1.6368908335109289E-3</v>
      </c>
      <c r="AO31" s="40">
        <f t="shared" si="8"/>
        <v>-1.8699771857133562E-3</v>
      </c>
      <c r="AP31" s="40">
        <f t="shared" si="8"/>
        <v>-4.8620047738717753E-3</v>
      </c>
      <c r="AQ31" s="40">
        <f t="shared" si="8"/>
        <v>1.0053704642954076E-2</v>
      </c>
      <c r="AR31" s="40">
        <f t="shared" si="8"/>
        <v>2.1047225546646509E-2</v>
      </c>
      <c r="AS31" s="10"/>
      <c r="AT31" s="33" t="s">
        <v>180</v>
      </c>
      <c r="AU31" s="26"/>
      <c r="AV31" s="40">
        <f t="shared" si="9"/>
        <v>0</v>
      </c>
      <c r="AW31" s="40">
        <f t="shared" si="9"/>
        <v>2.0840921930271872E-3</v>
      </c>
      <c r="AX31" s="40">
        <f t="shared" si="9"/>
        <v>4.0942950711302384E-3</v>
      </c>
      <c r="AY31" s="40">
        <f t="shared" si="9"/>
        <v>1.6295214124029123E-4</v>
      </c>
      <c r="AZ31" s="40">
        <f t="shared" si="9"/>
        <v>-2.2324389699746039E-3</v>
      </c>
      <c r="BA31" s="40">
        <f t="shared" si="9"/>
        <v>-2.2497671091191718E-3</v>
      </c>
      <c r="BB31" s="10"/>
      <c r="BC31" s="33" t="s">
        <v>180</v>
      </c>
      <c r="BD31" s="26"/>
      <c r="BE31" s="40">
        <f t="shared" si="10"/>
        <v>0</v>
      </c>
      <c r="BF31" s="40">
        <f t="shared" si="10"/>
        <v>9.1962293153358132E-4</v>
      </c>
      <c r="BG31" s="40">
        <f t="shared" si="10"/>
        <v>-9.9771658278071662E-3</v>
      </c>
      <c r="BH31" s="40">
        <f t="shared" si="10"/>
        <v>-2.0037284234587283E-2</v>
      </c>
      <c r="BI31" s="40">
        <f t="shared" si="10"/>
        <v>-1.7413908759696839E-2</v>
      </c>
      <c r="BJ31" s="40">
        <f t="shared" si="10"/>
        <v>-9.1529544844360933E-3</v>
      </c>
    </row>
    <row r="32" spans="1:62">
      <c r="A32" s="30" t="s">
        <v>143</v>
      </c>
      <c r="B32" s="9"/>
      <c r="C32" s="35"/>
      <c r="D32" s="35"/>
      <c r="E32" s="35"/>
      <c r="F32" s="35"/>
      <c r="G32" s="35"/>
      <c r="H32" s="35"/>
      <c r="I32" s="9"/>
      <c r="J32" s="31" t="s">
        <v>260</v>
      </c>
      <c r="K32" s="9"/>
      <c r="L32" s="18">
        <f t="shared" si="0"/>
        <v>0</v>
      </c>
      <c r="M32" s="18">
        <f t="shared" si="0"/>
        <v>-9.8509600255550445E-2</v>
      </c>
      <c r="N32" s="18">
        <f t="shared" si="0"/>
        <v>-0.22949554532450189</v>
      </c>
      <c r="O32" s="18">
        <f t="shared" si="0"/>
        <v>-0.18342082240805269</v>
      </c>
      <c r="P32" s="18">
        <f t="shared" si="0"/>
        <v>-0.11012674158905988</v>
      </c>
      <c r="Q32" s="18">
        <f t="shared" si="0"/>
        <v>-2.5634724827635069E-2</v>
      </c>
      <c r="R32" s="10"/>
      <c r="S32" s="29" t="s">
        <v>157</v>
      </c>
      <c r="T32" s="9" t="s">
        <v>316</v>
      </c>
      <c r="U32" s="18">
        <f t="shared" ref="U32:Z32" si="15">U10</f>
        <v>0</v>
      </c>
      <c r="V32" s="18">
        <f t="shared" si="15"/>
        <v>-0.25727019165654363</v>
      </c>
      <c r="W32" s="18">
        <f t="shared" si="15"/>
        <v>-0.58035853089780354</v>
      </c>
      <c r="X32" s="18">
        <f t="shared" si="15"/>
        <v>-0.69135610353177523</v>
      </c>
      <c r="Y32" s="18">
        <f t="shared" si="15"/>
        <v>-0.56959575537387064</v>
      </c>
      <c r="Z32" s="18">
        <f t="shared" si="15"/>
        <v>-0.28469484587991989</v>
      </c>
      <c r="AA32" s="23"/>
      <c r="AB32" s="31"/>
      <c r="AC32" s="9"/>
      <c r="AD32" s="23"/>
      <c r="AE32" s="23"/>
      <c r="AF32" s="23"/>
      <c r="AG32" s="23"/>
      <c r="AH32" s="23"/>
      <c r="AI32" s="23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0"/>
      <c r="BA32" s="10"/>
      <c r="BB32" s="10"/>
      <c r="BC32" s="10"/>
      <c r="BD32" s="10"/>
      <c r="BE32" s="10"/>
      <c r="BF32" s="10"/>
      <c r="BG32" s="10"/>
      <c r="BH32" s="10"/>
      <c r="BI32" s="10"/>
      <c r="BJ32" s="10"/>
    </row>
    <row r="33" spans="1:62" ht="17">
      <c r="A33" s="30" t="s">
        <v>185</v>
      </c>
      <c r="B33" t="s">
        <v>114</v>
      </c>
      <c r="C33" s="18">
        <f>'Tab-reporting_shock'!C33/'Tab-reporting_baseline'!C33-1</f>
        <v>0</v>
      </c>
      <c r="D33" s="18">
        <f>'Tab-reporting_shock'!D33/'Tab-reporting_baseline'!D33-1</f>
        <v>8.7203092847154551E-5</v>
      </c>
      <c r="E33" s="18">
        <f>'Tab-reporting_shock'!E33/'Tab-reporting_baseline'!E33-1</f>
        <v>6.2387049796819305E-4</v>
      </c>
      <c r="F33" s="18">
        <f>'Tab-reporting_shock'!F33/'Tab-reporting_baseline'!F33-1</f>
        <v>5.0486223324042179E-4</v>
      </c>
      <c r="G33" s="18">
        <f>'Tab-reporting_shock'!G33/'Tab-reporting_baseline'!G33-1</f>
        <v>-5.7091589174995683E-4</v>
      </c>
      <c r="H33" s="18">
        <f>'Tab-reporting_shock'!H33/'Tab-reporting_baseline'!H33-1</f>
        <v>-8.9638040062078872E-4</v>
      </c>
      <c r="I33" s="10"/>
      <c r="J33" s="21" t="s">
        <v>181</v>
      </c>
      <c r="K33" s="26"/>
      <c r="L33" s="40">
        <f t="shared" si="0"/>
        <v>0</v>
      </c>
      <c r="M33" s="40">
        <f t="shared" si="0"/>
        <v>-3.6315010209809206E-2</v>
      </c>
      <c r="N33" s="40">
        <f t="shared" si="0"/>
        <v>-0.17013514056406032</v>
      </c>
      <c r="O33" s="40">
        <f t="shared" si="0"/>
        <v>-0.20740039587985326</v>
      </c>
      <c r="P33" s="40">
        <f t="shared" si="0"/>
        <v>-0.17525820407822035</v>
      </c>
      <c r="Q33" s="40">
        <f t="shared" si="0"/>
        <v>-9.6618371948650972E-2</v>
      </c>
      <c r="R33" s="10"/>
      <c r="S33" s="52" t="s">
        <v>158</v>
      </c>
      <c r="T33" s="26" t="s">
        <v>317</v>
      </c>
      <c r="U33" s="56">
        <f t="shared" ref="U33:Z33" si="16">U11</f>
        <v>0</v>
      </c>
      <c r="V33" s="56">
        <f t="shared" si="16"/>
        <v>-6.9079126121432965E-3</v>
      </c>
      <c r="W33" s="56">
        <f t="shared" si="16"/>
        <v>-3.408907257779592E-2</v>
      </c>
      <c r="X33" s="56">
        <f t="shared" si="16"/>
        <v>-1.1201414648512764E-2</v>
      </c>
      <c r="Y33" s="56">
        <f t="shared" si="16"/>
        <v>-1.2653018189849097E-2</v>
      </c>
      <c r="Z33" s="56">
        <f t="shared" si="16"/>
        <v>-1.2698760327562897E-2</v>
      </c>
      <c r="AA33" s="23"/>
      <c r="AB33" s="16"/>
      <c r="AC33" s="9"/>
      <c r="AD33" s="23"/>
      <c r="AE33" s="23"/>
      <c r="AF33" s="23"/>
      <c r="AG33" s="23"/>
      <c r="AH33" s="23"/>
      <c r="AI33" s="23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0"/>
      <c r="BA33" s="10"/>
      <c r="BB33" s="10"/>
      <c r="BC33" s="10"/>
      <c r="BD33" s="10"/>
      <c r="BE33" s="10"/>
      <c r="BF33" s="10"/>
      <c r="BG33" s="10"/>
      <c r="BH33" s="10"/>
      <c r="BI33" s="10"/>
      <c r="BJ33" s="10"/>
    </row>
    <row r="34" spans="1:62" ht="17">
      <c r="A34" s="30" t="s">
        <v>140</v>
      </c>
      <c r="B34" s="9"/>
      <c r="C34" s="35"/>
      <c r="D34" s="35"/>
      <c r="E34" s="35"/>
      <c r="F34" s="35"/>
      <c r="G34" s="35"/>
      <c r="H34" s="35"/>
      <c r="I34" s="10"/>
      <c r="J34" s="31"/>
      <c r="K34" s="9"/>
      <c r="L34" s="23"/>
      <c r="M34" s="23"/>
      <c r="N34" s="23"/>
      <c r="O34" s="23"/>
      <c r="P34" s="23"/>
      <c r="Q34" s="23"/>
      <c r="R34" s="10"/>
      <c r="S34" s="16" t="s">
        <v>181</v>
      </c>
      <c r="T34" s="10"/>
      <c r="U34" s="55">
        <f t="shared" ref="U34:Z34" si="17">U12</f>
        <v>0</v>
      </c>
      <c r="V34" s="55">
        <f t="shared" si="17"/>
        <v>-3.6315010209809206E-2</v>
      </c>
      <c r="W34" s="55">
        <f t="shared" si="17"/>
        <v>-0.17013514056406032</v>
      </c>
      <c r="X34" s="55">
        <f t="shared" si="17"/>
        <v>-0.20740039587985326</v>
      </c>
      <c r="Y34" s="55">
        <f t="shared" si="17"/>
        <v>-0.17525820407822035</v>
      </c>
      <c r="Z34" s="55">
        <f t="shared" si="17"/>
        <v>-9.6618371948650972E-2</v>
      </c>
      <c r="AA34" s="24"/>
      <c r="AB34" s="42"/>
      <c r="AC34" s="42"/>
      <c r="AD34" s="42"/>
      <c r="AE34" s="42"/>
      <c r="AF34" s="42"/>
      <c r="AG34" s="42"/>
      <c r="AH34" s="42"/>
      <c r="AI34" s="42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0"/>
      <c r="BA34" s="10"/>
      <c r="BB34" s="10"/>
      <c r="BC34" s="10"/>
      <c r="BD34" s="10"/>
      <c r="BE34" s="10"/>
      <c r="BF34" s="10"/>
      <c r="BG34" s="10"/>
      <c r="BH34" s="10"/>
      <c r="BI34" s="10"/>
      <c r="BJ34" s="10"/>
    </row>
    <row r="35" spans="1:62">
      <c r="A35" s="31" t="s">
        <v>144</v>
      </c>
      <c r="B35" s="9"/>
      <c r="C35" s="35"/>
      <c r="D35" s="35"/>
      <c r="E35" s="35"/>
      <c r="F35" s="35"/>
      <c r="G35" s="35"/>
      <c r="H35" s="35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29" t="s">
        <v>156</v>
      </c>
      <c r="T35" s="10"/>
      <c r="U35" s="18">
        <f t="shared" ref="U35:Z35" si="18">U13</f>
        <v>0</v>
      </c>
      <c r="V35" s="18">
        <f t="shared" si="18"/>
        <v>-1.3345544040662682E-3</v>
      </c>
      <c r="W35" s="18">
        <f t="shared" si="18"/>
        <v>-1.1654881036675446E-2</v>
      </c>
      <c r="X35" s="18">
        <f t="shared" si="18"/>
        <v>9.7789377009753764E-3</v>
      </c>
      <c r="Y35" s="18">
        <f t="shared" si="18"/>
        <v>3.7477451744273083E-2</v>
      </c>
      <c r="Z35" s="18">
        <f t="shared" si="18"/>
        <v>4.7243046098474295E-2</v>
      </c>
      <c r="AA35" s="23"/>
      <c r="AB35" s="42"/>
      <c r="AC35" s="42"/>
      <c r="AD35" s="42"/>
      <c r="AE35" s="42"/>
      <c r="AF35" s="42"/>
      <c r="AG35" s="42"/>
      <c r="AH35" s="42"/>
      <c r="AI35" s="42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0"/>
      <c r="BA35" s="10"/>
      <c r="BB35" s="10"/>
      <c r="BC35" s="10"/>
      <c r="BD35" s="10"/>
      <c r="BE35" s="10"/>
      <c r="BF35" s="10"/>
      <c r="BG35" s="10"/>
      <c r="BH35" s="10"/>
      <c r="BI35" s="10"/>
      <c r="BJ35" s="10"/>
    </row>
    <row r="36" spans="1:62">
      <c r="A36" s="31" t="s">
        <v>145</v>
      </c>
      <c r="B36" t="s">
        <v>252</v>
      </c>
      <c r="C36" s="18">
        <f>'Tab-reporting_shock'!C36/'Tab-reporting_baseline'!C36-1</f>
        <v>0</v>
      </c>
      <c r="D36" s="18">
        <f>'Tab-reporting_shock'!D36/'Tab-reporting_baseline'!D36-1</f>
        <v>0</v>
      </c>
      <c r="E36" s="18">
        <f>'Tab-reporting_shock'!E36/'Tab-reporting_baseline'!E36-1</f>
        <v>0</v>
      </c>
      <c r="F36" s="18">
        <f>'Tab-reporting_shock'!F36/'Tab-reporting_baseline'!F36-1</f>
        <v>0</v>
      </c>
      <c r="G36" s="18">
        <f>'Tab-reporting_shock'!G36/'Tab-reporting_baseline'!G36-1</f>
        <v>0</v>
      </c>
      <c r="H36" s="18">
        <f>'Tab-reporting_shock'!H36/'Tab-reporting_baseline'!H36-1</f>
        <v>0</v>
      </c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29" t="s">
        <v>157</v>
      </c>
      <c r="T36" s="9"/>
      <c r="U36" s="18">
        <f t="shared" ref="U36:Z36" si="19">U14</f>
        <v>0</v>
      </c>
      <c r="V36" s="18">
        <f t="shared" si="19"/>
        <v>-0.13278683903079191</v>
      </c>
      <c r="W36" s="18">
        <f t="shared" si="19"/>
        <v>-0.39878474790745078</v>
      </c>
      <c r="X36" s="18">
        <f t="shared" si="19"/>
        <v>-0.54469757128934393</v>
      </c>
      <c r="Y36" s="18">
        <f t="shared" si="19"/>
        <v>-0.48563770924527583</v>
      </c>
      <c r="Z36" s="18">
        <f t="shared" si="19"/>
        <v>-0.28189043528758417</v>
      </c>
      <c r="AA36" s="23"/>
      <c r="AB36" s="42"/>
      <c r="AC36" s="42"/>
      <c r="AD36" s="42"/>
      <c r="AE36" s="42"/>
      <c r="AF36" s="42"/>
      <c r="AG36" s="42"/>
      <c r="AH36" s="42"/>
      <c r="AI36" s="42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0"/>
      <c r="BA36" s="10"/>
      <c r="BB36" s="10"/>
      <c r="BC36" s="10"/>
      <c r="BD36" s="10"/>
      <c r="BE36" s="10"/>
      <c r="BF36" s="10"/>
      <c r="BG36" s="10"/>
      <c r="BH36" s="10"/>
      <c r="BI36" s="10"/>
      <c r="BJ36" s="10"/>
    </row>
    <row r="37" spans="1:62">
      <c r="A37" s="31" t="s">
        <v>153</v>
      </c>
      <c r="B37" s="9"/>
      <c r="C37" s="18">
        <f>'Tab-reporting_shock'!C37/'Tab-reporting_baseline'!C37-1</f>
        <v>0</v>
      </c>
      <c r="D37" s="18">
        <f>'Tab-reporting_shock'!D37/'Tab-reporting_baseline'!D37-1</f>
        <v>1.5755130311490007E-8</v>
      </c>
      <c r="E37" s="18">
        <f>'Tab-reporting_shock'!E37/'Tab-reporting_baseline'!E37-1</f>
        <v>1.9477270907231059E-8</v>
      </c>
      <c r="F37" s="18">
        <f>'Tab-reporting_shock'!F37/'Tab-reporting_baseline'!F37-1</f>
        <v>8.8604785730694857E-9</v>
      </c>
      <c r="G37" s="18">
        <f>'Tab-reporting_shock'!G37/'Tab-reporting_baseline'!G37-1</f>
        <v>-7.3345480799957841E-9</v>
      </c>
      <c r="H37" s="18">
        <f>'Tab-reporting_shock'!H37/'Tab-reporting_baseline'!H37-1</f>
        <v>1.8214312502706775E-8</v>
      </c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52" t="s">
        <v>158</v>
      </c>
      <c r="T37" s="26"/>
      <c r="U37" s="56">
        <f t="shared" ref="U37:Z37" si="20">U15</f>
        <v>0</v>
      </c>
      <c r="V37" s="56">
        <f t="shared" si="20"/>
        <v>1.9217768265731294E-3</v>
      </c>
      <c r="W37" s="56">
        <f t="shared" si="20"/>
        <v>-0.12803321277588442</v>
      </c>
      <c r="X37" s="56">
        <f t="shared" si="20"/>
        <v>-0.16005187206507632</v>
      </c>
      <c r="Y37" s="56">
        <f t="shared" si="20"/>
        <v>-0.13430298881549252</v>
      </c>
      <c r="Z37" s="56">
        <f t="shared" si="20"/>
        <v>-8.5400069438258841E-2</v>
      </c>
      <c r="AA37" s="23"/>
      <c r="AB37" s="42"/>
      <c r="AC37" s="42"/>
      <c r="AD37" s="42"/>
      <c r="AE37" s="42"/>
      <c r="AF37" s="42"/>
      <c r="AG37" s="42"/>
      <c r="AH37" s="42"/>
      <c r="AI37" s="42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0"/>
      <c r="BA37" s="10"/>
      <c r="BB37" s="10"/>
      <c r="BC37" s="10"/>
      <c r="BD37" s="10"/>
      <c r="BE37" s="10"/>
      <c r="BF37" s="10"/>
      <c r="BG37" s="10"/>
      <c r="BH37" s="10"/>
      <c r="BI37" s="10"/>
      <c r="BJ37" s="10"/>
    </row>
    <row r="38" spans="1:62">
      <c r="A38" s="21" t="s">
        <v>259</v>
      </c>
      <c r="B38" s="26"/>
      <c r="C38" s="40">
        <f>'Tab-reporting_shock'!C38/'Tab-reporting_baseline'!C38-1</f>
        <v>0</v>
      </c>
      <c r="D38" s="40">
        <f>'Tab-reporting_shock'!D38/'Tab-reporting_baseline'!D38-1</f>
        <v>3.6620769546802379E-5</v>
      </c>
      <c r="E38" s="40">
        <f>'Tab-reporting_shock'!E38/'Tab-reporting_baseline'!E38-1</f>
        <v>2.6015169177839859E-4</v>
      </c>
      <c r="F38" s="40">
        <f>'Tab-reporting_shock'!F38/'Tab-reporting_baseline'!F38-1</f>
        <v>2.1019049842241344E-4</v>
      </c>
      <c r="G38" s="40">
        <f>'Tab-reporting_shock'!G38/'Tab-reporting_baseline'!G38-1</f>
        <v>-2.404111027448641E-4</v>
      </c>
      <c r="H38" s="40">
        <f>'Tab-reporting_shock'!H38/'Tab-reporting_baseline'!H38-1</f>
        <v>-3.8193246334783382E-4</v>
      </c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B38" s="42"/>
      <c r="AC38" s="42"/>
      <c r="AD38" s="42"/>
      <c r="AE38" s="42"/>
      <c r="AF38" s="42"/>
      <c r="AG38" s="42"/>
      <c r="AH38" s="42"/>
      <c r="AI38" s="42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0"/>
      <c r="BA38" s="10"/>
      <c r="BB38" s="10"/>
      <c r="BC38" s="10"/>
      <c r="BD38" s="10"/>
      <c r="BE38" s="10"/>
      <c r="BF38" s="10"/>
      <c r="BG38" s="10"/>
      <c r="BH38" s="10"/>
      <c r="BI38" s="10"/>
      <c r="BJ38" s="10"/>
    </row>
    <row r="39" spans="1:62">
      <c r="A39" s="16" t="s">
        <v>288</v>
      </c>
      <c r="B39" s="10"/>
      <c r="C39" s="48">
        <v>0</v>
      </c>
      <c r="D39" s="48">
        <v>0</v>
      </c>
      <c r="E39" s="48">
        <v>0</v>
      </c>
      <c r="F39" s="48">
        <v>0</v>
      </c>
      <c r="G39" s="48">
        <v>0</v>
      </c>
      <c r="H39" s="48">
        <v>0</v>
      </c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B39" s="42"/>
      <c r="AC39" s="42"/>
      <c r="AD39" s="42"/>
      <c r="AE39" s="42"/>
      <c r="AF39" s="42"/>
      <c r="AG39" s="42"/>
      <c r="AH39" s="42"/>
      <c r="AI39" s="42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0"/>
      <c r="BA39" s="10"/>
      <c r="BB39" s="10"/>
      <c r="BC39" s="10"/>
      <c r="BD39" s="10"/>
      <c r="BE39" s="10"/>
      <c r="BF39" s="10"/>
      <c r="BG39" s="10"/>
      <c r="BH39" s="10"/>
      <c r="BI39" s="10"/>
      <c r="BJ39" s="10"/>
    </row>
    <row r="40" spans="1:62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0"/>
      <c r="BA40" s="10"/>
      <c r="BB40" s="10"/>
      <c r="BC40" s="10"/>
      <c r="BD40" s="10"/>
      <c r="BE40" s="10"/>
      <c r="BF40" s="10"/>
      <c r="BG40" s="10"/>
      <c r="BH40" s="10"/>
      <c r="BI40" s="10"/>
      <c r="BJ40" s="10"/>
    </row>
    <row r="41" spans="1:62" ht="15.5">
      <c r="A41" s="9"/>
      <c r="B41" s="9"/>
      <c r="C41" s="82" t="s">
        <v>0</v>
      </c>
      <c r="D41" s="83"/>
      <c r="E41" s="83"/>
      <c r="F41" s="83"/>
      <c r="G41" s="83"/>
      <c r="H41" s="84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0"/>
      <c r="BA41" s="10"/>
      <c r="BB41" s="10"/>
      <c r="BC41" s="10"/>
      <c r="BD41" s="10"/>
      <c r="BE41" s="10"/>
      <c r="BF41" s="10"/>
      <c r="BG41" s="10"/>
      <c r="BH41" s="10"/>
      <c r="BI41" s="10"/>
      <c r="BJ41" s="10"/>
    </row>
    <row r="42" spans="1:62" ht="21">
      <c r="A42" s="27" t="s">
        <v>267</v>
      </c>
      <c r="B42" s="1"/>
      <c r="C42" s="2">
        <v>2015</v>
      </c>
      <c r="D42" s="3">
        <v>2021</v>
      </c>
      <c r="E42" s="3">
        <v>2025</v>
      </c>
      <c r="F42" s="3">
        <v>2030</v>
      </c>
      <c r="G42" s="3">
        <v>2040</v>
      </c>
      <c r="H42" s="4">
        <v>2050</v>
      </c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0"/>
      <c r="BA42" s="10"/>
      <c r="BB42" s="10"/>
      <c r="BC42" s="10"/>
      <c r="BD42" s="10"/>
      <c r="BE42" s="10"/>
      <c r="BF42" s="10"/>
      <c r="BG42" s="10"/>
      <c r="BH42" s="10"/>
      <c r="BI42" s="10"/>
      <c r="BJ42" s="10"/>
    </row>
    <row r="43" spans="1:62">
      <c r="A43" s="20" t="s">
        <v>265</v>
      </c>
      <c r="B43" s="9" t="s">
        <v>135</v>
      </c>
      <c r="C43" s="18">
        <f>'Tab-reporting_shock'!C43/'Tab-reporting_baseline'!C43-1</f>
        <v>0</v>
      </c>
      <c r="D43" s="18">
        <f>'Tab-reporting_shock'!D43/'Tab-reporting_baseline'!D43-1</f>
        <v>-3.2329532104354852E-3</v>
      </c>
      <c r="E43" s="18">
        <f>'Tab-reporting_shock'!E43/'Tab-reporting_baseline'!E43-1</f>
        <v>-6.4102116635652573E-3</v>
      </c>
      <c r="F43" s="18">
        <f>'Tab-reporting_shock'!F43/'Tab-reporting_baseline'!F43-1</f>
        <v>-7.57140074508863E-2</v>
      </c>
      <c r="G43" s="18">
        <f>'Tab-reporting_shock'!G43/'Tab-reporting_baseline'!G43-1</f>
        <v>-0.28249765615444966</v>
      </c>
      <c r="H43" s="18">
        <f>'Tab-reporting_shock'!H43/'Tab-reporting_baseline'!H43-1</f>
        <v>-0.29626651416164873</v>
      </c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0"/>
      <c r="BA43" s="10"/>
      <c r="BB43" s="10"/>
      <c r="BC43" s="10"/>
      <c r="BD43" s="10"/>
      <c r="BE43" s="10"/>
      <c r="BF43" s="10"/>
      <c r="BG43" s="10"/>
      <c r="BH43" s="10"/>
      <c r="BI43" s="10"/>
      <c r="BJ43" s="10"/>
    </row>
    <row r="44" spans="1:62">
      <c r="A44" s="16" t="s">
        <v>257</v>
      </c>
      <c r="B44" s="9" t="s">
        <v>278</v>
      </c>
      <c r="C44" s="18">
        <f>'Tab-reporting_shock'!C44/'Tab-reporting_baseline'!C44-1</f>
        <v>0</v>
      </c>
      <c r="D44" s="18">
        <f>'Tab-reporting_shock'!D44/'Tab-reporting_baseline'!D44-1</f>
        <v>-9.1794917119625286E-4</v>
      </c>
      <c r="E44" s="18">
        <f>'Tab-reporting_shock'!E44/'Tab-reporting_baseline'!E44-1</f>
        <v>-1.3043964190093238E-2</v>
      </c>
      <c r="F44" s="18">
        <f>'Tab-reporting_shock'!F44/'Tab-reporting_baseline'!F44-1</f>
        <v>1.8274319477803669E-2</v>
      </c>
      <c r="G44" s="18">
        <f>'Tab-reporting_shock'!G44/'Tab-reporting_baseline'!G44-1</f>
        <v>5.1264288469176744E-2</v>
      </c>
      <c r="H44" s="18">
        <f>'Tab-reporting_shock'!H44/'Tab-reporting_baseline'!H44-1</f>
        <v>6.1476343626982732E-2</v>
      </c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0"/>
      <c r="BA44" s="10"/>
      <c r="BB44" s="10"/>
      <c r="BC44" s="10"/>
      <c r="BD44" s="10"/>
      <c r="BE44" s="10"/>
      <c r="BF44" s="10"/>
      <c r="BG44" s="10"/>
      <c r="BH44" s="10"/>
      <c r="BI44" s="10"/>
      <c r="BJ44" s="10"/>
    </row>
    <row r="45" spans="1:62">
      <c r="A45" s="21" t="s">
        <v>284</v>
      </c>
      <c r="B45" s="21"/>
      <c r="C45" s="40">
        <f>'Tab-reporting_shock'!C45/'Tab-reporting_baseline'!C45-1</f>
        <v>0</v>
      </c>
      <c r="D45" s="40">
        <f>'Tab-reporting_shock'!D45/'Tab-reporting_baseline'!D45-1</f>
        <v>-1.3161324412287456E-3</v>
      </c>
      <c r="E45" s="40">
        <f>'Tab-reporting_shock'!E45/'Tab-reporting_baseline'!E45-1</f>
        <v>-1.1464619977785917E-2</v>
      </c>
      <c r="F45" s="40">
        <f>'Tab-reporting_shock'!F45/'Tab-reporting_baseline'!F45-1</f>
        <v>9.6787376367084565E-3</v>
      </c>
      <c r="G45" s="40">
        <f>'Tab-reporting_shock'!G45/'Tab-reporting_baseline'!G45-1</f>
        <v>3.7196598247612567E-2</v>
      </c>
      <c r="H45" s="40">
        <f>'Tab-reporting_shock'!H45/'Tab-reporting_baseline'!H45-1</f>
        <v>4.691646389502635E-2</v>
      </c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0"/>
      <c r="BA45" s="10"/>
      <c r="BB45" s="10"/>
      <c r="BC45" s="10"/>
      <c r="BD45" s="10"/>
      <c r="BE45" s="10"/>
      <c r="BF45" s="10"/>
      <c r="BG45" s="10"/>
      <c r="BH45" s="10"/>
      <c r="BI45" s="10"/>
      <c r="BJ45" s="10"/>
    </row>
    <row r="46" spans="1:62">
      <c r="A46" s="16" t="s">
        <v>258</v>
      </c>
      <c r="B46" s="10" t="s">
        <v>244</v>
      </c>
      <c r="C46" s="18">
        <f>'Tab-reporting_shock'!C46/'Tab-reporting_baseline'!C46-1</f>
        <v>0</v>
      </c>
      <c r="D46" s="18">
        <f>'Tab-reporting_shock'!D46/'Tab-reporting_baseline'!D46-1</f>
        <v>-4.2901962433351537E-3</v>
      </c>
      <c r="E46" s="18">
        <f>'Tab-reporting_shock'!E46/'Tab-reporting_baseline'!E46-1</f>
        <v>-1.8936262962308992E-2</v>
      </c>
      <c r="F46" s="18">
        <f>'Tab-reporting_shock'!F46/'Tab-reporting_baseline'!F46-1</f>
        <v>-2.4437007155333035E-2</v>
      </c>
      <c r="G46" s="18">
        <f>'Tab-reporting_shock'!G46/'Tab-reporting_baseline'!G46-1</f>
        <v>-1.4043905456786687E-2</v>
      </c>
      <c r="H46" s="18">
        <f>'Tab-reporting_shock'!H46/'Tab-reporting_baseline'!H46-1</f>
        <v>-9.6345603493785958E-4</v>
      </c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0"/>
      <c r="BA46" s="10"/>
      <c r="BB46" s="10"/>
      <c r="BC46" s="10"/>
      <c r="BD46" s="10"/>
      <c r="BE46" s="10"/>
      <c r="BF46" s="10"/>
      <c r="BG46" s="10"/>
      <c r="BH46" s="10"/>
      <c r="BI46" s="10"/>
      <c r="BJ46" s="10"/>
    </row>
    <row r="47" spans="1:62">
      <c r="A47" s="30" t="s">
        <v>141</v>
      </c>
      <c r="B47" s="10" t="s">
        <v>115</v>
      </c>
      <c r="C47" s="18">
        <f>'Tab-reporting_shock'!C47/'Tab-reporting_baseline'!C47-1</f>
        <v>0</v>
      </c>
      <c r="D47" s="18">
        <f>'Tab-reporting_shock'!D47/'Tab-reporting_baseline'!D47-1</f>
        <v>-8.9234388272084741E-3</v>
      </c>
      <c r="E47" s="18">
        <f>'Tab-reporting_shock'!E47/'Tab-reporting_baseline'!E47-1</f>
        <v>-3.4889053628031741E-2</v>
      </c>
      <c r="F47" s="18">
        <f>'Tab-reporting_shock'!F47/'Tab-reporting_baseline'!F47-1</f>
        <v>-4.8448840707586149E-2</v>
      </c>
      <c r="G47" s="18">
        <f>'Tab-reporting_shock'!G47/'Tab-reporting_baseline'!G47-1</f>
        <v>-3.8732725306355409E-2</v>
      </c>
      <c r="H47" s="18">
        <f>'Tab-reporting_shock'!H47/'Tab-reporting_baseline'!H47-1</f>
        <v>-1.9895474528378143E-2</v>
      </c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0"/>
      <c r="BA47" s="10"/>
      <c r="BB47" s="10"/>
      <c r="BC47" s="10"/>
      <c r="BD47" s="10"/>
      <c r="BE47" s="10"/>
      <c r="BF47" s="10"/>
      <c r="BG47" s="10"/>
      <c r="BH47" s="10"/>
      <c r="BI47" s="10"/>
      <c r="BJ47" s="10"/>
    </row>
    <row r="48" spans="1:62">
      <c r="A48" s="30" t="s">
        <v>142</v>
      </c>
      <c r="B48" s="10" t="s">
        <v>116</v>
      </c>
      <c r="C48" s="18">
        <f>'Tab-reporting_shock'!C48/'Tab-reporting_baseline'!C48-1</f>
        <v>0</v>
      </c>
      <c r="D48" s="18">
        <f>'Tab-reporting_shock'!D48/'Tab-reporting_baseline'!D48-1</f>
        <v>7.2496996872595254E-4</v>
      </c>
      <c r="E48" s="18">
        <f>'Tab-reporting_shock'!E48/'Tab-reporting_baseline'!E48-1</f>
        <v>8.9675322595450524E-4</v>
      </c>
      <c r="F48" s="18">
        <f>'Tab-reporting_shock'!F48/'Tab-reporting_baseline'!F48-1</f>
        <v>8.0707900107401809E-3</v>
      </c>
      <c r="G48" s="18">
        <f>'Tab-reporting_shock'!G48/'Tab-reporting_baseline'!G48-1</f>
        <v>1.7324182461577964E-2</v>
      </c>
      <c r="H48" s="18">
        <f>'Tab-reporting_shock'!H48/'Tab-reporting_baseline'!H48-1</f>
        <v>2.0739133167910984E-2</v>
      </c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0"/>
      <c r="BA48" s="10"/>
      <c r="BB48" s="10"/>
      <c r="BC48" s="10"/>
      <c r="BD48" s="10"/>
      <c r="BE48" s="10"/>
      <c r="BF48" s="10"/>
      <c r="BG48" s="10"/>
      <c r="BH48" s="10"/>
      <c r="BI48" s="10"/>
      <c r="BJ48" s="10"/>
    </row>
    <row r="49" spans="1:62">
      <c r="A49" s="30" t="s">
        <v>143</v>
      </c>
      <c r="B49" s="10" t="s">
        <v>117</v>
      </c>
      <c r="C49" s="18">
        <f>'Tab-reporting_shock'!C49/'Tab-reporting_baseline'!C49-1</f>
        <v>0</v>
      </c>
      <c r="D49" s="18">
        <f>'Tab-reporting_shock'!D49/'Tab-reporting_baseline'!D49-1</f>
        <v>-2.9649635776787253E-3</v>
      </c>
      <c r="E49" s="18">
        <f>'Tab-reporting_shock'!E49/'Tab-reporting_baseline'!E49-1</f>
        <v>3.6783592596805192E-3</v>
      </c>
      <c r="F49" s="18">
        <f>'Tab-reporting_shock'!F49/'Tab-reporting_baseline'!F49-1</f>
        <v>9.0210233848238008E-3</v>
      </c>
      <c r="G49" s="18">
        <f>'Tab-reporting_shock'!G49/'Tab-reporting_baseline'!G49-1</f>
        <v>1.8574509410388185E-2</v>
      </c>
      <c r="H49" s="18">
        <f>'Tab-reporting_shock'!H49/'Tab-reporting_baseline'!H49-1</f>
        <v>1.8724136000415559E-2</v>
      </c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0"/>
      <c r="BA49" s="10"/>
      <c r="BB49" s="10"/>
      <c r="BC49" s="10"/>
      <c r="BD49" s="10"/>
      <c r="BE49" s="10"/>
      <c r="BF49" s="10"/>
      <c r="BG49" s="10"/>
      <c r="BH49" s="10"/>
      <c r="BI49" s="10"/>
      <c r="BJ49" s="10"/>
    </row>
    <row r="50" spans="1:62">
      <c r="A50" s="30" t="s">
        <v>185</v>
      </c>
      <c r="B50" s="10" t="s">
        <v>118</v>
      </c>
      <c r="C50" s="18">
        <f>'Tab-reporting_shock'!C50/'Tab-reporting_baseline'!C50-1</f>
        <v>0</v>
      </c>
      <c r="D50" s="18">
        <f>'Tab-reporting_shock'!D50/'Tab-reporting_baseline'!D50-1</f>
        <v>3.6193617833844005E-3</v>
      </c>
      <c r="E50" s="18">
        <f>'Tab-reporting_shock'!E50/'Tab-reporting_baseline'!E50-1</f>
        <v>-6.1667088741505283E-2</v>
      </c>
      <c r="F50" s="18">
        <f>'Tab-reporting_shock'!F50/'Tab-reporting_baseline'!F50-1</f>
        <v>-9.195945305038844E-2</v>
      </c>
      <c r="G50" s="18">
        <f>'Tab-reporting_shock'!G50/'Tab-reporting_baseline'!G50-1</f>
        <v>-8.9517417519897502E-2</v>
      </c>
      <c r="H50" s="18">
        <f>'Tab-reporting_shock'!H50/'Tab-reporting_baseline'!H50-1</f>
        <v>-4.6698812636252307E-2</v>
      </c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0"/>
      <c r="BA50" s="10"/>
      <c r="BB50" s="10"/>
      <c r="BC50" s="10"/>
      <c r="BD50" s="10"/>
      <c r="BE50" s="10"/>
      <c r="BF50" s="10"/>
      <c r="BG50" s="10"/>
      <c r="BH50" s="10"/>
      <c r="BI50" s="10"/>
      <c r="BJ50" s="10"/>
    </row>
    <row r="51" spans="1:62">
      <c r="A51" s="30" t="s">
        <v>140</v>
      </c>
      <c r="B51" s="10" t="s">
        <v>119</v>
      </c>
      <c r="C51" s="18">
        <f>'Tab-reporting_shock'!C51/'Tab-reporting_baseline'!C51-1</f>
        <v>0</v>
      </c>
      <c r="D51" s="18">
        <f>'Tab-reporting_shock'!D51/'Tab-reporting_baseline'!D51-1</f>
        <v>-4.8006436268599462E-4</v>
      </c>
      <c r="E51" s="18">
        <f>'Tab-reporting_shock'!E51/'Tab-reporting_baseline'!E51-1</f>
        <v>-0.15071851801631964</v>
      </c>
      <c r="F51" s="18">
        <f>'Tab-reporting_shock'!F51/'Tab-reporting_baseline'!F51-1</f>
        <v>-0.2223709405857599</v>
      </c>
      <c r="G51" s="18">
        <f>'Tab-reporting_shock'!G51/'Tab-reporting_baseline'!G51-1</f>
        <v>-0.16378964107219296</v>
      </c>
      <c r="H51" s="18">
        <f>'Tab-reporting_shock'!H51/'Tab-reporting_baseline'!H51-1</f>
        <v>-6.6065354862656966E-2</v>
      </c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0"/>
      <c r="BA51" s="10"/>
      <c r="BB51" s="10"/>
      <c r="BC51" s="10"/>
      <c r="BD51" s="10"/>
      <c r="BE51" s="10"/>
      <c r="BF51" s="10"/>
      <c r="BG51" s="10"/>
      <c r="BH51" s="10"/>
      <c r="BI51" s="10"/>
      <c r="BJ51" s="10"/>
    </row>
    <row r="52" spans="1:62">
      <c r="A52" s="31" t="s">
        <v>144</v>
      </c>
      <c r="B52" s="9" t="s">
        <v>248</v>
      </c>
      <c r="C52" s="18">
        <f>'Tab-reporting_shock'!C52/'Tab-reporting_baseline'!C52-1</f>
        <v>0</v>
      </c>
      <c r="D52" s="18">
        <f>'Tab-reporting_shock'!D52/'Tab-reporting_baseline'!D52-1</f>
        <v>2.9798796215745327E-3</v>
      </c>
      <c r="E52" s="18">
        <f>'Tab-reporting_shock'!E52/'Tab-reporting_baseline'!E52-1</f>
        <v>3.1524364307509156E-3</v>
      </c>
      <c r="F52" s="18">
        <f>'Tab-reporting_shock'!F52/'Tab-reporting_baseline'!F52-1</f>
        <v>4.7078188438004043E-2</v>
      </c>
      <c r="G52" s="18">
        <f>'Tab-reporting_shock'!G52/'Tab-reporting_baseline'!G52-1</f>
        <v>8.9704915040216271E-2</v>
      </c>
      <c r="H52" s="18">
        <f>'Tab-reporting_shock'!H52/'Tab-reporting_baseline'!H52-1</f>
        <v>0.10052525578901328</v>
      </c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0"/>
      <c r="BA52" s="10"/>
      <c r="BB52" s="10"/>
      <c r="BC52" s="10"/>
      <c r="BD52" s="10"/>
      <c r="BE52" s="10"/>
      <c r="BF52" s="10"/>
      <c r="BG52" s="10"/>
      <c r="BH52" s="10"/>
      <c r="BI52" s="10"/>
      <c r="BJ52" s="10"/>
    </row>
    <row r="53" spans="1:62">
      <c r="A53" s="31" t="s">
        <v>145</v>
      </c>
      <c r="B53" s="10" t="s">
        <v>253</v>
      </c>
      <c r="C53" s="18">
        <f>'Tab-reporting_shock'!C53/'Tab-reporting_baseline'!C53-1</f>
        <v>0</v>
      </c>
      <c r="D53" s="18">
        <f>'Tab-reporting_shock'!D53/'Tab-reporting_baseline'!D53-1</f>
        <v>0</v>
      </c>
      <c r="E53" s="18">
        <f>'Tab-reporting_shock'!E53/'Tab-reporting_baseline'!E53-1</f>
        <v>0</v>
      </c>
      <c r="F53" s="18">
        <f>'Tab-reporting_shock'!F53/'Tab-reporting_baseline'!F53-1</f>
        <v>0</v>
      </c>
      <c r="G53" s="18">
        <f>'Tab-reporting_shock'!G53/'Tab-reporting_baseline'!G53-1</f>
        <v>0</v>
      </c>
      <c r="H53" s="18">
        <f>'Tab-reporting_shock'!H53/'Tab-reporting_baseline'!H53-1</f>
        <v>0</v>
      </c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0"/>
      <c r="AU53" s="10"/>
      <c r="AV53" s="10"/>
      <c r="AW53" s="10"/>
      <c r="AX53" s="10"/>
      <c r="AY53" s="10"/>
      <c r="AZ53" s="10"/>
      <c r="BA53" s="10"/>
      <c r="BB53" s="10"/>
      <c r="BC53" s="10"/>
      <c r="BD53" s="10"/>
      <c r="BE53" s="10"/>
      <c r="BF53" s="10"/>
      <c r="BG53" s="10"/>
      <c r="BH53" s="10"/>
      <c r="BI53" s="10"/>
      <c r="BJ53" s="10"/>
    </row>
    <row r="54" spans="1:62">
      <c r="A54" s="31" t="s">
        <v>153</v>
      </c>
      <c r="B54" s="9"/>
      <c r="C54" s="35"/>
      <c r="D54" s="35"/>
      <c r="E54" s="35"/>
      <c r="F54" s="35"/>
      <c r="G54" s="35"/>
      <c r="H54" s="35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  <c r="AV54" s="10"/>
      <c r="AW54" s="10"/>
      <c r="AX54" s="10"/>
      <c r="AY54" s="10"/>
      <c r="AZ54" s="10"/>
      <c r="BA54" s="10"/>
      <c r="BB54" s="10"/>
      <c r="BC54" s="10"/>
      <c r="BD54" s="10"/>
      <c r="BE54" s="10"/>
      <c r="BF54" s="10"/>
      <c r="BG54" s="10"/>
      <c r="BH54" s="10"/>
      <c r="BI54" s="10"/>
      <c r="BJ54" s="10"/>
    </row>
    <row r="55" spans="1:62">
      <c r="A55" s="21" t="s">
        <v>259</v>
      </c>
      <c r="B55" s="26"/>
      <c r="C55" s="40">
        <f>'Tab-reporting_shock'!C55/'Tab-reporting_baseline'!C55-1</f>
        <v>0</v>
      </c>
      <c r="D55" s="40">
        <f>'Tab-reporting_shock'!D55/'Tab-reporting_baseline'!D55-1</f>
        <v>-1.31613262833008E-3</v>
      </c>
      <c r="E55" s="40">
        <f>'Tab-reporting_shock'!E55/'Tab-reporting_baseline'!E55-1</f>
        <v>-1.146461993571446E-2</v>
      </c>
      <c r="F55" s="40">
        <f>'Tab-reporting_shock'!F55/'Tab-reporting_baseline'!F55-1</f>
        <v>9.6787374418765282E-3</v>
      </c>
      <c r="G55" s="40">
        <f>'Tab-reporting_shock'!G55/'Tab-reporting_baseline'!G55-1</f>
        <v>3.7196597893825345E-2</v>
      </c>
      <c r="H55" s="40">
        <f>'Tab-reporting_shock'!H55/'Tab-reporting_baseline'!H55-1</f>
        <v>4.69164640463553E-2</v>
      </c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10"/>
      <c r="AV55" s="10"/>
      <c r="AW55" s="10"/>
      <c r="AX55" s="10"/>
      <c r="AY55" s="10"/>
      <c r="AZ55" s="10"/>
      <c r="BA55" s="10"/>
      <c r="BB55" s="10"/>
      <c r="BC55" s="10"/>
      <c r="BD55" s="10"/>
      <c r="BE55" s="10"/>
      <c r="BF55" s="10"/>
      <c r="BG55" s="10"/>
      <c r="BH55" s="10"/>
      <c r="BI55" s="10"/>
      <c r="BJ55" s="10"/>
    </row>
    <row r="56" spans="1:62">
      <c r="A56" s="16" t="s">
        <v>288</v>
      </c>
      <c r="B56" s="10"/>
      <c r="C56" s="40">
        <f>'Tab-reporting_shock'!C56/'Tab-reporting_baseline'!C56-1</f>
        <v>0</v>
      </c>
      <c r="D56" s="40">
        <f>'Tab-reporting_shock'!D56/'Tab-reporting_baseline'!D56-1</f>
        <v>-1.3782475956511941E-3</v>
      </c>
      <c r="E56" s="40">
        <f>'Tab-reporting_shock'!E56/'Tab-reporting_baseline'!E56-1</f>
        <v>-9.3192673781893332E-3</v>
      </c>
      <c r="F56" s="40">
        <f>'Tab-reporting_shock'!F56/'Tab-reporting_baseline'!F56-1</f>
        <v>1.3162210582296163E-2</v>
      </c>
      <c r="G56" s="40">
        <f>'Tab-reporting_shock'!G56/'Tab-reporting_baseline'!G56-1</f>
        <v>4.0956078993873435E-2</v>
      </c>
      <c r="H56" s="40">
        <f>'Tab-reporting_shock'!H56/'Tab-reporting_baseline'!H56-1</f>
        <v>4.9697564798315108E-2</v>
      </c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10"/>
      <c r="AU56" s="10"/>
      <c r="AV56" s="10"/>
      <c r="AW56" s="10"/>
      <c r="AX56" s="10"/>
      <c r="AY56" s="10"/>
      <c r="AZ56" s="10"/>
      <c r="BA56" s="10"/>
      <c r="BB56" s="10"/>
      <c r="BC56" s="10"/>
      <c r="BD56" s="10"/>
      <c r="BE56" s="10"/>
      <c r="BF56" s="10"/>
      <c r="BG56" s="10"/>
      <c r="BH56" s="10"/>
      <c r="BI56" s="10"/>
      <c r="BJ56" s="10"/>
    </row>
    <row r="57" spans="1:62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0"/>
      <c r="BB57" s="10"/>
      <c r="BC57" s="10"/>
      <c r="BD57" s="10"/>
      <c r="BE57" s="10"/>
      <c r="BF57" s="10"/>
      <c r="BG57" s="10"/>
      <c r="BH57" s="10"/>
      <c r="BI57" s="10"/>
      <c r="BJ57" s="10"/>
    </row>
    <row r="58" spans="1:62" ht="15.5">
      <c r="A58" s="9"/>
      <c r="B58" s="9"/>
      <c r="C58" s="82" t="s">
        <v>0</v>
      </c>
      <c r="D58" s="83"/>
      <c r="E58" s="83"/>
      <c r="F58" s="83"/>
      <c r="G58" s="83"/>
      <c r="H58" s="84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10"/>
      <c r="AU58" s="10"/>
      <c r="AV58" s="10"/>
      <c r="AW58" s="10"/>
      <c r="AX58" s="10"/>
      <c r="AY58" s="10"/>
      <c r="AZ58" s="10"/>
      <c r="BA58" s="10"/>
      <c r="BB58" s="10"/>
      <c r="BC58" s="10"/>
      <c r="BD58" s="10"/>
      <c r="BE58" s="10"/>
      <c r="BF58" s="10"/>
      <c r="BG58" s="10"/>
      <c r="BH58" s="10"/>
      <c r="BI58" s="10"/>
      <c r="BJ58" s="10"/>
    </row>
    <row r="59" spans="1:62" ht="42">
      <c r="A59" s="27" t="s">
        <v>269</v>
      </c>
      <c r="B59" s="1"/>
      <c r="C59" s="2">
        <v>2015</v>
      </c>
      <c r="D59" s="3">
        <v>2021</v>
      </c>
      <c r="E59" s="3">
        <v>2025</v>
      </c>
      <c r="F59" s="3">
        <v>2030</v>
      </c>
      <c r="G59" s="3">
        <v>2040</v>
      </c>
      <c r="H59" s="4">
        <v>2050</v>
      </c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0"/>
      <c r="BA59" s="10"/>
      <c r="BB59" s="10"/>
      <c r="BC59" s="10"/>
      <c r="BD59" s="10"/>
      <c r="BE59" s="10"/>
      <c r="BF59" s="10"/>
      <c r="BG59" s="10"/>
      <c r="BH59" s="10"/>
      <c r="BI59" s="10"/>
      <c r="BJ59" s="10"/>
    </row>
    <row r="60" spans="1:62">
      <c r="A60" s="20" t="s">
        <v>265</v>
      </c>
      <c r="B60" s="9" t="s">
        <v>136</v>
      </c>
      <c r="C60" s="18">
        <f>'Tab-reporting_shock'!C60/'Tab-reporting_baseline'!C60-1</f>
        <v>0</v>
      </c>
      <c r="D60" s="18">
        <f>'Tab-reporting_shock'!D60/'Tab-reporting_baseline'!D60-1</f>
        <v>-3.9431139703612894E-2</v>
      </c>
      <c r="E60" s="18">
        <f>'Tab-reporting_shock'!E60/'Tab-reporting_baseline'!E60-1</f>
        <v>-2.7262177330940385E-2</v>
      </c>
      <c r="F60" s="18">
        <f>'Tab-reporting_shock'!F60/'Tab-reporting_baseline'!F60-1</f>
        <v>-7.8308632427512292E-2</v>
      </c>
      <c r="G60" s="18">
        <f>'Tab-reporting_shock'!G60/'Tab-reporting_baseline'!G60-1</f>
        <v>-2.1649896062932772E-2</v>
      </c>
      <c r="H60" s="18">
        <f>'Tab-reporting_shock'!H60/'Tab-reporting_baseline'!H60-1</f>
        <v>4.0469383267246251E-2</v>
      </c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  <c r="AU60" s="10"/>
      <c r="AV60" s="10"/>
      <c r="AW60" s="10"/>
      <c r="AX60" s="10"/>
      <c r="AY60" s="10"/>
      <c r="AZ60" s="10"/>
      <c r="BA60" s="10"/>
      <c r="BB60" s="10"/>
      <c r="BC60" s="10"/>
      <c r="BD60" s="10"/>
      <c r="BE60" s="10"/>
      <c r="BF60" s="10"/>
      <c r="BG60" s="10"/>
      <c r="BH60" s="10"/>
      <c r="BI60" s="10"/>
      <c r="BJ60" s="10"/>
    </row>
    <row r="61" spans="1:62">
      <c r="A61" s="16" t="s">
        <v>257</v>
      </c>
      <c r="B61" s="9" t="s">
        <v>279</v>
      </c>
      <c r="C61" s="18">
        <f>'Tab-reporting_shock'!C61/'Tab-reporting_baseline'!C61-1</f>
        <v>0</v>
      </c>
      <c r="D61" s="18">
        <f>'Tab-reporting_shock'!D61/'Tab-reporting_baseline'!D61-1</f>
        <v>-0.12213780122113471</v>
      </c>
      <c r="E61" s="18">
        <f>'Tab-reporting_shock'!E61/'Tab-reporting_baseline'!E61-1</f>
        <v>-0.38896318137629771</v>
      </c>
      <c r="F61" s="18">
        <f>'Tab-reporting_shock'!F61/'Tab-reporting_baseline'!F61-1</f>
        <v>-0.536037661484559</v>
      </c>
      <c r="G61" s="18">
        <f>'Tab-reporting_shock'!G61/'Tab-reporting_baseline'!G61-1</f>
        <v>-0.48201702663141699</v>
      </c>
      <c r="H61" s="18">
        <f>'Tab-reporting_shock'!H61/'Tab-reporting_baseline'!H61-1</f>
        <v>-0.28503187682481257</v>
      </c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AU61" s="10"/>
      <c r="AV61" s="10"/>
      <c r="AW61" s="10"/>
      <c r="AX61" s="10"/>
      <c r="AY61" s="10"/>
      <c r="AZ61" s="10"/>
      <c r="BA61" s="10"/>
      <c r="BB61" s="10"/>
      <c r="BC61" s="10"/>
      <c r="BD61" s="10"/>
      <c r="BE61" s="10"/>
      <c r="BF61" s="10"/>
      <c r="BG61" s="10"/>
      <c r="BH61" s="10"/>
      <c r="BI61" s="10"/>
      <c r="BJ61" s="10"/>
    </row>
    <row r="62" spans="1:62">
      <c r="A62" s="21" t="s">
        <v>284</v>
      </c>
      <c r="B62" s="21"/>
      <c r="C62" s="40">
        <f>'Tab-reporting_shock'!C62/'Tab-reporting_baseline'!C62-1</f>
        <v>0</v>
      </c>
      <c r="D62" s="40">
        <f>'Tab-reporting_shock'!D62/'Tab-reporting_baseline'!D62-1</f>
        <v>-0.10376782770020077</v>
      </c>
      <c r="E62" s="40">
        <f>'Tab-reporting_shock'!E62/'Tab-reporting_baseline'!E62-1</f>
        <v>-0.3101211521634204</v>
      </c>
      <c r="F62" s="40">
        <f>'Tab-reporting_shock'!F62/'Tab-reporting_baseline'!F62-1</f>
        <v>-0.4441410057551991</v>
      </c>
      <c r="G62" s="40">
        <f>'Tab-reporting_shock'!G62/'Tab-reporting_baseline'!G62-1</f>
        <v>-0.41886974349068873</v>
      </c>
      <c r="H62" s="40">
        <f>'Tab-reporting_shock'!H62/'Tab-reporting_baseline'!H62-1</f>
        <v>-0.2439604546194345</v>
      </c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  <c r="AT62" s="10"/>
      <c r="AU62" s="10"/>
      <c r="AV62" s="10"/>
      <c r="AW62" s="10"/>
      <c r="AX62" s="10"/>
      <c r="AY62" s="10"/>
      <c r="AZ62" s="10"/>
      <c r="BA62" s="10"/>
      <c r="BB62" s="10"/>
      <c r="BC62" s="10"/>
      <c r="BD62" s="10"/>
      <c r="BE62" s="10"/>
      <c r="BF62" s="10"/>
      <c r="BG62" s="10"/>
      <c r="BH62" s="10"/>
      <c r="BI62" s="10"/>
      <c r="BJ62" s="10"/>
    </row>
    <row r="63" spans="1:62">
      <c r="A63" s="16" t="s">
        <v>258</v>
      </c>
      <c r="B63" s="10" t="s">
        <v>245</v>
      </c>
      <c r="C63" s="18">
        <f>'Tab-reporting_shock'!C63/'Tab-reporting_baseline'!C63-1</f>
        <v>0</v>
      </c>
      <c r="D63" s="18">
        <f>'Tab-reporting_shock'!D63/'Tab-reporting_baseline'!D63-1</f>
        <v>-8.2294856177248743E-2</v>
      </c>
      <c r="E63" s="18">
        <f>'Tab-reporting_shock'!E63/'Tab-reporting_baseline'!E63-1</f>
        <v>-0.34510057493142621</v>
      </c>
      <c r="F63" s="18">
        <f>'Tab-reporting_shock'!F63/'Tab-reporting_baseline'!F63-1</f>
        <v>-0.49471701501766563</v>
      </c>
      <c r="G63" s="18">
        <f>'Tab-reporting_shock'!G63/'Tab-reporting_baseline'!G63-1</f>
        <v>-0.45983377670000314</v>
      </c>
      <c r="H63" s="18">
        <f>'Tab-reporting_shock'!H63/'Tab-reporting_baseline'!H63-1</f>
        <v>-0.28095747632076329</v>
      </c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AT63" s="10"/>
      <c r="AU63" s="10"/>
      <c r="AV63" s="10"/>
      <c r="AW63" s="10"/>
      <c r="AX63" s="10"/>
      <c r="AY63" s="10"/>
      <c r="AZ63" s="10"/>
      <c r="BA63" s="10"/>
      <c r="BB63" s="10"/>
      <c r="BC63" s="10"/>
      <c r="BD63" s="10"/>
      <c r="BE63" s="10"/>
      <c r="BF63" s="10"/>
      <c r="BG63" s="10"/>
      <c r="BH63" s="10"/>
      <c r="BI63" s="10"/>
      <c r="BJ63" s="10"/>
    </row>
    <row r="64" spans="1:62">
      <c r="A64" s="30" t="s">
        <v>141</v>
      </c>
      <c r="B64" s="10" t="s">
        <v>120</v>
      </c>
      <c r="C64" s="18">
        <f>'Tab-reporting_shock'!C64/'Tab-reporting_baseline'!C64-1</f>
        <v>0</v>
      </c>
      <c r="D64" s="18">
        <f>'Tab-reporting_shock'!D64/'Tab-reporting_baseline'!D64-1</f>
        <v>-8.7460917655266424E-2</v>
      </c>
      <c r="E64" s="18">
        <f>'Tab-reporting_shock'!E64/'Tab-reporting_baseline'!E64-1</f>
        <v>-0.34318739632842887</v>
      </c>
      <c r="F64" s="18">
        <f>'Tab-reporting_shock'!F64/'Tab-reporting_baseline'!F64-1</f>
        <v>-0.49858970247334089</v>
      </c>
      <c r="G64" s="18">
        <f>'Tab-reporting_shock'!G64/'Tab-reporting_baseline'!G64-1</f>
        <v>-0.46316055063257422</v>
      </c>
      <c r="H64" s="18">
        <f>'Tab-reporting_shock'!H64/'Tab-reporting_baseline'!H64-1</f>
        <v>-0.27361657074597423</v>
      </c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10"/>
      <c r="AU64" s="10"/>
      <c r="AV64" s="10"/>
      <c r="AW64" s="10"/>
      <c r="AX64" s="10"/>
      <c r="AY64" s="10"/>
      <c r="AZ64" s="10"/>
      <c r="BA64" s="10"/>
      <c r="BB64" s="10"/>
      <c r="BC64" s="10"/>
      <c r="BD64" s="10"/>
      <c r="BE64" s="10"/>
      <c r="BF64" s="10"/>
      <c r="BG64" s="10"/>
      <c r="BH64" s="10"/>
      <c r="BI64" s="10"/>
      <c r="BJ64" s="10"/>
    </row>
    <row r="65" spans="1:62">
      <c r="A65" s="30" t="s">
        <v>142</v>
      </c>
      <c r="B65" s="10" t="s">
        <v>121</v>
      </c>
      <c r="C65" s="18">
        <f>'Tab-reporting_shock'!C65/'Tab-reporting_baseline'!C65-1</f>
        <v>0</v>
      </c>
      <c r="D65" s="18">
        <f>'Tab-reporting_shock'!D65/'Tab-reporting_baseline'!D65-1</f>
        <v>-1.861834334629453E-2</v>
      </c>
      <c r="E65" s="18">
        <f>'Tab-reporting_shock'!E65/'Tab-reporting_baseline'!E65-1</f>
        <v>-9.1483878511363526E-2</v>
      </c>
      <c r="F65" s="18">
        <f>'Tab-reporting_shock'!F65/'Tab-reporting_baseline'!F65-1</f>
        <v>-0.14282440493558746</v>
      </c>
      <c r="G65" s="18">
        <f>'Tab-reporting_shock'!G65/'Tab-reporting_baseline'!G65-1</f>
        <v>-0.10383131099808929</v>
      </c>
      <c r="H65" s="18">
        <f>'Tab-reporting_shock'!H65/'Tab-reporting_baseline'!H65-1</f>
        <v>5.5829356541625685E-4</v>
      </c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  <c r="AT65" s="10"/>
      <c r="AU65" s="10"/>
      <c r="AV65" s="10"/>
      <c r="AW65" s="10"/>
      <c r="AX65" s="10"/>
      <c r="AY65" s="10"/>
      <c r="AZ65" s="10"/>
      <c r="BA65" s="10"/>
      <c r="BB65" s="10"/>
      <c r="BC65" s="10"/>
      <c r="BD65" s="10"/>
      <c r="BE65" s="10"/>
      <c r="BF65" s="10"/>
      <c r="BG65" s="10"/>
      <c r="BH65" s="10"/>
      <c r="BI65" s="10"/>
      <c r="BJ65" s="10"/>
    </row>
    <row r="66" spans="1:62">
      <c r="A66" s="30" t="s">
        <v>143</v>
      </c>
      <c r="B66" s="10" t="s">
        <v>122</v>
      </c>
      <c r="C66" s="18">
        <f>'Tab-reporting_shock'!C66/'Tab-reporting_baseline'!C66-1</f>
        <v>0</v>
      </c>
      <c r="D66" s="18">
        <f>'Tab-reporting_shock'!D66/'Tab-reporting_baseline'!D66-1</f>
        <v>-9.6279421390122244E-2</v>
      </c>
      <c r="E66" s="18">
        <f>'Tab-reporting_shock'!E66/'Tab-reporting_baseline'!E66-1</f>
        <v>-0.3855625052281797</v>
      </c>
      <c r="F66" s="18">
        <f>'Tab-reporting_shock'!F66/'Tab-reporting_baseline'!F66-1</f>
        <v>-0.54839085739561688</v>
      </c>
      <c r="G66" s="18">
        <f>'Tab-reporting_shock'!G66/'Tab-reporting_baseline'!G66-1</f>
        <v>-0.50829749112542455</v>
      </c>
      <c r="H66" s="18">
        <f>'Tab-reporting_shock'!H66/'Tab-reporting_baseline'!H66-1</f>
        <v>-0.30510739594069913</v>
      </c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0"/>
      <c r="AU66" s="10"/>
      <c r="AV66" s="10"/>
      <c r="AW66" s="10"/>
      <c r="AX66" s="10"/>
      <c r="AY66" s="10"/>
      <c r="AZ66" s="10"/>
      <c r="BA66" s="10"/>
      <c r="BB66" s="10"/>
      <c r="BC66" s="10"/>
      <c r="BD66" s="10"/>
      <c r="BE66" s="10"/>
      <c r="BF66" s="10"/>
      <c r="BG66" s="10"/>
      <c r="BH66" s="10"/>
      <c r="BI66" s="10"/>
      <c r="BJ66" s="10"/>
    </row>
    <row r="67" spans="1:62">
      <c r="A67" s="30" t="s">
        <v>185</v>
      </c>
      <c r="B67" s="10" t="s">
        <v>123</v>
      </c>
      <c r="C67" s="18">
        <f>'Tab-reporting_shock'!C67/'Tab-reporting_baseline'!C67-1</f>
        <v>0</v>
      </c>
      <c r="D67" s="18">
        <f>'Tab-reporting_shock'!D67/'Tab-reporting_baseline'!D67-1</f>
        <v>-9.2445197747540786E-2</v>
      </c>
      <c r="E67" s="18">
        <f>'Tab-reporting_shock'!E67/'Tab-reporting_baseline'!E67-1</f>
        <v>-0.41230952185617187</v>
      </c>
      <c r="F67" s="18">
        <f>'Tab-reporting_shock'!F67/'Tab-reporting_baseline'!F67-1</f>
        <v>-0.58541495942749078</v>
      </c>
      <c r="G67" s="18">
        <f>'Tab-reporting_shock'!G67/'Tab-reporting_baseline'!G67-1</f>
        <v>-0.59032516663648393</v>
      </c>
      <c r="H67" s="18">
        <f>'Tab-reporting_shock'!H67/'Tab-reporting_baseline'!H67-1</f>
        <v>-0.41841682094106003</v>
      </c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10"/>
      <c r="AU67" s="10"/>
      <c r="AV67" s="10"/>
      <c r="AW67" s="10"/>
      <c r="AX67" s="10"/>
      <c r="AY67" s="10"/>
      <c r="AZ67" s="10"/>
      <c r="BA67" s="10"/>
      <c r="BB67" s="10"/>
      <c r="BC67" s="10"/>
      <c r="BD67" s="10"/>
      <c r="BE67" s="10"/>
      <c r="BF67" s="10"/>
      <c r="BG67" s="10"/>
      <c r="BH67" s="10"/>
      <c r="BI67" s="10"/>
      <c r="BJ67" s="10"/>
    </row>
    <row r="68" spans="1:62">
      <c r="A68" s="30" t="s">
        <v>140</v>
      </c>
      <c r="B68" s="10" t="s">
        <v>124</v>
      </c>
      <c r="C68" s="18">
        <f>'Tab-reporting_shock'!C68/'Tab-reporting_baseline'!C68-1</f>
        <v>0</v>
      </c>
      <c r="D68" s="18">
        <f>'Tab-reporting_shock'!D68/'Tab-reporting_baseline'!D68-1</f>
        <v>-4.8714397872119286E-2</v>
      </c>
      <c r="E68" s="18">
        <f>'Tab-reporting_shock'!E68/'Tab-reporting_baseline'!E68-1</f>
        <v>-0.34894689544322288</v>
      </c>
      <c r="F68" s="18">
        <f>'Tab-reporting_shock'!F68/'Tab-reporting_baseline'!F68-1</f>
        <v>-0.47503171558314128</v>
      </c>
      <c r="G68" s="18">
        <f>'Tab-reporting_shock'!G68/'Tab-reporting_baseline'!G68-1</f>
        <v>-0.4460619031900942</v>
      </c>
      <c r="H68" s="18">
        <f>'Tab-reporting_shock'!H68/'Tab-reporting_baseline'!H68-1</f>
        <v>-0.3086858518754162</v>
      </c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  <c r="AT68" s="10"/>
      <c r="AU68" s="10"/>
      <c r="AV68" s="10"/>
      <c r="AW68" s="10"/>
      <c r="AX68" s="10"/>
      <c r="AY68" s="10"/>
      <c r="AZ68" s="10"/>
      <c r="BA68" s="10"/>
      <c r="BB68" s="10"/>
      <c r="BC68" s="10"/>
      <c r="BD68" s="10"/>
      <c r="BE68" s="10"/>
      <c r="BF68" s="10"/>
      <c r="BG68" s="10"/>
      <c r="BH68" s="10"/>
      <c r="BI68" s="10"/>
      <c r="BJ68" s="10"/>
    </row>
    <row r="69" spans="1:62">
      <c r="A69" s="31" t="s">
        <v>144</v>
      </c>
      <c r="B69" s="9" t="s">
        <v>249</v>
      </c>
      <c r="C69" s="18">
        <f>'Tab-reporting_shock'!C69/'Tab-reporting_baseline'!C69-1</f>
        <v>0</v>
      </c>
      <c r="D69" s="18">
        <f>'Tab-reporting_shock'!D69/'Tab-reporting_baseline'!D69-1</f>
        <v>-0.25727019186717703</v>
      </c>
      <c r="E69" s="18">
        <f>'Tab-reporting_shock'!E69/'Tab-reporting_baseline'!E69-1</f>
        <v>-0.58035853084861611</v>
      </c>
      <c r="F69" s="18">
        <f>'Tab-reporting_shock'!F69/'Tab-reporting_baseline'!F69-1</f>
        <v>-0.69135610357804334</v>
      </c>
      <c r="G69" s="18">
        <f>'Tab-reporting_shock'!G69/'Tab-reporting_baseline'!G69-1</f>
        <v>-0.56959575528004391</v>
      </c>
      <c r="H69" s="18">
        <f>'Tab-reporting_shock'!H69/'Tab-reporting_baseline'!H69-1</f>
        <v>-0.28469484594517735</v>
      </c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  <c r="AT69" s="10"/>
      <c r="AU69" s="10"/>
      <c r="AV69" s="10"/>
      <c r="AW69" s="10"/>
      <c r="AX69" s="10"/>
      <c r="AY69" s="10"/>
      <c r="AZ69" s="10"/>
      <c r="BA69" s="10"/>
      <c r="BB69" s="10"/>
      <c r="BC69" s="10"/>
      <c r="BD69" s="10"/>
      <c r="BE69" s="10"/>
      <c r="BF69" s="10"/>
      <c r="BG69" s="10"/>
      <c r="BH69" s="10"/>
      <c r="BI69" s="10"/>
      <c r="BJ69" s="10"/>
    </row>
    <row r="70" spans="1:62">
      <c r="A70" s="31" t="s">
        <v>145</v>
      </c>
      <c r="B70" s="10" t="s">
        <v>254</v>
      </c>
      <c r="C70" s="18">
        <f>'Tab-reporting_shock'!C70/'Tab-reporting_baseline'!C70-1</f>
        <v>0</v>
      </c>
      <c r="D70" s="18">
        <f>'Tab-reporting_shock'!D70/'Tab-reporting_baseline'!D70-1</f>
        <v>0</v>
      </c>
      <c r="E70" s="18">
        <f>'Tab-reporting_shock'!E70/'Tab-reporting_baseline'!E70-1</f>
        <v>0</v>
      </c>
      <c r="F70" s="18">
        <f>'Tab-reporting_shock'!F70/'Tab-reporting_baseline'!F70-1</f>
        <v>0</v>
      </c>
      <c r="G70" s="18">
        <f>'Tab-reporting_shock'!G70/'Tab-reporting_baseline'!G70-1</f>
        <v>0</v>
      </c>
      <c r="H70" s="18">
        <f>'Tab-reporting_shock'!H70/'Tab-reporting_baseline'!H70-1</f>
        <v>0</v>
      </c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  <c r="AT70" s="10"/>
      <c r="AU70" s="10"/>
      <c r="AV70" s="10"/>
      <c r="AW70" s="10"/>
      <c r="AX70" s="10"/>
      <c r="AY70" s="10"/>
      <c r="AZ70" s="10"/>
      <c r="BA70" s="10"/>
      <c r="BB70" s="10"/>
      <c r="BC70" s="10"/>
      <c r="BD70" s="10"/>
      <c r="BE70" s="10"/>
      <c r="BF70" s="10"/>
      <c r="BG70" s="10"/>
      <c r="BH70" s="10"/>
      <c r="BI70" s="10"/>
      <c r="BJ70" s="10"/>
    </row>
    <row r="71" spans="1:62">
      <c r="A71" s="31" t="s">
        <v>153</v>
      </c>
      <c r="B71" s="9"/>
      <c r="C71" s="35"/>
      <c r="D71" s="35"/>
      <c r="E71" s="35"/>
      <c r="F71" s="35"/>
      <c r="G71" s="35"/>
      <c r="H71" s="35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10"/>
      <c r="AU71" s="10"/>
      <c r="AV71" s="10"/>
      <c r="AW71" s="10"/>
      <c r="AX71" s="10"/>
      <c r="AY71" s="10"/>
      <c r="AZ71" s="10"/>
      <c r="BA71" s="10"/>
      <c r="BB71" s="10"/>
      <c r="BC71" s="10"/>
      <c r="BD71" s="10"/>
      <c r="BE71" s="10"/>
      <c r="BF71" s="10"/>
      <c r="BG71" s="10"/>
      <c r="BH71" s="10"/>
      <c r="BI71" s="10"/>
      <c r="BJ71" s="10"/>
    </row>
    <row r="72" spans="1:62">
      <c r="A72" s="21" t="s">
        <v>259</v>
      </c>
      <c r="B72" s="26"/>
      <c r="C72" s="40">
        <f>'Tab-reporting_shock'!C72/'Tab-reporting_baseline'!C72-1</f>
        <v>-2.050620784288526E-10</v>
      </c>
      <c r="D72" s="40">
        <f>'Tab-reporting_shock'!D72/'Tab-reporting_baseline'!D72-1</f>
        <v>-0.10376782790259598</v>
      </c>
      <c r="E72" s="40">
        <f>'Tab-reporting_shock'!E72/'Tab-reporting_baseline'!E72-1</f>
        <v>-0.31012115210398261</v>
      </c>
      <c r="F72" s="40">
        <f>'Tab-reporting_shock'!F72/'Tab-reporting_baseline'!F72-1</f>
        <v>-0.44414100583472949</v>
      </c>
      <c r="G72" s="40">
        <f>'Tab-reporting_shock'!G72/'Tab-reporting_baseline'!G72-1</f>
        <v>-0.41886974356293072</v>
      </c>
      <c r="H72" s="40">
        <f>'Tab-reporting_shock'!H72/'Tab-reporting_baseline'!H72-1</f>
        <v>-0.24396045472455774</v>
      </c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  <c r="AT72" s="10"/>
      <c r="AU72" s="10"/>
      <c r="AV72" s="10"/>
      <c r="AW72" s="10"/>
      <c r="AX72" s="10"/>
      <c r="AY72" s="10"/>
      <c r="AZ72" s="10"/>
      <c r="BA72" s="10"/>
      <c r="BB72" s="10"/>
      <c r="BC72" s="10"/>
      <c r="BD72" s="10"/>
      <c r="BE72" s="10"/>
      <c r="BF72" s="10"/>
      <c r="BG72" s="10"/>
      <c r="BH72" s="10"/>
      <c r="BI72" s="10"/>
      <c r="BJ72" s="10"/>
    </row>
    <row r="73" spans="1:62">
      <c r="A73" s="16" t="s">
        <v>288</v>
      </c>
      <c r="B73" s="10"/>
      <c r="C73" s="40">
        <f>'Tab-reporting_shock'!C73/'Tab-reporting_baseline'!C73-1</f>
        <v>0</v>
      </c>
      <c r="D73" s="40">
        <f>'Tab-reporting_shock'!D73/'Tab-reporting_baseline'!D73-1</f>
        <v>-0.14174272763847084</v>
      </c>
      <c r="E73" s="40">
        <f>'Tab-reporting_shock'!E73/'Tab-reporting_baseline'!E73-1</f>
        <v>-0.40686733023784671</v>
      </c>
      <c r="F73" s="40">
        <f>'Tab-reporting_shock'!F73/'Tab-reporting_baseline'!F73-1</f>
        <v>-0.55650658818314747</v>
      </c>
      <c r="G73" s="40">
        <f>'Tab-reporting_shock'!G73/'Tab-reporting_baseline'!G73-1</f>
        <v>-0.49290808623773397</v>
      </c>
      <c r="H73" s="40">
        <f>'Tab-reporting_shock'!H73/'Tab-reporting_baseline'!H73-1</f>
        <v>-0.27639818263955018</v>
      </c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  <c r="AT73" s="10"/>
      <c r="AU73" s="10"/>
      <c r="AV73" s="10"/>
      <c r="AW73" s="10"/>
      <c r="AX73" s="10"/>
      <c r="AY73" s="10"/>
      <c r="AZ73" s="10"/>
      <c r="BA73" s="10"/>
      <c r="BB73" s="10"/>
      <c r="BC73" s="10"/>
      <c r="BD73" s="10"/>
      <c r="BE73" s="10"/>
      <c r="BF73" s="10"/>
      <c r="BG73" s="10"/>
      <c r="BH73" s="10"/>
      <c r="BI73" s="10"/>
      <c r="BJ73" s="10"/>
    </row>
    <row r="74" spans="1:62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  <c r="AT74" s="10"/>
      <c r="AU74" s="10"/>
      <c r="AV74" s="10"/>
      <c r="AW74" s="10"/>
      <c r="AX74" s="10"/>
      <c r="AY74" s="10"/>
      <c r="AZ74" s="10"/>
      <c r="BA74" s="10"/>
      <c r="BB74" s="10"/>
      <c r="BC74" s="10"/>
      <c r="BD74" s="10"/>
      <c r="BE74" s="10"/>
      <c r="BF74" s="10"/>
      <c r="BG74" s="10"/>
      <c r="BH74" s="10"/>
      <c r="BI74" s="10"/>
      <c r="BJ74" s="10"/>
    </row>
    <row r="75" spans="1:62" ht="15.5">
      <c r="A75" s="9"/>
      <c r="B75" s="9"/>
      <c r="C75" s="82" t="s">
        <v>0</v>
      </c>
      <c r="D75" s="83"/>
      <c r="E75" s="83"/>
      <c r="F75" s="83"/>
      <c r="G75" s="83"/>
      <c r="H75" s="84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  <c r="AT75" s="10"/>
      <c r="AU75" s="10"/>
      <c r="AV75" s="10"/>
      <c r="AW75" s="10"/>
      <c r="AX75" s="10"/>
      <c r="AY75" s="10"/>
      <c r="AZ75" s="10"/>
      <c r="BA75" s="10"/>
      <c r="BB75" s="10"/>
      <c r="BC75" s="10"/>
      <c r="BD75" s="10"/>
      <c r="BE75" s="10"/>
      <c r="BF75" s="10"/>
      <c r="BG75" s="10"/>
      <c r="BH75" s="10"/>
      <c r="BI75" s="10"/>
      <c r="BJ75" s="10"/>
    </row>
    <row r="76" spans="1:62" ht="21">
      <c r="A76" s="27" t="s">
        <v>270</v>
      </c>
      <c r="B76" s="1"/>
      <c r="C76" s="2">
        <v>2015</v>
      </c>
      <c r="D76" s="3">
        <v>2021</v>
      </c>
      <c r="E76" s="3">
        <v>2025</v>
      </c>
      <c r="F76" s="3">
        <v>2030</v>
      </c>
      <c r="G76" s="3">
        <v>2040</v>
      </c>
      <c r="H76" s="4">
        <v>2050</v>
      </c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  <c r="AY76" s="10"/>
      <c r="AZ76" s="10"/>
      <c r="BA76" s="10"/>
      <c r="BB76" s="10"/>
      <c r="BC76" s="10"/>
      <c r="BD76" s="10"/>
      <c r="BE76" s="10"/>
      <c r="BF76" s="10"/>
      <c r="BG76" s="10"/>
      <c r="BH76" s="10"/>
      <c r="BI76" s="10"/>
      <c r="BJ76" s="10"/>
    </row>
    <row r="77" spans="1:62">
      <c r="A77" s="20" t="s">
        <v>265</v>
      </c>
      <c r="B77" s="9" t="s">
        <v>137</v>
      </c>
      <c r="C77" s="34">
        <f>'Tab-reporting_shock'!C77/'Tab-reporting_baseline'!C77-1</f>
        <v>0</v>
      </c>
      <c r="D77" s="34">
        <f>'Tab-reporting_shock'!D77/'Tab-reporting_baseline'!D77-1</f>
        <v>1.7913018039907858E-3</v>
      </c>
      <c r="E77" s="34">
        <f>'Tab-reporting_shock'!E77/'Tab-reporting_baseline'!E77-1</f>
        <v>-0.145837066787604</v>
      </c>
      <c r="F77" s="34">
        <f>'Tab-reporting_shock'!F77/'Tab-reporting_baseline'!F77-1</f>
        <v>-0.18846708131492118</v>
      </c>
      <c r="G77" s="34">
        <f>'Tab-reporting_shock'!G77/'Tab-reporting_baseline'!G77-1</f>
        <v>-0.16181567897779658</v>
      </c>
      <c r="H77" s="34">
        <f>'Tab-reporting_shock'!H77/'Tab-reporting_baseline'!H77-1</f>
        <v>-0.10421214599026585</v>
      </c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0"/>
      <c r="AU77" s="10"/>
      <c r="AV77" s="10"/>
      <c r="AW77" s="10"/>
      <c r="AX77" s="10"/>
      <c r="AY77" s="10"/>
      <c r="AZ77" s="10"/>
      <c r="BA77" s="10"/>
      <c r="BB77" s="10"/>
      <c r="BC77" s="10"/>
      <c r="BD77" s="10"/>
      <c r="BE77" s="10"/>
      <c r="BF77" s="10"/>
      <c r="BG77" s="10"/>
      <c r="BH77" s="10"/>
      <c r="BI77" s="10"/>
      <c r="BJ77" s="10"/>
    </row>
    <row r="78" spans="1:62">
      <c r="A78" s="16" t="s">
        <v>257</v>
      </c>
      <c r="B78" s="9" t="s">
        <v>280</v>
      </c>
      <c r="C78" s="34">
        <f>'Tab-reporting_shock'!C78/'Tab-reporting_baseline'!C78-1</f>
        <v>0</v>
      </c>
      <c r="D78" s="34">
        <f>'Tab-reporting_shock'!D78/'Tab-reporting_baseline'!D78-1</f>
        <v>1.4990968666583893E-3</v>
      </c>
      <c r="E78" s="34">
        <f>'Tab-reporting_shock'!E78/'Tab-reporting_baseline'!E78-1</f>
        <v>-0.18409721735442719</v>
      </c>
      <c r="F78" s="34">
        <f>'Tab-reporting_shock'!F78/'Tab-reporting_baseline'!F78-1</f>
        <v>-0.249789668760247</v>
      </c>
      <c r="G78" s="34">
        <f>'Tab-reporting_shock'!G78/'Tab-reporting_baseline'!G78-1</f>
        <v>-0.21962926684979833</v>
      </c>
      <c r="H78" s="34">
        <f>'Tab-reporting_shock'!H78/'Tab-reporting_baseline'!H78-1</f>
        <v>-0.14528404904658643</v>
      </c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10"/>
      <c r="AU78" s="10"/>
      <c r="AV78" s="10"/>
      <c r="AW78" s="10"/>
      <c r="AX78" s="10"/>
      <c r="AY78" s="10"/>
      <c r="AZ78" s="10"/>
      <c r="BA78" s="10"/>
      <c r="BB78" s="10"/>
      <c r="BC78" s="10"/>
      <c r="BD78" s="10"/>
      <c r="BE78" s="10"/>
      <c r="BF78" s="10"/>
      <c r="BG78" s="10"/>
      <c r="BH78" s="10"/>
      <c r="BI78" s="10"/>
      <c r="BJ78" s="10"/>
    </row>
    <row r="79" spans="1:62">
      <c r="A79" s="21" t="s">
        <v>284</v>
      </c>
      <c r="B79" s="21"/>
      <c r="C79" s="39">
        <f>'Tab-reporting_shock'!C79/'Tab-reporting_baseline'!C79-1</f>
        <v>0</v>
      </c>
      <c r="D79" s="39">
        <f>'Tab-reporting_shock'!D79/'Tab-reporting_baseline'!D79-1</f>
        <v>1.7125363501921953E-3</v>
      </c>
      <c r="E79" s="39">
        <f>'Tab-reporting_shock'!E79/'Tab-reporting_baseline'!E79-1</f>
        <v>-0.1563652690118944</v>
      </c>
      <c r="F79" s="39">
        <f>'Tab-reporting_shock'!F79/'Tab-reporting_baseline'!F79-1</f>
        <v>-0.20530616317885397</v>
      </c>
      <c r="G79" s="39">
        <f>'Tab-reporting_shock'!G79/'Tab-reporting_baseline'!G79-1</f>
        <v>-0.17790086134153305</v>
      </c>
      <c r="H79" s="39">
        <f>'Tab-reporting_shock'!H79/'Tab-reporting_baseline'!H79-1</f>
        <v>-0.11542555968772406</v>
      </c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10"/>
      <c r="AV79" s="10"/>
      <c r="AW79" s="10"/>
      <c r="AX79" s="10"/>
      <c r="AY79" s="10"/>
      <c r="AZ79" s="10"/>
      <c r="BA79" s="10"/>
      <c r="BB79" s="10"/>
      <c r="BC79" s="10"/>
      <c r="BD79" s="10"/>
      <c r="BE79" s="10"/>
      <c r="BF79" s="10"/>
      <c r="BG79" s="10"/>
      <c r="BH79" s="10"/>
      <c r="BI79" s="10"/>
      <c r="BJ79" s="10"/>
    </row>
    <row r="80" spans="1:62">
      <c r="A80" s="16" t="s">
        <v>258</v>
      </c>
      <c r="B80" s="10" t="s">
        <v>246</v>
      </c>
      <c r="C80" s="34">
        <f>'Tab-reporting_shock'!C80/'Tab-reporting_baseline'!C80-1</f>
        <v>0</v>
      </c>
      <c r="D80" s="34">
        <f>'Tab-reporting_shock'!D80/'Tab-reporting_baseline'!D80-1</f>
        <v>1.919241910747882E-3</v>
      </c>
      <c r="E80" s="34">
        <f>'Tab-reporting_shock'!E80/'Tab-reporting_baseline'!E80-1</f>
        <v>-0.15874452295881303</v>
      </c>
      <c r="F80" s="34">
        <f>'Tab-reporting_shock'!F80/'Tab-reporting_baseline'!F80-1</f>
        <v>-0.20902867545112325</v>
      </c>
      <c r="G80" s="34">
        <f>'Tab-reporting_shock'!G80/'Tab-reporting_baseline'!G80-1</f>
        <v>-0.18123287331007787</v>
      </c>
      <c r="H80" s="34">
        <f>'Tab-reporting_shock'!H80/'Tab-reporting_baseline'!H80-1</f>
        <v>-0.11776118424630766</v>
      </c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10"/>
      <c r="AU80" s="10"/>
      <c r="AV80" s="10"/>
      <c r="AW80" s="10"/>
      <c r="AX80" s="10"/>
      <c r="AY80" s="10"/>
      <c r="AZ80" s="10"/>
      <c r="BA80" s="10"/>
      <c r="BB80" s="10"/>
      <c r="BC80" s="10"/>
      <c r="BD80" s="10"/>
      <c r="BE80" s="10"/>
      <c r="BF80" s="10"/>
      <c r="BG80" s="10"/>
      <c r="BH80" s="10"/>
      <c r="BI80" s="10"/>
      <c r="BJ80" s="10"/>
    </row>
    <row r="81" spans="1:62">
      <c r="A81" s="30" t="s">
        <v>141</v>
      </c>
      <c r="B81" s="10" t="s">
        <v>125</v>
      </c>
      <c r="C81" s="34">
        <f>'Tab-reporting_shock'!C81/'Tab-reporting_baseline'!C81-1</f>
        <v>0</v>
      </c>
      <c r="D81" s="34">
        <f>'Tab-reporting_shock'!D81/'Tab-reporting_baseline'!D81-1</f>
        <v>8.6267817129728197E-3</v>
      </c>
      <c r="E81" s="34">
        <f>'Tab-reporting_shock'!E81/'Tab-reporting_baseline'!E81-1</f>
        <v>4.0396073730666338E-2</v>
      </c>
      <c r="F81" s="34">
        <f>'Tab-reporting_shock'!F81/'Tab-reporting_baseline'!F81-1</f>
        <v>9.3418610403229962E-2</v>
      </c>
      <c r="G81" s="34">
        <f>'Tab-reporting_shock'!G81/'Tab-reporting_baseline'!G81-1</f>
        <v>8.6783364943408436E-2</v>
      </c>
      <c r="H81" s="34">
        <f>'Tab-reporting_shock'!H81/'Tab-reporting_baseline'!H81-1</f>
        <v>6.0854469742629647E-2</v>
      </c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0"/>
      <c r="BA81" s="10"/>
      <c r="BB81" s="10"/>
      <c r="BC81" s="10"/>
      <c r="BD81" s="10"/>
      <c r="BE81" s="10"/>
      <c r="BF81" s="10"/>
      <c r="BG81" s="10"/>
      <c r="BH81" s="10"/>
      <c r="BI81" s="10"/>
      <c r="BJ81" s="10"/>
    </row>
    <row r="82" spans="1:62">
      <c r="A82" s="30" t="s">
        <v>142</v>
      </c>
      <c r="B82" s="10" t="s">
        <v>126</v>
      </c>
      <c r="C82" s="34">
        <f>'Tab-reporting_shock'!C82/'Tab-reporting_baseline'!C82-1</f>
        <v>0</v>
      </c>
      <c r="D82" s="34">
        <f>'Tab-reporting_shock'!D82/'Tab-reporting_baseline'!D82-1</f>
        <v>-9.7151170086796634E-3</v>
      </c>
      <c r="E82" s="34">
        <f>'Tab-reporting_shock'!E82/'Tab-reporting_baseline'!E82-1</f>
        <v>-0.10496380980767273</v>
      </c>
      <c r="F82" s="34">
        <f>'Tab-reporting_shock'!F82/'Tab-reporting_baseline'!F82-1</f>
        <v>-0.13079951733829098</v>
      </c>
      <c r="G82" s="34">
        <f>'Tab-reporting_shock'!G82/'Tab-reporting_baseline'!G82-1</f>
        <v>-0.12969790942236026</v>
      </c>
      <c r="H82" s="34">
        <f>'Tab-reporting_shock'!H82/'Tab-reporting_baseline'!H82-1</f>
        <v>-0.10613121654472646</v>
      </c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0"/>
      <c r="BA82" s="10"/>
      <c r="BB82" s="10"/>
      <c r="BC82" s="10"/>
      <c r="BD82" s="10"/>
      <c r="BE82" s="10"/>
      <c r="BF82" s="10"/>
      <c r="BG82" s="10"/>
      <c r="BH82" s="10"/>
      <c r="BI82" s="10"/>
      <c r="BJ82" s="10"/>
    </row>
    <row r="83" spans="1:62">
      <c r="A83" s="30" t="s">
        <v>143</v>
      </c>
      <c r="B83" s="10" t="s">
        <v>127</v>
      </c>
      <c r="C83" s="34">
        <f>'Tab-reporting_shock'!C83/'Tab-reporting_baseline'!C83-1</f>
        <v>0</v>
      </c>
      <c r="D83" s="34">
        <f>'Tab-reporting_shock'!D83/'Tab-reporting_baseline'!D83-1</f>
        <v>-6.4919212229240797E-3</v>
      </c>
      <c r="E83" s="34">
        <f>'Tab-reporting_shock'!E83/'Tab-reporting_baseline'!E83-1</f>
        <v>-6.4255987349256749E-2</v>
      </c>
      <c r="F83" s="34">
        <f>'Tab-reporting_shock'!F83/'Tab-reporting_baseline'!F83-1</f>
        <v>-7.3615988901112095E-2</v>
      </c>
      <c r="G83" s="34">
        <f>'Tab-reporting_shock'!G83/'Tab-reporting_baseline'!G83-1</f>
        <v>-7.1665190447546934E-2</v>
      </c>
      <c r="H83" s="34">
        <f>'Tab-reporting_shock'!H83/'Tab-reporting_baseline'!H83-1</f>
        <v>-5.9655130848891846E-2</v>
      </c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0"/>
      <c r="AV83" s="10"/>
      <c r="AW83" s="10"/>
      <c r="AX83" s="10"/>
      <c r="AY83" s="10"/>
      <c r="AZ83" s="10"/>
      <c r="BA83" s="10"/>
      <c r="BB83" s="10"/>
      <c r="BC83" s="10"/>
      <c r="BD83" s="10"/>
      <c r="BE83" s="10"/>
      <c r="BF83" s="10"/>
      <c r="BG83" s="10"/>
      <c r="BH83" s="10"/>
      <c r="BI83" s="10"/>
      <c r="BJ83" s="10"/>
    </row>
    <row r="84" spans="1:62">
      <c r="A84" s="30" t="s">
        <v>185</v>
      </c>
      <c r="B84" s="10" t="s">
        <v>128</v>
      </c>
      <c r="C84" s="34">
        <f>'Tab-reporting_shock'!C84/'Tab-reporting_baseline'!C84-1</f>
        <v>0</v>
      </c>
      <c r="D84" s="34">
        <f>'Tab-reporting_shock'!D84/'Tab-reporting_baseline'!D84-1</f>
        <v>1.4971522721491937E-3</v>
      </c>
      <c r="E84" s="34">
        <f>'Tab-reporting_shock'!E84/'Tab-reporting_baseline'!E84-1</f>
        <v>-0.18408820669133763</v>
      </c>
      <c r="F84" s="34">
        <f>'Tab-reporting_shock'!F84/'Tab-reporting_baseline'!F84-1</f>
        <v>-0.24977990327507205</v>
      </c>
      <c r="G84" s="34">
        <f>'Tab-reporting_shock'!G84/'Tab-reporting_baseline'!G84-1</f>
        <v>-0.21962611034850876</v>
      </c>
      <c r="H84" s="34">
        <f>'Tab-reporting_shock'!H84/'Tab-reporting_baseline'!H84-1</f>
        <v>-0.14528482500661077</v>
      </c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  <c r="AU84" s="10"/>
      <c r="AV84" s="10"/>
      <c r="AW84" s="10"/>
      <c r="AX84" s="10"/>
      <c r="AY84" s="10"/>
      <c r="AZ84" s="10"/>
      <c r="BA84" s="10"/>
      <c r="BB84" s="10"/>
      <c r="BC84" s="10"/>
      <c r="BD84" s="10"/>
      <c r="BE84" s="10"/>
      <c r="BF84" s="10"/>
      <c r="BG84" s="10"/>
      <c r="BH84" s="10"/>
      <c r="BI84" s="10"/>
      <c r="BJ84" s="10"/>
    </row>
    <row r="85" spans="1:62">
      <c r="A85" s="30" t="s">
        <v>140</v>
      </c>
      <c r="B85" s="10" t="s">
        <v>129</v>
      </c>
      <c r="C85" s="34">
        <f>'Tab-reporting_shock'!C85/'Tab-reporting_baseline'!C85-1</f>
        <v>0</v>
      </c>
      <c r="D85" s="34">
        <f>'Tab-reporting_shock'!D85/'Tab-reporting_baseline'!D85-1</f>
        <v>1.2210061628588065E-3</v>
      </c>
      <c r="E85" s="34">
        <f>'Tab-reporting_shock'!E85/'Tab-reporting_baseline'!E85-1</f>
        <v>-0.16895934264358115</v>
      </c>
      <c r="F85" s="34">
        <f>'Tab-reporting_shock'!F85/'Tab-reporting_baseline'!F85-1</f>
        <v>-0.21870924630810851</v>
      </c>
      <c r="G85" s="34">
        <f>'Tab-reporting_shock'!G85/'Tab-reporting_baseline'!G85-1</f>
        <v>-0.18922130743437005</v>
      </c>
      <c r="H85" s="34">
        <f>'Tab-reporting_shock'!H85/'Tab-reporting_baseline'!H85-1</f>
        <v>-0.12546554465404525</v>
      </c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  <c r="AZ85" s="10"/>
      <c r="BA85" s="10"/>
      <c r="BB85" s="10"/>
      <c r="BC85" s="10"/>
      <c r="BD85" s="10"/>
      <c r="BE85" s="10"/>
      <c r="BF85" s="10"/>
      <c r="BG85" s="10"/>
      <c r="BH85" s="10"/>
      <c r="BI85" s="10"/>
      <c r="BJ85" s="10"/>
    </row>
    <row r="86" spans="1:62">
      <c r="A86" s="31" t="s">
        <v>144</v>
      </c>
      <c r="B86" s="9" t="s">
        <v>250</v>
      </c>
      <c r="C86" s="34">
        <f>'Tab-reporting_shock'!C86/'Tab-reporting_baseline'!C86-1</f>
        <v>0</v>
      </c>
      <c r="D86" s="34">
        <f>'Tab-reporting_shock'!D86/'Tab-reporting_baseline'!D86-1</f>
        <v>-6.9079127418701924E-3</v>
      </c>
      <c r="E86" s="34">
        <f>'Tab-reporting_shock'!E86/'Tab-reporting_baseline'!E86-1</f>
        <v>-3.4089072445214308E-2</v>
      </c>
      <c r="F86" s="34">
        <f>'Tab-reporting_shock'!F86/'Tab-reporting_baseline'!F86-1</f>
        <v>-1.1201414524306785E-2</v>
      </c>
      <c r="G86" s="34">
        <f>'Tab-reporting_shock'!G86/'Tab-reporting_baseline'!G86-1</f>
        <v>-1.2653017783212483E-2</v>
      </c>
      <c r="H86" s="34">
        <f>'Tab-reporting_shock'!H86/'Tab-reporting_baseline'!H86-1</f>
        <v>-1.2698760102318296E-2</v>
      </c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0"/>
      <c r="BA86" s="10"/>
      <c r="BB86" s="10"/>
      <c r="BC86" s="10"/>
      <c r="BD86" s="10"/>
      <c r="BE86" s="10"/>
      <c r="BF86" s="10"/>
      <c r="BG86" s="10"/>
      <c r="BH86" s="10"/>
      <c r="BI86" s="10"/>
      <c r="BJ86" s="10"/>
    </row>
    <row r="87" spans="1:62">
      <c r="A87" s="31" t="s">
        <v>145</v>
      </c>
      <c r="B87" s="10" t="s">
        <v>281</v>
      </c>
      <c r="C87" s="47"/>
      <c r="D87" s="47"/>
      <c r="E87" s="47"/>
      <c r="F87" s="47"/>
      <c r="G87" s="47"/>
      <c r="H87" s="47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10"/>
      <c r="AU87" s="10"/>
      <c r="AV87" s="10"/>
      <c r="AW87" s="10"/>
      <c r="AX87" s="10"/>
      <c r="AY87" s="10"/>
      <c r="AZ87" s="10"/>
      <c r="BA87" s="10"/>
      <c r="BB87" s="10"/>
      <c r="BC87" s="10"/>
      <c r="BD87" s="10"/>
      <c r="BE87" s="10"/>
      <c r="BF87" s="10"/>
      <c r="BG87" s="10"/>
      <c r="BH87" s="10"/>
      <c r="BI87" s="10"/>
      <c r="BJ87" s="10"/>
    </row>
    <row r="88" spans="1:62">
      <c r="A88" s="31" t="s">
        <v>153</v>
      </c>
      <c r="B88" s="9"/>
      <c r="C88" s="47"/>
      <c r="D88" s="47"/>
      <c r="E88" s="47"/>
      <c r="F88" s="47"/>
      <c r="G88" s="47"/>
      <c r="H88" s="47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  <c r="AT88" s="10"/>
      <c r="AU88" s="10"/>
      <c r="AV88" s="10"/>
      <c r="AW88" s="10"/>
      <c r="AX88" s="10"/>
      <c r="AY88" s="10"/>
      <c r="AZ88" s="10"/>
      <c r="BA88" s="10"/>
      <c r="BB88" s="10"/>
      <c r="BC88" s="10"/>
      <c r="BD88" s="10"/>
      <c r="BE88" s="10"/>
      <c r="BF88" s="10"/>
      <c r="BG88" s="10"/>
      <c r="BH88" s="10"/>
      <c r="BI88" s="10"/>
      <c r="BJ88" s="10"/>
    </row>
    <row r="89" spans="1:62">
      <c r="A89" s="21" t="s">
        <v>259</v>
      </c>
      <c r="B89" s="26"/>
      <c r="C89" s="39">
        <f>'Tab-reporting_shock'!C89/'Tab-reporting_baseline'!C89-1</f>
        <v>0</v>
      </c>
      <c r="D89" s="39">
        <f>'Tab-reporting_shock'!D89/'Tab-reporting_baseline'!D89-1</f>
        <v>1.7125356967662153E-3</v>
      </c>
      <c r="E89" s="39">
        <f>'Tab-reporting_shock'!E89/'Tab-reporting_baseline'!E89-1</f>
        <v>-0.15636526854048527</v>
      </c>
      <c r="F89" s="39">
        <f>'Tab-reporting_shock'!F89/'Tab-reporting_baseline'!F89-1</f>
        <v>-0.20530616295502102</v>
      </c>
      <c r="G89" s="39">
        <f>'Tab-reporting_shock'!G89/'Tab-reporting_baseline'!G89-1</f>
        <v>-0.17790086163701346</v>
      </c>
      <c r="H89" s="39">
        <f>'Tab-reporting_shock'!H89/'Tab-reporting_baseline'!H89-1</f>
        <v>-0.11542555969351631</v>
      </c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10"/>
      <c r="AZ89" s="10"/>
      <c r="BA89" s="10"/>
      <c r="BB89" s="10"/>
      <c r="BC89" s="10"/>
      <c r="BD89" s="10"/>
      <c r="BE89" s="10"/>
      <c r="BF89" s="10"/>
      <c r="BG89" s="10"/>
      <c r="BH89" s="10"/>
      <c r="BI89" s="10"/>
      <c r="BJ89" s="10"/>
    </row>
    <row r="90" spans="1:62">
      <c r="A90" s="16" t="s">
        <v>288</v>
      </c>
      <c r="B90" s="10"/>
      <c r="C90" s="39">
        <f>'Tab-reporting_shock'!C90/'Tab-reporting_baseline'!C90-1</f>
        <v>0</v>
      </c>
      <c r="D90" s="39">
        <f>'Tab-reporting_shock'!D90/'Tab-reporting_baseline'!D90-1</f>
        <v>3.8324336814596904E-3</v>
      </c>
      <c r="E90" s="39">
        <f>'Tab-reporting_shock'!E90/'Tab-reporting_baseline'!E90-1</f>
        <v>1.3100206481316823E-2</v>
      </c>
      <c r="F90" s="39">
        <f>'Tab-reporting_shock'!F90/'Tab-reporting_baseline'!F90-1</f>
        <v>5.2871481999861691E-2</v>
      </c>
      <c r="G90" s="39">
        <f>'Tab-reporting_shock'!G90/'Tab-reporting_baseline'!G90-1</f>
        <v>4.846835345587186E-2</v>
      </c>
      <c r="H90" s="39">
        <f>'Tab-reporting_shock'!H90/'Tab-reporting_baseline'!H90-1</f>
        <v>3.2335826241285615E-2</v>
      </c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  <c r="AT90" s="10"/>
      <c r="AU90" s="10"/>
      <c r="AV90" s="10"/>
      <c r="AW90" s="10"/>
      <c r="AX90" s="10"/>
      <c r="AY90" s="10"/>
      <c r="AZ90" s="10"/>
      <c r="BA90" s="10"/>
      <c r="BB90" s="10"/>
      <c r="BC90" s="10"/>
      <c r="BD90" s="10"/>
      <c r="BE90" s="10"/>
      <c r="BF90" s="10"/>
      <c r="BG90" s="10"/>
      <c r="BH90" s="10"/>
      <c r="BI90" s="10"/>
      <c r="BJ90" s="10"/>
    </row>
    <row r="91" spans="1:62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  <c r="AT91" s="10"/>
      <c r="AU91" s="10"/>
      <c r="AV91" s="10"/>
      <c r="AW91" s="10"/>
      <c r="AX91" s="10"/>
      <c r="AY91" s="10"/>
      <c r="AZ91" s="10"/>
      <c r="BA91" s="10"/>
      <c r="BB91" s="10"/>
      <c r="BC91" s="10"/>
      <c r="BD91" s="10"/>
      <c r="BE91" s="10"/>
      <c r="BF91" s="10"/>
      <c r="BG91" s="10"/>
      <c r="BH91" s="10"/>
      <c r="BI91" s="10"/>
      <c r="BJ91" s="10"/>
    </row>
    <row r="92" spans="1:62" ht="15.5">
      <c r="A92" s="9"/>
      <c r="B92" s="9"/>
      <c r="C92" s="82" t="s">
        <v>0</v>
      </c>
      <c r="D92" s="83"/>
      <c r="E92" s="83"/>
      <c r="F92" s="83"/>
      <c r="G92" s="83"/>
      <c r="H92" s="84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U92" s="10"/>
      <c r="AV92" s="10"/>
      <c r="AW92" s="10"/>
      <c r="AX92" s="10"/>
      <c r="AY92" s="10"/>
      <c r="AZ92" s="10"/>
      <c r="BA92" s="10"/>
      <c r="BB92" s="10"/>
      <c r="BC92" s="10"/>
      <c r="BD92" s="10"/>
      <c r="BE92" s="10"/>
      <c r="BF92" s="10"/>
      <c r="BG92" s="10"/>
      <c r="BH92" s="10"/>
      <c r="BI92" s="10"/>
      <c r="BJ92" s="10"/>
    </row>
    <row r="93" spans="1:62" ht="21">
      <c r="A93" s="27" t="s">
        <v>271</v>
      </c>
      <c r="B93" s="1"/>
      <c r="C93" s="2">
        <v>2015</v>
      </c>
      <c r="D93" s="3">
        <v>2021</v>
      </c>
      <c r="E93" s="3">
        <v>2025</v>
      </c>
      <c r="F93" s="3">
        <v>2030</v>
      </c>
      <c r="G93" s="3">
        <v>2040</v>
      </c>
      <c r="H93" s="4">
        <v>2050</v>
      </c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10"/>
      <c r="AV93" s="10"/>
      <c r="AW93" s="10"/>
      <c r="AX93" s="10"/>
      <c r="AY93" s="10"/>
      <c r="AZ93" s="10"/>
      <c r="BA93" s="10"/>
      <c r="BB93" s="10"/>
      <c r="BC93" s="10"/>
      <c r="BD93" s="10"/>
      <c r="BE93" s="10"/>
      <c r="BF93" s="10"/>
      <c r="BG93" s="10"/>
      <c r="BH93" s="10"/>
      <c r="BI93" s="10"/>
      <c r="BJ93" s="10"/>
    </row>
    <row r="94" spans="1:62">
      <c r="A94" s="20" t="s">
        <v>265</v>
      </c>
      <c r="B94" s="9" t="s">
        <v>138</v>
      </c>
      <c r="C94" s="18">
        <f>'Tab-reporting_shock'!C94/'Tab-reporting_baseline'!C94-1</f>
        <v>0</v>
      </c>
      <c r="D94" s="18">
        <f>'Tab-reporting_shock'!D94/'Tab-reporting_baseline'!D94-1</f>
        <v>3.9477324261001367E-3</v>
      </c>
      <c r="E94" s="18">
        <f>'Tab-reporting_shock'!E94/'Tab-reporting_baseline'!E94-1</f>
        <v>-0.15217763709049426</v>
      </c>
      <c r="F94" s="18">
        <f>'Tab-reporting_shock'!F94/'Tab-reporting_baseline'!F94-1</f>
        <v>-0.19787697998592502</v>
      </c>
      <c r="G94" s="18">
        <f>'Tab-reporting_shock'!G94/'Tab-reporting_baseline'!G94-1</f>
        <v>-0.16827021444064483</v>
      </c>
      <c r="H94" s="18">
        <f>'Tab-reporting_shock'!H94/'Tab-reporting_baseline'!H94-1</f>
        <v>-0.1087899880628469</v>
      </c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  <c r="AV94" s="10"/>
      <c r="AW94" s="10"/>
      <c r="AX94" s="10"/>
      <c r="AY94" s="10"/>
      <c r="AZ94" s="10"/>
      <c r="BA94" s="10"/>
      <c r="BB94" s="10"/>
      <c r="BC94" s="10"/>
      <c r="BD94" s="10"/>
      <c r="BE94" s="10"/>
      <c r="BF94" s="10"/>
      <c r="BG94" s="10"/>
      <c r="BH94" s="10"/>
      <c r="BI94" s="10"/>
      <c r="BJ94" s="10"/>
    </row>
    <row r="95" spans="1:62">
      <c r="A95" s="16" t="s">
        <v>257</v>
      </c>
      <c r="B95" s="9" t="s">
        <v>282</v>
      </c>
      <c r="C95" s="35"/>
      <c r="D95" s="35"/>
      <c r="E95" s="35"/>
      <c r="F95" s="35"/>
      <c r="G95" s="35"/>
      <c r="H95" s="35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  <c r="AT95" s="10"/>
      <c r="AU95" s="10"/>
      <c r="AV95" s="10"/>
      <c r="AW95" s="10"/>
      <c r="AX95" s="10"/>
      <c r="AY95" s="10"/>
      <c r="AZ95" s="10"/>
      <c r="BA95" s="10"/>
      <c r="BB95" s="10"/>
      <c r="BC95" s="10"/>
      <c r="BD95" s="10"/>
      <c r="BE95" s="10"/>
      <c r="BF95" s="10"/>
      <c r="BG95" s="10"/>
      <c r="BH95" s="10"/>
      <c r="BI95" s="10"/>
      <c r="BJ95" s="10"/>
    </row>
    <row r="96" spans="1:62">
      <c r="A96" s="21" t="s">
        <v>284</v>
      </c>
      <c r="B96" s="21"/>
      <c r="C96" s="40">
        <f>'Tab-reporting_shock'!C96/'Tab-reporting_baseline'!C96-1</f>
        <v>0</v>
      </c>
      <c r="D96" s="40">
        <f>'Tab-reporting_shock'!D96/'Tab-reporting_baseline'!D96-1</f>
        <v>3.9477324261001367E-3</v>
      </c>
      <c r="E96" s="40">
        <f>'Tab-reporting_shock'!E96/'Tab-reporting_baseline'!E96-1</f>
        <v>-0.15217763709049426</v>
      </c>
      <c r="F96" s="40">
        <f>'Tab-reporting_shock'!F96/'Tab-reporting_baseline'!F96-1</f>
        <v>-0.19787697998592502</v>
      </c>
      <c r="G96" s="40">
        <f>'Tab-reporting_shock'!G96/'Tab-reporting_baseline'!G96-1</f>
        <v>-0.16827021444064483</v>
      </c>
      <c r="H96" s="40">
        <f>'Tab-reporting_shock'!H96/'Tab-reporting_baseline'!H96-1</f>
        <v>-0.1087899880628469</v>
      </c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  <c r="AU96" s="10"/>
      <c r="AV96" s="10"/>
      <c r="AW96" s="10"/>
      <c r="AX96" s="10"/>
      <c r="AY96" s="10"/>
      <c r="AZ96" s="10"/>
      <c r="BA96" s="10"/>
      <c r="BB96" s="10"/>
      <c r="BC96" s="10"/>
      <c r="BD96" s="10"/>
      <c r="BE96" s="10"/>
      <c r="BF96" s="10"/>
      <c r="BG96" s="10"/>
      <c r="BH96" s="10"/>
      <c r="BI96" s="10"/>
      <c r="BJ96" s="10"/>
    </row>
    <row r="97" spans="1:62">
      <c r="A97" s="16" t="s">
        <v>258</v>
      </c>
      <c r="B97" s="10" t="s">
        <v>247</v>
      </c>
      <c r="C97" s="18">
        <f>'Tab-reporting_shock'!C97/'Tab-reporting_baseline'!C97-1</f>
        <v>0</v>
      </c>
      <c r="D97" s="18">
        <f>'Tab-reporting_shock'!D97/'Tab-reporting_baseline'!D97-1</f>
        <v>6.0641163053580804E-3</v>
      </c>
      <c r="E97" s="18">
        <f>'Tab-reporting_shock'!E97/'Tab-reporting_baseline'!E97-1</f>
        <v>-0.16815974974012182</v>
      </c>
      <c r="F97" s="18">
        <f>'Tab-reporting_shock'!F97/'Tab-reporting_baseline'!F97-1</f>
        <v>-0.2488810920835226</v>
      </c>
      <c r="G97" s="18">
        <f>'Tab-reporting_shock'!G97/'Tab-reporting_baseline'!G97-1</f>
        <v>-0.21417729060840762</v>
      </c>
      <c r="H97" s="18">
        <f>'Tab-reporting_shock'!H97/'Tab-reporting_baseline'!H97-1</f>
        <v>-0.13941170151888893</v>
      </c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  <c r="AV97" s="10"/>
      <c r="AW97" s="10"/>
      <c r="AX97" s="10"/>
      <c r="AY97" s="10"/>
      <c r="AZ97" s="10"/>
      <c r="BA97" s="10"/>
      <c r="BB97" s="10"/>
      <c r="BC97" s="10"/>
      <c r="BD97" s="10"/>
      <c r="BE97" s="10"/>
      <c r="BF97" s="10"/>
      <c r="BG97" s="10"/>
      <c r="BH97" s="10"/>
      <c r="BI97" s="10"/>
      <c r="BJ97" s="10"/>
    </row>
    <row r="98" spans="1:62">
      <c r="A98" s="30" t="s">
        <v>141</v>
      </c>
      <c r="B98" s="10" t="s">
        <v>130</v>
      </c>
      <c r="C98" s="18">
        <f>'Tab-reporting_shock'!C98/'Tab-reporting_baseline'!C98-1</f>
        <v>0</v>
      </c>
      <c r="D98" s="18">
        <f>'Tab-reporting_shock'!D98/'Tab-reporting_baseline'!D98-1</f>
        <v>1.1892491210385048E-2</v>
      </c>
      <c r="E98" s="18">
        <f>'Tab-reporting_shock'!E98/'Tab-reporting_baseline'!E98-1</f>
        <v>-0.13231462696112539</v>
      </c>
      <c r="F98" s="18">
        <f>'Tab-reporting_shock'!F98/'Tab-reporting_baseline'!F98-1</f>
        <v>-0.20047416264649787</v>
      </c>
      <c r="G98" s="18">
        <f>'Tab-reporting_shock'!G98/'Tab-reporting_baseline'!G98-1</f>
        <v>-0.16696781108253145</v>
      </c>
      <c r="H98" s="18">
        <f>'Tab-reporting_shock'!H98/'Tab-reporting_baseline'!H98-1</f>
        <v>-0.10201905250264021</v>
      </c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  <c r="AV98" s="10"/>
      <c r="AW98" s="10"/>
      <c r="AX98" s="10"/>
      <c r="AY98" s="10"/>
      <c r="AZ98" s="10"/>
      <c r="BA98" s="10"/>
      <c r="BB98" s="10"/>
      <c r="BC98" s="10"/>
      <c r="BD98" s="10"/>
      <c r="BE98" s="10"/>
      <c r="BF98" s="10"/>
      <c r="BG98" s="10"/>
      <c r="BH98" s="10"/>
      <c r="BI98" s="10"/>
      <c r="BJ98" s="10"/>
    </row>
    <row r="99" spans="1:62">
      <c r="A99" s="30" t="s">
        <v>142</v>
      </c>
      <c r="B99" s="10" t="s">
        <v>131</v>
      </c>
      <c r="C99" s="18">
        <f>'Tab-reporting_shock'!C99/'Tab-reporting_baseline'!C99-1</f>
        <v>0</v>
      </c>
      <c r="D99" s="18">
        <f>'Tab-reporting_shock'!D99/'Tab-reporting_baseline'!D99-1</f>
        <v>-4.0162933987090144E-3</v>
      </c>
      <c r="E99" s="18">
        <f>'Tab-reporting_shock'!E99/'Tab-reporting_baseline'!E99-1</f>
        <v>-0.23499099016958658</v>
      </c>
      <c r="F99" s="18">
        <f>'Tab-reporting_shock'!F99/'Tab-reporting_baseline'!F99-1</f>
        <v>-0.33876895208789748</v>
      </c>
      <c r="G99" s="18">
        <f>'Tab-reporting_shock'!G99/'Tab-reporting_baseline'!G99-1</f>
        <v>-0.30475159292594101</v>
      </c>
      <c r="H99" s="18">
        <f>'Tab-reporting_shock'!H99/'Tab-reporting_baseline'!H99-1</f>
        <v>-0.21628229909850305</v>
      </c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10"/>
      <c r="AU99" s="10"/>
      <c r="AV99" s="10"/>
      <c r="AW99" s="10"/>
      <c r="AX99" s="10"/>
      <c r="AY99" s="10"/>
      <c r="AZ99" s="10"/>
      <c r="BA99" s="10"/>
      <c r="BB99" s="10"/>
      <c r="BC99" s="10"/>
      <c r="BD99" s="10"/>
      <c r="BE99" s="10"/>
      <c r="BF99" s="10"/>
      <c r="BG99" s="10"/>
      <c r="BH99" s="10"/>
      <c r="BI99" s="10"/>
      <c r="BJ99" s="10"/>
    </row>
    <row r="100" spans="1:62">
      <c r="A100" s="30" t="s">
        <v>143</v>
      </c>
      <c r="B100" s="10" t="s">
        <v>132</v>
      </c>
      <c r="C100" s="18">
        <f>'Tab-reporting_shock'!C100/'Tab-reporting_baseline'!C100-1</f>
        <v>0</v>
      </c>
      <c r="D100" s="18">
        <f>'Tab-reporting_shock'!D100/'Tab-reporting_baseline'!D100-1</f>
        <v>-7.9492290406479871E-4</v>
      </c>
      <c r="E100" s="18">
        <f>'Tab-reporting_shock'!E100/'Tab-reporting_baseline'!E100-1</f>
        <v>-0.20375693033515319</v>
      </c>
      <c r="F100" s="18">
        <f>'Tab-reporting_shock'!F100/'Tab-reporting_baseline'!F100-1</f>
        <v>-0.2996212151124229</v>
      </c>
      <c r="G100" s="18">
        <f>'Tab-reporting_shock'!G100/'Tab-reporting_baseline'!G100-1</f>
        <v>-0.26280509008966901</v>
      </c>
      <c r="H100" s="18">
        <f>'Tab-reporting_shock'!H100/'Tab-reporting_baseline'!H100-1</f>
        <v>-0.1793263082384613</v>
      </c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  <c r="AT100" s="10"/>
      <c r="AU100" s="10"/>
      <c r="AV100" s="10"/>
      <c r="AW100" s="10"/>
      <c r="AX100" s="10"/>
      <c r="AY100" s="10"/>
      <c r="AZ100" s="10"/>
      <c r="BA100" s="10"/>
      <c r="BB100" s="10"/>
      <c r="BC100" s="10"/>
      <c r="BD100" s="10"/>
      <c r="BE100" s="10"/>
      <c r="BF100" s="10"/>
      <c r="BG100" s="10"/>
      <c r="BH100" s="10"/>
      <c r="BI100" s="10"/>
      <c r="BJ100" s="10"/>
    </row>
    <row r="101" spans="1:62">
      <c r="A101" s="30" t="s">
        <v>185</v>
      </c>
      <c r="B101" s="10" t="s">
        <v>133</v>
      </c>
      <c r="C101" s="18">
        <f>'Tab-reporting_shock'!C101/'Tab-reporting_baseline'!C101-1</f>
        <v>0</v>
      </c>
      <c r="D101" s="18">
        <f>'Tab-reporting_shock'!D101/'Tab-reporting_baseline'!D101-1</f>
        <v>-3.456291323814531E-3</v>
      </c>
      <c r="E101" s="18">
        <f>'Tab-reporting_shock'!E101/'Tab-reporting_baseline'!E101-1</f>
        <v>-0.28887420345642933</v>
      </c>
      <c r="F101" s="18">
        <f>'Tab-reporting_shock'!F101/'Tab-reporting_baseline'!F101-1</f>
        <v>-0.41112091539733764</v>
      </c>
      <c r="G101" s="18">
        <f>'Tab-reporting_shock'!G101/'Tab-reporting_baseline'!G101-1</f>
        <v>-0.38400304622010661</v>
      </c>
      <c r="H101" s="18">
        <f>'Tab-reporting_shock'!H101/'Tab-reporting_baseline'!H101-1</f>
        <v>-0.27370697641173991</v>
      </c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  <c r="AT101" s="10"/>
      <c r="AU101" s="10"/>
      <c r="AV101" s="10"/>
      <c r="AW101" s="10"/>
      <c r="AX101" s="10"/>
      <c r="AY101" s="10"/>
      <c r="AZ101" s="10"/>
      <c r="BA101" s="10"/>
      <c r="BB101" s="10"/>
      <c r="BC101" s="10"/>
      <c r="BD101" s="10"/>
      <c r="BE101" s="10"/>
      <c r="BF101" s="10"/>
      <c r="BG101" s="10"/>
      <c r="BH101" s="10"/>
      <c r="BI101" s="10"/>
      <c r="BJ101" s="10"/>
    </row>
    <row r="102" spans="1:62">
      <c r="A102" s="30" t="s">
        <v>140</v>
      </c>
      <c r="B102" s="10" t="s">
        <v>283</v>
      </c>
      <c r="C102" s="35"/>
      <c r="D102" s="35"/>
      <c r="E102" s="35"/>
      <c r="F102" s="35"/>
      <c r="G102" s="35"/>
      <c r="H102" s="35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  <c r="AT102" s="10"/>
      <c r="AU102" s="10"/>
      <c r="AV102" s="10"/>
      <c r="AW102" s="10"/>
      <c r="AX102" s="10"/>
      <c r="AY102" s="10"/>
      <c r="AZ102" s="10"/>
      <c r="BA102" s="10"/>
      <c r="BB102" s="10"/>
      <c r="BC102" s="10"/>
      <c r="BD102" s="10"/>
      <c r="BE102" s="10"/>
      <c r="BF102" s="10"/>
      <c r="BG102" s="10"/>
      <c r="BH102" s="10"/>
      <c r="BI102" s="10"/>
      <c r="BJ102" s="10"/>
    </row>
    <row r="103" spans="1:62">
      <c r="A103" s="31" t="s">
        <v>144</v>
      </c>
      <c r="B103" s="9" t="s">
        <v>251</v>
      </c>
      <c r="C103" s="18">
        <f>'Tab-reporting_shock'!C103/'Tab-reporting_baseline'!C103-1</f>
        <v>0</v>
      </c>
      <c r="D103" s="18">
        <f>'Tab-reporting_shock'!D103/'Tab-reporting_baseline'!D103-1</f>
        <v>3.1949952800647274E-4</v>
      </c>
      <c r="E103" s="18">
        <f>'Tab-reporting_shock'!E103/'Tab-reporting_baseline'!E103-1</f>
        <v>-0.1194650127049709</v>
      </c>
      <c r="F103" s="18">
        <f>'Tab-reporting_shock'!F103/'Tab-reporting_baseline'!F103-1</f>
        <v>-7.8937186660295255E-2</v>
      </c>
      <c r="G103" s="18">
        <f>'Tab-reporting_shock'!G103/'Tab-reporting_baseline'!G103-1</f>
        <v>-5.7236938067914522E-2</v>
      </c>
      <c r="H103" s="18">
        <f>'Tab-reporting_shock'!H103/'Tab-reporting_baseline'!H103-1</f>
        <v>-3.4760037081240092E-2</v>
      </c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  <c r="AT103" s="10"/>
      <c r="AU103" s="10"/>
      <c r="AV103" s="10"/>
      <c r="AW103" s="10"/>
      <c r="AX103" s="10"/>
      <c r="AY103" s="10"/>
      <c r="AZ103" s="10"/>
      <c r="BA103" s="10"/>
      <c r="BB103" s="10"/>
      <c r="BC103" s="10"/>
      <c r="BD103" s="10"/>
      <c r="BE103" s="10"/>
      <c r="BF103" s="10"/>
      <c r="BG103" s="10"/>
      <c r="BH103" s="10"/>
      <c r="BI103" s="10"/>
      <c r="BJ103" s="10"/>
    </row>
    <row r="104" spans="1:62">
      <c r="A104" s="31" t="s">
        <v>145</v>
      </c>
      <c r="B104" s="10" t="s">
        <v>255</v>
      </c>
      <c r="C104" s="18">
        <f>'Tab-reporting_shock'!C104/'Tab-reporting_baseline'!C104-1</f>
        <v>0</v>
      </c>
      <c r="D104" s="18">
        <f>'Tab-reporting_shock'!D104/'Tab-reporting_baseline'!D104-1</f>
        <v>-3.7115389889977868E-3</v>
      </c>
      <c r="E104" s="18">
        <f>'Tab-reporting_shock'!E104/'Tab-reporting_baseline'!E104-1</f>
        <v>-0.1395723451550609</v>
      </c>
      <c r="F104" s="18">
        <f>'Tab-reporting_shock'!F104/'Tab-reporting_baseline'!F104-1</f>
        <v>-0.20729545543936678</v>
      </c>
      <c r="G104" s="18">
        <f>'Tab-reporting_shock'!G104/'Tab-reporting_baseline'!G104-1</f>
        <v>-0.1904839724455093</v>
      </c>
      <c r="H104" s="18">
        <f>'Tab-reporting_shock'!H104/'Tab-reporting_baseline'!H104-1</f>
        <v>-0.13808948967120671</v>
      </c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  <c r="AT104" s="10"/>
      <c r="AU104" s="10"/>
      <c r="AV104" s="10"/>
      <c r="AW104" s="10"/>
      <c r="AX104" s="10"/>
      <c r="AY104" s="10"/>
      <c r="AZ104" s="10"/>
      <c r="BA104" s="10"/>
      <c r="BB104" s="10"/>
      <c r="BC104" s="10"/>
      <c r="BD104" s="10"/>
      <c r="BE104" s="10"/>
      <c r="BF104" s="10"/>
      <c r="BG104" s="10"/>
      <c r="BH104" s="10"/>
      <c r="BI104" s="10"/>
      <c r="BJ104" s="10"/>
    </row>
    <row r="105" spans="1:62">
      <c r="A105" s="31" t="s">
        <v>153</v>
      </c>
      <c r="B105" s="9"/>
      <c r="C105" s="41"/>
      <c r="D105" s="41"/>
      <c r="E105" s="41"/>
      <c r="F105" s="41"/>
      <c r="G105" s="41"/>
      <c r="H105" s="41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  <c r="AT105" s="10"/>
      <c r="AU105" s="10"/>
      <c r="AV105" s="10"/>
      <c r="AW105" s="10"/>
      <c r="AX105" s="10"/>
      <c r="AY105" s="10"/>
      <c r="AZ105" s="10"/>
      <c r="BA105" s="10"/>
      <c r="BB105" s="10"/>
      <c r="BC105" s="10"/>
      <c r="BD105" s="10"/>
      <c r="BE105" s="10"/>
      <c r="BF105" s="10"/>
      <c r="BG105" s="10"/>
      <c r="BH105" s="10"/>
      <c r="BI105" s="10"/>
      <c r="BJ105" s="10"/>
    </row>
    <row r="106" spans="1:62">
      <c r="A106" s="21" t="s">
        <v>259</v>
      </c>
      <c r="B106" s="26"/>
      <c r="C106" s="40">
        <f>'Tab-reporting_shock'!C106/'Tab-reporting_baseline'!C106-1</f>
        <v>0</v>
      </c>
      <c r="D106" s="40">
        <f>'Tab-reporting_shock'!D106/'Tab-reporting_baseline'!D106-1</f>
        <v>3.9477321381757857E-3</v>
      </c>
      <c r="E106" s="40">
        <f>'Tab-reporting_shock'!E106/'Tab-reporting_baseline'!E106-1</f>
        <v>-0.15217763725843159</v>
      </c>
      <c r="F106" s="40">
        <f>'Tab-reporting_shock'!F106/'Tab-reporting_baseline'!F106-1</f>
        <v>-0.19787697994858622</v>
      </c>
      <c r="G106" s="40">
        <f>'Tab-reporting_shock'!G106/'Tab-reporting_baseline'!G106-1</f>
        <v>-0.16827021467024494</v>
      </c>
      <c r="H106" s="40">
        <f>'Tab-reporting_shock'!H106/'Tab-reporting_baseline'!H106-1</f>
        <v>-0.10878998813786167</v>
      </c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  <c r="AT106" s="10"/>
      <c r="AU106" s="10"/>
      <c r="AV106" s="10"/>
      <c r="AW106" s="10"/>
      <c r="AX106" s="10"/>
      <c r="AY106" s="10"/>
      <c r="AZ106" s="10"/>
      <c r="BA106" s="10"/>
      <c r="BB106" s="10"/>
      <c r="BC106" s="10"/>
      <c r="BD106" s="10"/>
      <c r="BE106" s="10"/>
      <c r="BF106" s="10"/>
      <c r="BG106" s="10"/>
      <c r="BH106" s="10"/>
      <c r="BI106" s="10"/>
      <c r="BJ106" s="10"/>
    </row>
    <row r="107" spans="1:62">
      <c r="A107" s="16" t="s">
        <v>288</v>
      </c>
      <c r="B107" s="10"/>
      <c r="C107" s="40">
        <f>'Tab-reporting_shock'!C107/'Tab-reporting_baseline'!C107-1</f>
        <v>0</v>
      </c>
      <c r="D107" s="40">
        <f>'Tab-reporting_shock'!D107/'Tab-reporting_baseline'!D107-1</f>
        <v>4.3869327196646157E-3</v>
      </c>
      <c r="E107" s="40">
        <f>'Tab-reporting_shock'!E107/'Tab-reporting_baseline'!E107-1</f>
        <v>-0.1489304872030569</v>
      </c>
      <c r="F107" s="40">
        <f>'Tab-reporting_shock'!F107/'Tab-reporting_baseline'!F107-1</f>
        <v>-0.19277567804585638</v>
      </c>
      <c r="G107" s="40">
        <f>'Tab-reporting_shock'!G107/'Tab-reporting_baseline'!G107-1</f>
        <v>-0.16284964022100012</v>
      </c>
      <c r="H107" s="40">
        <f>'Tab-reporting_shock'!H107/'Tab-reporting_baseline'!H107-1</f>
        <v>-0.10463640574286726</v>
      </c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  <c r="AT107" s="10"/>
      <c r="AU107" s="10"/>
      <c r="AV107" s="10"/>
      <c r="AW107" s="10"/>
      <c r="AX107" s="10"/>
      <c r="AY107" s="10"/>
      <c r="AZ107" s="10"/>
      <c r="BA107" s="10"/>
      <c r="BB107" s="10"/>
      <c r="BC107" s="10"/>
      <c r="BD107" s="10"/>
      <c r="BE107" s="10"/>
      <c r="BF107" s="10"/>
      <c r="BG107" s="10"/>
      <c r="BH107" s="10"/>
      <c r="BI107" s="10"/>
      <c r="BJ107" s="10"/>
    </row>
    <row r="108" spans="1:62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  <c r="AT108" s="10"/>
      <c r="AU108" s="10"/>
      <c r="AV108" s="10"/>
      <c r="AW108" s="10"/>
      <c r="AX108" s="10"/>
      <c r="AY108" s="10"/>
      <c r="AZ108" s="10"/>
      <c r="BA108" s="10"/>
      <c r="BB108" s="10"/>
      <c r="BC108" s="10"/>
      <c r="BD108" s="10"/>
      <c r="BE108" s="10"/>
      <c r="BF108" s="10"/>
      <c r="BG108" s="10"/>
      <c r="BH108" s="10"/>
      <c r="BI108" s="10"/>
      <c r="BJ108" s="10"/>
    </row>
    <row r="109" spans="1:62" ht="15.5">
      <c r="A109" s="9"/>
      <c r="B109" s="9"/>
      <c r="C109" s="82" t="s">
        <v>0</v>
      </c>
      <c r="D109" s="83"/>
      <c r="E109" s="83"/>
      <c r="F109" s="83"/>
      <c r="G109" s="83"/>
      <c r="H109" s="84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  <c r="AT109" s="10"/>
      <c r="AU109" s="10"/>
      <c r="AV109" s="10"/>
      <c r="AW109" s="10"/>
      <c r="AX109" s="10"/>
      <c r="AY109" s="10"/>
      <c r="AZ109" s="10"/>
      <c r="BA109" s="10"/>
      <c r="BB109" s="10"/>
      <c r="BC109" s="10"/>
      <c r="BD109" s="10"/>
      <c r="BE109" s="10"/>
      <c r="BF109" s="10"/>
      <c r="BG109" s="10"/>
      <c r="BH109" s="10"/>
      <c r="BI109" s="10"/>
      <c r="BJ109" s="10"/>
    </row>
    <row r="110" spans="1:62" ht="21">
      <c r="A110" s="28" t="s">
        <v>189</v>
      </c>
      <c r="B110" s="1"/>
      <c r="C110" s="2">
        <v>2015</v>
      </c>
      <c r="D110" s="3">
        <v>2021</v>
      </c>
      <c r="E110" s="3">
        <v>2025</v>
      </c>
      <c r="F110" s="3">
        <v>2030</v>
      </c>
      <c r="G110" s="3">
        <v>2040</v>
      </c>
      <c r="H110" s="4">
        <v>2050</v>
      </c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  <c r="AT110" s="10"/>
      <c r="AU110" s="10"/>
      <c r="AV110" s="10"/>
      <c r="AW110" s="10"/>
      <c r="AX110" s="10"/>
      <c r="AY110" s="10"/>
      <c r="AZ110" s="10"/>
      <c r="BA110" s="10"/>
      <c r="BB110" s="10"/>
      <c r="BC110" s="10"/>
      <c r="BD110" s="10"/>
      <c r="BE110" s="10"/>
      <c r="BF110" s="10"/>
      <c r="BG110" s="10"/>
      <c r="BH110" s="10"/>
      <c r="BI110" s="10"/>
      <c r="BJ110" s="10"/>
    </row>
    <row r="111" spans="1:62">
      <c r="A111" s="16" t="s">
        <v>154</v>
      </c>
      <c r="B111" s="9"/>
      <c r="C111" s="18">
        <f t="shared" ref="C111:H126" si="21">C4</f>
        <v>0</v>
      </c>
      <c r="D111" s="18">
        <f t="shared" si="21"/>
        <v>-8.0562690417229632E-4</v>
      </c>
      <c r="E111" s="18">
        <f t="shared" si="21"/>
        <v>-0.11870888772438626</v>
      </c>
      <c r="F111" s="18">
        <f t="shared" si="21"/>
        <v>-0.16409180897721853</v>
      </c>
      <c r="G111" s="18">
        <f t="shared" si="21"/>
        <v>-0.14740799509612978</v>
      </c>
      <c r="H111" s="18">
        <f t="shared" si="21"/>
        <v>-9.6726613150930119E-2</v>
      </c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  <c r="AT111" s="10"/>
      <c r="AU111" s="10"/>
      <c r="AV111" s="10"/>
      <c r="AW111" s="10"/>
      <c r="AX111" s="10"/>
      <c r="AY111" s="10"/>
      <c r="AZ111" s="10"/>
      <c r="BA111" s="10"/>
      <c r="BB111" s="10"/>
      <c r="BC111" s="10"/>
      <c r="BD111" s="10"/>
      <c r="BE111" s="10"/>
      <c r="BF111" s="10"/>
      <c r="BG111" s="10"/>
      <c r="BH111" s="10"/>
      <c r="BI111" s="10"/>
      <c r="BJ111" s="10"/>
    </row>
    <row r="112" spans="1:62">
      <c r="A112" s="29" t="s">
        <v>155</v>
      </c>
      <c r="B112" s="9"/>
      <c r="C112" s="18">
        <f t="shared" si="21"/>
        <v>0</v>
      </c>
      <c r="D112" s="18">
        <f t="shared" si="21"/>
        <v>2.0018718646097611E-5</v>
      </c>
      <c r="E112" s="18">
        <f t="shared" si="21"/>
        <v>1.4183399749345682E-4</v>
      </c>
      <c r="F112" s="18">
        <f t="shared" si="21"/>
        <v>1.1451506466109151E-4</v>
      </c>
      <c r="G112" s="18">
        <f t="shared" si="21"/>
        <v>-1.3144794442498942E-4</v>
      </c>
      <c r="H112" s="18">
        <f t="shared" si="21"/>
        <v>-2.096229868638888E-4</v>
      </c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S112" s="10"/>
      <c r="AT112" s="10"/>
      <c r="AU112" s="10"/>
      <c r="AV112" s="10"/>
      <c r="AW112" s="10"/>
      <c r="AX112" s="10"/>
      <c r="AY112" s="10"/>
      <c r="AZ112" s="10"/>
      <c r="BA112" s="10"/>
      <c r="BB112" s="10"/>
      <c r="BC112" s="10"/>
      <c r="BD112" s="10"/>
      <c r="BE112" s="10"/>
      <c r="BF112" s="10"/>
      <c r="BG112" s="10"/>
      <c r="BH112" s="10"/>
      <c r="BI112" s="10"/>
      <c r="BJ112" s="10"/>
    </row>
    <row r="113" spans="1:62">
      <c r="A113" s="29" t="s">
        <v>156</v>
      </c>
      <c r="B113" s="9"/>
      <c r="C113" s="18">
        <f t="shared" si="21"/>
        <v>0</v>
      </c>
      <c r="D113" s="18">
        <f t="shared" si="21"/>
        <v>-3.2329532104354852E-3</v>
      </c>
      <c r="E113" s="18">
        <f t="shared" si="21"/>
        <v>-6.4102116635652573E-3</v>
      </c>
      <c r="F113" s="18">
        <f t="shared" si="21"/>
        <v>-7.57140074508863E-2</v>
      </c>
      <c r="G113" s="18">
        <f t="shared" si="21"/>
        <v>-0.28249765615444966</v>
      </c>
      <c r="H113" s="18">
        <f t="shared" si="21"/>
        <v>-0.29626651416164873</v>
      </c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  <c r="AS113" s="10"/>
      <c r="AT113" s="10"/>
      <c r="AU113" s="10"/>
      <c r="AV113" s="10"/>
      <c r="AW113" s="10"/>
      <c r="AX113" s="10"/>
      <c r="AY113" s="10"/>
      <c r="AZ113" s="10"/>
      <c r="BA113" s="10"/>
      <c r="BB113" s="10"/>
      <c r="BC113" s="10"/>
      <c r="BD113" s="10"/>
      <c r="BE113" s="10"/>
      <c r="BF113" s="10"/>
      <c r="BG113" s="10"/>
      <c r="BH113" s="10"/>
      <c r="BI113" s="10"/>
      <c r="BJ113" s="10"/>
    </row>
    <row r="114" spans="1:62">
      <c r="A114" s="29" t="s">
        <v>157</v>
      </c>
      <c r="B114" s="9"/>
      <c r="C114" s="18">
        <f t="shared" si="21"/>
        <v>0</v>
      </c>
      <c r="D114" s="18">
        <f t="shared" si="21"/>
        <v>-3.9431139703612894E-2</v>
      </c>
      <c r="E114" s="18">
        <f t="shared" si="21"/>
        <v>-2.7262177330940385E-2</v>
      </c>
      <c r="F114" s="18">
        <f t="shared" si="21"/>
        <v>-7.8308632427512292E-2</v>
      </c>
      <c r="G114" s="18">
        <f t="shared" si="21"/>
        <v>-2.1649896062932772E-2</v>
      </c>
      <c r="H114" s="18">
        <f t="shared" si="21"/>
        <v>4.0469383267246251E-2</v>
      </c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  <c r="AT114" s="10"/>
      <c r="AU114" s="10"/>
      <c r="AV114" s="10"/>
      <c r="AW114" s="10"/>
      <c r="AX114" s="10"/>
      <c r="AY114" s="10"/>
      <c r="AZ114" s="10"/>
      <c r="BA114" s="10"/>
      <c r="BB114" s="10"/>
      <c r="BC114" s="10"/>
      <c r="BD114" s="10"/>
      <c r="BE114" s="10"/>
      <c r="BF114" s="10"/>
      <c r="BG114" s="10"/>
      <c r="BH114" s="10"/>
      <c r="BI114" s="10"/>
      <c r="BJ114" s="10"/>
    </row>
    <row r="115" spans="1:62">
      <c r="A115" s="29" t="s">
        <v>158</v>
      </c>
      <c r="B115" s="9"/>
      <c r="C115" s="18">
        <f t="shared" si="21"/>
        <v>0</v>
      </c>
      <c r="D115" s="18">
        <f t="shared" si="21"/>
        <v>1.7913018039907858E-3</v>
      </c>
      <c r="E115" s="18">
        <f t="shared" si="21"/>
        <v>-0.145837066787604</v>
      </c>
      <c r="F115" s="18">
        <f t="shared" si="21"/>
        <v>-0.18846708131492118</v>
      </c>
      <c r="G115" s="18">
        <f t="shared" si="21"/>
        <v>-0.16181567897779658</v>
      </c>
      <c r="H115" s="18">
        <f t="shared" si="21"/>
        <v>-0.10421214599026585</v>
      </c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  <c r="AT115" s="10"/>
      <c r="AU115" s="10"/>
      <c r="AV115" s="10"/>
      <c r="AW115" s="10"/>
      <c r="AX115" s="10"/>
      <c r="AY115" s="10"/>
      <c r="AZ115" s="10"/>
      <c r="BA115" s="10"/>
      <c r="BB115" s="10"/>
      <c r="BC115" s="10"/>
      <c r="BD115" s="10"/>
      <c r="BE115" s="10"/>
      <c r="BF115" s="10"/>
      <c r="BG115" s="10"/>
      <c r="BH115" s="10"/>
      <c r="BI115" s="10"/>
      <c r="BJ115" s="10"/>
    </row>
    <row r="116" spans="1:62">
      <c r="A116" s="29" t="s">
        <v>160</v>
      </c>
      <c r="B116" s="9"/>
      <c r="C116" s="18">
        <f t="shared" si="21"/>
        <v>0</v>
      </c>
      <c r="D116" s="18">
        <f t="shared" si="21"/>
        <v>3.9477324261001367E-3</v>
      </c>
      <c r="E116" s="18">
        <f t="shared" si="21"/>
        <v>-0.15217763709049426</v>
      </c>
      <c r="F116" s="18">
        <f t="shared" si="21"/>
        <v>-0.19787697998592502</v>
      </c>
      <c r="G116" s="18">
        <f t="shared" si="21"/>
        <v>-0.16827021444064483</v>
      </c>
      <c r="H116" s="18">
        <f t="shared" si="21"/>
        <v>-0.1087899880628469</v>
      </c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  <c r="AT116" s="10"/>
      <c r="AU116" s="10"/>
      <c r="AV116" s="10"/>
      <c r="AW116" s="10"/>
      <c r="AX116" s="10"/>
      <c r="AY116" s="10"/>
      <c r="AZ116" s="10"/>
      <c r="BA116" s="10"/>
      <c r="BB116" s="10"/>
      <c r="BC116" s="10"/>
      <c r="BD116" s="10"/>
      <c r="BE116" s="10"/>
      <c r="BF116" s="10"/>
      <c r="BG116" s="10"/>
      <c r="BH116" s="10"/>
      <c r="BI116" s="10"/>
      <c r="BJ116" s="10"/>
    </row>
    <row r="117" spans="1:62">
      <c r="A117" s="16" t="s">
        <v>161</v>
      </c>
      <c r="B117" s="9"/>
      <c r="C117" s="18">
        <f t="shared" si="21"/>
        <v>0</v>
      </c>
      <c r="D117" s="18">
        <f t="shared" si="21"/>
        <v>-3.7454144766768782E-2</v>
      </c>
      <c r="E117" s="18">
        <f t="shared" si="21"/>
        <v>-0.19433073098032716</v>
      </c>
      <c r="F117" s="18">
        <f t="shared" si="21"/>
        <v>-0.2393468437588816</v>
      </c>
      <c r="G117" s="18">
        <f t="shared" si="21"/>
        <v>-0.2090674535432725</v>
      </c>
      <c r="H117" s="18">
        <f t="shared" si="21"/>
        <v>-0.12250010088375851</v>
      </c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  <c r="AT117" s="10"/>
      <c r="AU117" s="10"/>
      <c r="AV117" s="10"/>
      <c r="AW117" s="10"/>
      <c r="AX117" s="10"/>
      <c r="AY117" s="10"/>
      <c r="AZ117" s="10"/>
      <c r="BA117" s="10"/>
      <c r="BB117" s="10"/>
      <c r="BC117" s="10"/>
      <c r="BD117" s="10"/>
      <c r="BE117" s="10"/>
      <c r="BF117" s="10"/>
      <c r="BG117" s="10"/>
      <c r="BH117" s="10"/>
      <c r="BI117" s="10"/>
      <c r="BJ117" s="10"/>
    </row>
    <row r="118" spans="1:62">
      <c r="A118" s="21" t="s">
        <v>162</v>
      </c>
      <c r="B118" s="21"/>
      <c r="C118" s="40">
        <f t="shared" si="21"/>
        <v>0</v>
      </c>
      <c r="D118" s="40">
        <f t="shared" si="21"/>
        <v>-1.5354493137580416E-2</v>
      </c>
      <c r="E118" s="40">
        <f t="shared" si="21"/>
        <v>-0.1454195972334037</v>
      </c>
      <c r="F118" s="40">
        <f t="shared" si="21"/>
        <v>-0.19235394735169331</v>
      </c>
      <c r="G118" s="40">
        <f t="shared" si="21"/>
        <v>-0.17127478019065789</v>
      </c>
      <c r="H118" s="40">
        <f t="shared" si="21"/>
        <v>-0.10613897720412513</v>
      </c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  <c r="AT118" s="10"/>
      <c r="AU118" s="10"/>
      <c r="AV118" s="10"/>
      <c r="AW118" s="10"/>
      <c r="AX118" s="10"/>
      <c r="AY118" s="10"/>
      <c r="AZ118" s="10"/>
      <c r="BA118" s="10"/>
      <c r="BB118" s="10"/>
      <c r="BC118" s="10"/>
      <c r="BD118" s="10"/>
      <c r="BE118" s="10"/>
      <c r="BF118" s="10"/>
      <c r="BG118" s="10"/>
      <c r="BH118" s="10"/>
      <c r="BI118" s="10"/>
      <c r="BJ118" s="10"/>
    </row>
    <row r="119" spans="1:62">
      <c r="A119" s="16" t="s">
        <v>163</v>
      </c>
      <c r="B119" s="9"/>
      <c r="C119" s="18">
        <f t="shared" si="21"/>
        <v>0</v>
      </c>
      <c r="D119" s="18">
        <f t="shared" si="21"/>
        <v>-8.2471740046261566E-3</v>
      </c>
      <c r="E119" s="18">
        <f t="shared" si="21"/>
        <v>-0.15807129908089024</v>
      </c>
      <c r="F119" s="18">
        <f t="shared" si="21"/>
        <v>-0.21610051592155344</v>
      </c>
      <c r="G119" s="18">
        <f t="shared" si="21"/>
        <v>-0.19337152102890331</v>
      </c>
      <c r="H119" s="18">
        <f t="shared" si="21"/>
        <v>-0.1221363184312555</v>
      </c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  <c r="AT119" s="10"/>
      <c r="AU119" s="10"/>
      <c r="AV119" s="10"/>
      <c r="AW119" s="10"/>
      <c r="AX119" s="10"/>
      <c r="AY119" s="10"/>
      <c r="AZ119" s="10"/>
      <c r="BA119" s="10"/>
      <c r="BB119" s="10"/>
      <c r="BC119" s="10"/>
      <c r="BD119" s="10"/>
      <c r="BE119" s="10"/>
      <c r="BF119" s="10"/>
      <c r="BG119" s="10"/>
      <c r="BH119" s="10"/>
      <c r="BI119" s="10"/>
      <c r="BJ119" s="10"/>
    </row>
    <row r="120" spans="1:62">
      <c r="A120" s="30" t="s">
        <v>164</v>
      </c>
      <c r="B120" s="9"/>
      <c r="C120" s="18">
        <f t="shared" si="21"/>
        <v>0</v>
      </c>
      <c r="D120" s="18">
        <f t="shared" si="21"/>
        <v>-3.2316728899837277E-2</v>
      </c>
      <c r="E120" s="18">
        <f t="shared" si="21"/>
        <v>-0.14453852471684747</v>
      </c>
      <c r="F120" s="18">
        <f t="shared" si="21"/>
        <v>-0.19903791920424807</v>
      </c>
      <c r="G120" s="18">
        <f t="shared" si="21"/>
        <v>-0.17724254775766779</v>
      </c>
      <c r="H120" s="18">
        <f t="shared" si="21"/>
        <v>-8.3726634148987733E-2</v>
      </c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  <c r="AT120" s="10"/>
      <c r="AU120" s="10"/>
      <c r="AV120" s="10"/>
      <c r="AW120" s="10"/>
      <c r="AX120" s="10"/>
      <c r="AY120" s="10"/>
      <c r="AZ120" s="10"/>
      <c r="BA120" s="10"/>
      <c r="BB120" s="10"/>
      <c r="BC120" s="10"/>
      <c r="BD120" s="10"/>
      <c r="BE120" s="10"/>
      <c r="BF120" s="10"/>
      <c r="BG120" s="10"/>
      <c r="BH120" s="10"/>
      <c r="BI120" s="10"/>
      <c r="BJ120" s="10"/>
    </row>
    <row r="121" spans="1:62">
      <c r="A121" s="30" t="s">
        <v>142</v>
      </c>
      <c r="B121" s="9"/>
      <c r="C121" s="18">
        <f t="shared" si="21"/>
        <v>0</v>
      </c>
      <c r="D121" s="18">
        <f t="shared" si="21"/>
        <v>-5.8413529371303952E-6</v>
      </c>
      <c r="E121" s="18">
        <f t="shared" si="21"/>
        <v>-2.6765524564128396E-2</v>
      </c>
      <c r="F121" s="18">
        <f t="shared" si="21"/>
        <v>-4.1618073795347321E-2</v>
      </c>
      <c r="G121" s="18">
        <f t="shared" si="21"/>
        <v>-3.3311625861670247E-2</v>
      </c>
      <c r="H121" s="18">
        <f t="shared" si="21"/>
        <v>-2.0849270098407202E-2</v>
      </c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  <c r="AT121" s="10"/>
      <c r="AU121" s="10"/>
      <c r="AV121" s="10"/>
      <c r="AW121" s="10"/>
      <c r="AX121" s="10"/>
      <c r="AY121" s="10"/>
      <c r="AZ121" s="10"/>
      <c r="BA121" s="10"/>
      <c r="BB121" s="10"/>
      <c r="BC121" s="10"/>
      <c r="BD121" s="10"/>
      <c r="BE121" s="10"/>
      <c r="BF121" s="10"/>
      <c r="BG121" s="10"/>
      <c r="BH121" s="10"/>
      <c r="BI121" s="10"/>
      <c r="BJ121" s="10"/>
    </row>
    <row r="122" spans="1:62">
      <c r="A122" s="30" t="s">
        <v>143</v>
      </c>
      <c r="B122" s="9"/>
      <c r="C122" s="18">
        <f t="shared" si="21"/>
        <v>0</v>
      </c>
      <c r="D122" s="18">
        <f t="shared" si="21"/>
        <v>-1.2883623441742542E-2</v>
      </c>
      <c r="E122" s="18">
        <f t="shared" si="21"/>
        <v>-0.14853124319198263</v>
      </c>
      <c r="F122" s="18">
        <f t="shared" si="21"/>
        <v>-0.22079245035198325</v>
      </c>
      <c r="G122" s="18">
        <f t="shared" si="21"/>
        <v>-0.19709516329243681</v>
      </c>
      <c r="H122" s="18">
        <f t="shared" si="21"/>
        <v>-0.13139071187277707</v>
      </c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  <c r="AT122" s="10"/>
      <c r="AU122" s="10"/>
      <c r="AV122" s="10"/>
      <c r="AW122" s="10"/>
      <c r="AX122" s="10"/>
      <c r="AY122" s="10"/>
      <c r="AZ122" s="10"/>
      <c r="BA122" s="10"/>
      <c r="BB122" s="10"/>
      <c r="BC122" s="10"/>
      <c r="BD122" s="10"/>
      <c r="BE122" s="10"/>
      <c r="BF122" s="10"/>
      <c r="BG122" s="10"/>
      <c r="BH122" s="10"/>
      <c r="BI122" s="10"/>
      <c r="BJ122" s="10"/>
    </row>
    <row r="123" spans="1:62">
      <c r="A123" s="30" t="s">
        <v>177</v>
      </c>
      <c r="B123" s="9"/>
      <c r="C123" s="18">
        <f t="shared" si="21"/>
        <v>0</v>
      </c>
      <c r="D123" s="18">
        <f t="shared" si="21"/>
        <v>1.1973454630389568E-3</v>
      </c>
      <c r="E123" s="18">
        <f t="shared" si="21"/>
        <v>-0.15893984589635757</v>
      </c>
      <c r="F123" s="18">
        <f t="shared" si="21"/>
        <v>-0.22242880812344012</v>
      </c>
      <c r="G123" s="18">
        <f t="shared" si="21"/>
        <v>-0.20264210054160481</v>
      </c>
      <c r="H123" s="18">
        <f t="shared" si="21"/>
        <v>-0.13603554668128182</v>
      </c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  <c r="AT123" s="10"/>
      <c r="AU123" s="10"/>
      <c r="AV123" s="10"/>
      <c r="AW123" s="10"/>
      <c r="AX123" s="10"/>
      <c r="AY123" s="10"/>
      <c r="AZ123" s="10"/>
      <c r="BA123" s="10"/>
      <c r="BB123" s="10"/>
      <c r="BC123" s="10"/>
      <c r="BD123" s="10"/>
      <c r="BE123" s="10"/>
      <c r="BF123" s="10"/>
      <c r="BG123" s="10"/>
      <c r="BH123" s="10"/>
      <c r="BI123" s="10"/>
      <c r="BJ123" s="10"/>
    </row>
    <row r="124" spans="1:62">
      <c r="A124" s="30" t="s">
        <v>160</v>
      </c>
      <c r="B124" s="9"/>
      <c r="C124" s="18">
        <f t="shared" si="21"/>
        <v>0</v>
      </c>
      <c r="D124" s="18">
        <f t="shared" si="21"/>
        <v>-1.7621611664353498E-3</v>
      </c>
      <c r="E124" s="18">
        <f t="shared" si="21"/>
        <v>-0.17914598568578011</v>
      </c>
      <c r="F124" s="18">
        <f t="shared" si="21"/>
        <v>-0.23356988054237737</v>
      </c>
      <c r="G124" s="18">
        <f t="shared" si="21"/>
        <v>-0.20515540995848736</v>
      </c>
      <c r="H124" s="18">
        <f t="shared" si="21"/>
        <v>-0.13544992497867991</v>
      </c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  <c r="AT124" s="10"/>
      <c r="AU124" s="10"/>
      <c r="AV124" s="10"/>
      <c r="AW124" s="10"/>
      <c r="AX124" s="10"/>
      <c r="AY124" s="10"/>
      <c r="AZ124" s="10"/>
      <c r="BA124" s="10"/>
      <c r="BB124" s="10"/>
      <c r="BC124" s="10"/>
      <c r="BD124" s="10"/>
      <c r="BE124" s="10"/>
      <c r="BF124" s="10"/>
      <c r="BG124" s="10"/>
      <c r="BH124" s="10"/>
      <c r="BI124" s="10"/>
      <c r="BJ124" s="10"/>
    </row>
    <row r="125" spans="1:62">
      <c r="A125" s="31" t="s">
        <v>179</v>
      </c>
      <c r="B125" s="9"/>
      <c r="C125" s="18">
        <f t="shared" si="21"/>
        <v>0</v>
      </c>
      <c r="D125" s="18">
        <f t="shared" si="21"/>
        <v>-7.6184563426706653E-2</v>
      </c>
      <c r="E125" s="18">
        <f t="shared" si="21"/>
        <v>-0.18790238744633236</v>
      </c>
      <c r="F125" s="18">
        <f t="shared" si="21"/>
        <v>-0.15228453045958068</v>
      </c>
      <c r="G125" s="18">
        <f t="shared" si="21"/>
        <v>-9.3698220438215185E-2</v>
      </c>
      <c r="H125" s="18">
        <f t="shared" si="21"/>
        <v>-2.7325967769462389E-2</v>
      </c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  <c r="AT125" s="10"/>
      <c r="AU125" s="10"/>
      <c r="AV125" s="10"/>
      <c r="AW125" s="10"/>
      <c r="AX125" s="10"/>
      <c r="AY125" s="10"/>
      <c r="AZ125" s="10"/>
      <c r="BA125" s="10"/>
      <c r="BB125" s="10"/>
      <c r="BC125" s="10"/>
      <c r="BD125" s="10"/>
      <c r="BE125" s="10"/>
      <c r="BF125" s="10"/>
      <c r="BG125" s="10"/>
      <c r="BH125" s="10"/>
      <c r="BI125" s="10"/>
      <c r="BJ125" s="10"/>
    </row>
    <row r="126" spans="1:62">
      <c r="A126" s="31" t="s">
        <v>145</v>
      </c>
      <c r="B126" s="9"/>
      <c r="C126" s="18">
        <f t="shared" si="21"/>
        <v>0</v>
      </c>
      <c r="D126" s="18">
        <f t="shared" si="21"/>
        <v>-6.7895576640775168E-5</v>
      </c>
      <c r="E126" s="18">
        <f t="shared" si="21"/>
        <v>-3.2736848311474276E-3</v>
      </c>
      <c r="F126" s="18">
        <f t="shared" si="21"/>
        <v>-6.266840254841477E-3</v>
      </c>
      <c r="G126" s="18">
        <f t="shared" si="21"/>
        <v>-9.5819338792825226E-3</v>
      </c>
      <c r="H126" s="18">
        <f t="shared" si="21"/>
        <v>-1.0191583757087508E-2</v>
      </c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  <c r="AT126" s="10"/>
      <c r="AU126" s="10"/>
      <c r="AV126" s="10"/>
      <c r="AW126" s="10"/>
      <c r="AX126" s="10"/>
      <c r="AY126" s="10"/>
      <c r="AZ126" s="10"/>
      <c r="BA126" s="10"/>
      <c r="BB126" s="10"/>
      <c r="BC126" s="10"/>
      <c r="BD126" s="10"/>
      <c r="BE126" s="10"/>
      <c r="BF126" s="10"/>
      <c r="BG126" s="10"/>
      <c r="BH126" s="10"/>
      <c r="BI126" s="10"/>
      <c r="BJ126" s="10"/>
    </row>
    <row r="127" spans="1:62">
      <c r="A127" s="31" t="s">
        <v>165</v>
      </c>
      <c r="B127" s="9"/>
      <c r="C127" s="18">
        <f t="shared" ref="C127:H128" si="22">C20</f>
        <v>0</v>
      </c>
      <c r="D127" s="18">
        <f t="shared" si="22"/>
        <v>-4.2013732459711406E-7</v>
      </c>
      <c r="E127" s="18">
        <f t="shared" si="22"/>
        <v>4.8693016729828287E-8</v>
      </c>
      <c r="F127" s="18">
        <f t="shared" si="22"/>
        <v>-3.1011655543533578E-7</v>
      </c>
      <c r="G127" s="18">
        <f t="shared" si="22"/>
        <v>-7.3345878370822959E-8</v>
      </c>
      <c r="H127" s="18">
        <f t="shared" si="22"/>
        <v>-1.2142845973173166E-7</v>
      </c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  <c r="AT127" s="10"/>
      <c r="AU127" s="10"/>
      <c r="AV127" s="10"/>
      <c r="AW127" s="10"/>
      <c r="AX127" s="10"/>
      <c r="AY127" s="10"/>
      <c r="AZ127" s="10"/>
      <c r="BA127" s="10"/>
      <c r="BB127" s="10"/>
      <c r="BC127" s="10"/>
      <c r="BD127" s="10"/>
      <c r="BE127" s="10"/>
      <c r="BF127" s="10"/>
      <c r="BG127" s="10"/>
      <c r="BH127" s="10"/>
      <c r="BI127" s="10"/>
      <c r="BJ127" s="10"/>
    </row>
    <row r="128" spans="1:62">
      <c r="A128" s="21" t="s">
        <v>166</v>
      </c>
      <c r="B128" s="26"/>
      <c r="C128" s="40">
        <f t="shared" si="22"/>
        <v>0</v>
      </c>
      <c r="D128" s="40">
        <f t="shared" si="22"/>
        <v>-1.5354493137580416E-2</v>
      </c>
      <c r="E128" s="40">
        <f t="shared" si="22"/>
        <v>-0.1454195972334037</v>
      </c>
      <c r="F128" s="40">
        <f t="shared" si="22"/>
        <v>-0.19235394735169331</v>
      </c>
      <c r="G128" s="40">
        <f t="shared" si="22"/>
        <v>-0.17127478019065789</v>
      </c>
      <c r="H128" s="40">
        <f t="shared" si="22"/>
        <v>-0.10613897720412513</v>
      </c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  <c r="AT128" s="10"/>
      <c r="AU128" s="10"/>
      <c r="AV128" s="10"/>
      <c r="AW128" s="10"/>
      <c r="AX128" s="10"/>
      <c r="AY128" s="10"/>
      <c r="AZ128" s="10"/>
      <c r="BA128" s="10"/>
      <c r="BB128" s="10"/>
      <c r="BC128" s="10"/>
      <c r="BD128" s="10"/>
      <c r="BE128" s="10"/>
      <c r="BF128" s="10"/>
      <c r="BG128" s="10"/>
      <c r="BH128" s="10"/>
      <c r="BI128" s="10"/>
      <c r="BJ128" s="10"/>
    </row>
    <row r="129" spans="1:8">
      <c r="A129" s="31" t="s">
        <v>289</v>
      </c>
      <c r="C129" s="40">
        <f>C22</f>
        <v>0</v>
      </c>
      <c r="D129" s="40">
        <f t="shared" ref="D129:H129" si="23">D22</f>
        <v>-4.1894188623326833E-2</v>
      </c>
      <c r="E129" s="40">
        <f t="shared" si="23"/>
        <v>-0.14956322491889429</v>
      </c>
      <c r="F129" s="40">
        <f t="shared" si="23"/>
        <v>-0.17598085786696682</v>
      </c>
      <c r="G129" s="40">
        <f t="shared" si="23"/>
        <v>-0.14293303061653029</v>
      </c>
      <c r="H129" s="40">
        <f t="shared" si="23"/>
        <v>-6.76511439643942E-2</v>
      </c>
    </row>
  </sheetData>
  <mergeCells count="21">
    <mergeCell ref="C109:H109"/>
    <mergeCell ref="AV24:BA24"/>
    <mergeCell ref="BE24:BJ24"/>
    <mergeCell ref="C41:H41"/>
    <mergeCell ref="C58:H58"/>
    <mergeCell ref="C75:H75"/>
    <mergeCell ref="C92:H92"/>
    <mergeCell ref="AM24:AR24"/>
    <mergeCell ref="U24:Z24"/>
    <mergeCell ref="C23:H23"/>
    <mergeCell ref="L23:Q23"/>
    <mergeCell ref="C24:H24"/>
    <mergeCell ref="L24:Q24"/>
    <mergeCell ref="AD24:AI24"/>
    <mergeCell ref="BE2:BJ2"/>
    <mergeCell ref="C2:H2"/>
    <mergeCell ref="L2:Q2"/>
    <mergeCell ref="AD2:AI2"/>
    <mergeCell ref="AM2:AR2"/>
    <mergeCell ref="AV2:BA2"/>
    <mergeCell ref="U2:Z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P25"/>
  <sheetViews>
    <sheetView zoomScale="99" workbookViewId="0">
      <pane xSplit="3" ySplit="2" topLeftCell="Z48" activePane="bottomRight" state="frozen"/>
      <selection pane="topRight" activeCell="D1" sqref="D1"/>
      <selection pane="bottomLeft" activeCell="A3" sqref="A3"/>
      <selection pane="bottomRight" activeCell="AA65" sqref="AA65"/>
    </sheetView>
  </sheetViews>
  <sheetFormatPr baseColWidth="10" defaultColWidth="11.453125" defaultRowHeight="14.5"/>
  <cols>
    <col min="2" max="2" width="46.453125" customWidth="1"/>
    <col min="3" max="3" width="13.81640625" customWidth="1"/>
  </cols>
  <sheetData>
    <row r="1" spans="2:39"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</row>
    <row r="2" spans="2:39">
      <c r="D2">
        <v>2015</v>
      </c>
      <c r="E2">
        <v>2016</v>
      </c>
      <c r="F2">
        <v>2017</v>
      </c>
      <c r="G2">
        <v>2018</v>
      </c>
      <c r="H2">
        <v>2019</v>
      </c>
      <c r="I2">
        <v>2020</v>
      </c>
      <c r="J2">
        <v>2021</v>
      </c>
      <c r="K2">
        <v>2022</v>
      </c>
      <c r="L2">
        <v>2023</v>
      </c>
      <c r="M2">
        <v>2024</v>
      </c>
      <c r="N2">
        <v>2025</v>
      </c>
      <c r="O2">
        <v>2026</v>
      </c>
      <c r="P2">
        <v>2027</v>
      </c>
      <c r="Q2">
        <v>2028</v>
      </c>
      <c r="R2">
        <v>2029</v>
      </c>
      <c r="S2">
        <v>2030</v>
      </c>
      <c r="T2">
        <v>2031</v>
      </c>
      <c r="U2">
        <v>2032</v>
      </c>
      <c r="V2">
        <v>2033</v>
      </c>
      <c r="W2">
        <v>2034</v>
      </c>
      <c r="X2">
        <v>2035</v>
      </c>
      <c r="Y2">
        <v>2036</v>
      </c>
      <c r="Z2">
        <v>2037</v>
      </c>
      <c r="AA2">
        <v>2038</v>
      </c>
      <c r="AB2">
        <v>2039</v>
      </c>
      <c r="AC2">
        <v>2040</v>
      </c>
      <c r="AD2">
        <v>2041</v>
      </c>
      <c r="AE2">
        <v>2042</v>
      </c>
      <c r="AF2">
        <v>2043</v>
      </c>
      <c r="AG2">
        <v>2044</v>
      </c>
      <c r="AH2">
        <v>2045</v>
      </c>
      <c r="AI2">
        <v>2046</v>
      </c>
      <c r="AJ2">
        <v>2047</v>
      </c>
      <c r="AK2">
        <v>2048</v>
      </c>
      <c r="AL2">
        <v>2049</v>
      </c>
      <c r="AM2">
        <v>2050</v>
      </c>
    </row>
    <row r="3" spans="2:39">
      <c r="B3" s="10" t="s">
        <v>396</v>
      </c>
      <c r="C3" t="s">
        <v>386</v>
      </c>
      <c r="D3" s="69">
        <f>VLOOKUP($C3,Baseline_SUB!$A$1:$AT$50,D$1,FALSE)</f>
        <v>1</v>
      </c>
      <c r="E3" s="69">
        <f>VLOOKUP($C3,Baseline_SUB!$A$1:$AT$50,E$1,FALSE)</f>
        <v>1.041916844</v>
      </c>
      <c r="F3" s="69">
        <f>VLOOKUP($C3,Baseline_SUB!$A$1:$AT$50,F$1,FALSE)</f>
        <v>1.0863394319999999</v>
      </c>
      <c r="G3" s="69">
        <f>VLOOKUP($C3,Baseline_SUB!$A$1:$AT$50,G$1,FALSE)</f>
        <v>1.131508556</v>
      </c>
      <c r="H3" s="69">
        <f>VLOOKUP($C3,Baseline_SUB!$A$1:$AT$50,H$1,FALSE)</f>
        <v>1.1784385740000001</v>
      </c>
      <c r="I3" s="69">
        <f>VLOOKUP($C3,Baseline_SUB!$A$1:$AT$50,I$1,FALSE)</f>
        <v>1.22839717</v>
      </c>
      <c r="J3" s="69">
        <f>VLOOKUP($C3,Baseline_SUB!$A$1:$AT$50,J$1,FALSE)</f>
        <v>1.2790074600000001</v>
      </c>
      <c r="K3" s="69">
        <f>VLOOKUP($C3,Baseline_SUB!$A$1:$AT$50,K$1,FALSE)</f>
        <v>1.332096344</v>
      </c>
      <c r="L3" s="69">
        <f>VLOOKUP($C3,Baseline_SUB!$A$1:$AT$50,L$1,FALSE)</f>
        <v>1.388064441</v>
      </c>
      <c r="M3" s="69">
        <f>VLOOKUP($C3,Baseline_SUB!$A$1:$AT$50,M$1,FALSE)</f>
        <v>1.453032554</v>
      </c>
      <c r="N3" s="69">
        <f>VLOOKUP($C3,Baseline_SUB!$A$1:$AT$50,N$1,FALSE)</f>
        <v>1.52690653</v>
      </c>
      <c r="O3" s="69">
        <f>VLOOKUP($C3,Baseline_SUB!$A$1:$AT$50,O$1,FALSE)</f>
        <v>1.6060244159999999</v>
      </c>
      <c r="P3" s="69">
        <f>VLOOKUP($C3,Baseline_SUB!$A$1:$AT$50,P$1,FALSE)</f>
        <v>1.688776458</v>
      </c>
      <c r="Q3" s="69">
        <f>VLOOKUP($C3,Baseline_SUB!$A$1:$AT$50,Q$1,FALSE)</f>
        <v>1.7741215299999999</v>
      </c>
      <c r="R3" s="69">
        <f>VLOOKUP($C3,Baseline_SUB!$A$1:$AT$50,R$1,FALSE)</f>
        <v>1.8615384370000001</v>
      </c>
      <c r="S3" s="69">
        <f>VLOOKUP($C3,Baseline_SUB!$A$1:$AT$50,S$1,FALSE)</f>
        <v>1.952177684</v>
      </c>
      <c r="T3" s="69">
        <f>VLOOKUP($C3,Baseline_SUB!$A$1:$AT$50,T$1,FALSE)</f>
        <v>2.041610022</v>
      </c>
      <c r="U3" s="69">
        <f>VLOOKUP($C3,Baseline_SUB!$A$1:$AT$50,U$1,FALSE)</f>
        <v>2.1311561879999998</v>
      </c>
      <c r="V3" s="69">
        <f>VLOOKUP($C3,Baseline_SUB!$A$1:$AT$50,V$1,FALSE)</f>
        <v>2.222987185</v>
      </c>
      <c r="W3" s="69">
        <f>VLOOKUP($C3,Baseline_SUB!$A$1:$AT$50,W$1,FALSE)</f>
        <v>2.3183162070000001</v>
      </c>
      <c r="X3" s="69">
        <f>VLOOKUP($C3,Baseline_SUB!$A$1:$AT$50,X$1,FALSE)</f>
        <v>2.4178679930000002</v>
      </c>
      <c r="Y3" s="69">
        <f>VLOOKUP($C3,Baseline_SUB!$A$1:$AT$50,Y$1,FALSE)</f>
        <v>2.5221652520000002</v>
      </c>
      <c r="Z3" s="69">
        <f>VLOOKUP($C3,Baseline_SUB!$A$1:$AT$50,Z$1,FALSE)</f>
        <v>2.6316016200000001</v>
      </c>
      <c r="AA3" s="69">
        <f>VLOOKUP($C3,Baseline_SUB!$A$1:$AT$50,AA$1,FALSE)</f>
        <v>2.7465104829999998</v>
      </c>
      <c r="AB3" s="69">
        <f>VLOOKUP($C3,Baseline_SUB!$A$1:$AT$50,AB$1,FALSE)</f>
        <v>2.8671857850000002</v>
      </c>
      <c r="AC3" s="69">
        <f>VLOOKUP($C3,Baseline_SUB!$A$1:$AT$50,AC$1,FALSE)</f>
        <v>2.9938817590000002</v>
      </c>
      <c r="AD3" s="69">
        <f>VLOOKUP($C3,Baseline_SUB!$A$1:$AT$50,AD$1,FALSE)</f>
        <v>3.1263946100000002</v>
      </c>
      <c r="AE3" s="69">
        <f>VLOOKUP($C3,Baseline_SUB!$A$1:$AT$50,AE$1,FALSE)</f>
        <v>3.2641732370000001</v>
      </c>
      <c r="AF3" s="69">
        <f>VLOOKUP($C3,Baseline_SUB!$A$1:$AT$50,AF$1,FALSE)</f>
        <v>3.4069607589999999</v>
      </c>
      <c r="AG3" s="69">
        <f>VLOOKUP($C3,Baseline_SUB!$A$1:$AT$50,AG$1,FALSE)</f>
        <v>3.5546670300000001</v>
      </c>
      <c r="AH3" s="69">
        <f>VLOOKUP($C3,Baseline_SUB!$A$1:$AT$50,AH$1,FALSE)</f>
        <v>3.7072950489999998</v>
      </c>
      <c r="AI3" s="69">
        <f>VLOOKUP($C3,Baseline_SUB!$A$1:$AT$50,AI$1,FALSE)</f>
        <v>3.8648141800000002</v>
      </c>
      <c r="AJ3" s="69">
        <f>VLOOKUP($C3,Baseline_SUB!$A$1:$AT$50,AJ$1,FALSE)</f>
        <v>4.0271580499999997</v>
      </c>
      <c r="AK3" s="69">
        <f>VLOOKUP($C3,Baseline_SUB!$A$1:$AT$50,AK$1,FALSE)</f>
        <v>4.1943339310000001</v>
      </c>
      <c r="AL3" s="69">
        <f>VLOOKUP($C3,Baseline_SUB!$A$1:$AT$50,AL$1,FALSE)</f>
        <v>4.366405769</v>
      </c>
      <c r="AM3" s="69">
        <f>VLOOKUP($C3,Baseline_SUB!$A$1:$AT$50,AM$1,FALSE)</f>
        <v>4.543481366</v>
      </c>
    </row>
    <row r="4" spans="2:39">
      <c r="B4" s="10" t="s">
        <v>385</v>
      </c>
      <c r="C4" t="s">
        <v>394</v>
      </c>
      <c r="D4" s="69">
        <f>VLOOKUP($C4,Baseline_SUB!$A$1:$AT$50,D$1,FALSE)</f>
        <v>1</v>
      </c>
      <c r="E4" s="69">
        <f>VLOOKUP($C4,Baseline_SUB!$A$1:$AT$50,E$1,FALSE)</f>
        <v>1.04</v>
      </c>
      <c r="F4" s="69">
        <f>VLOOKUP($C4,Baseline_SUB!$A$1:$AT$50,F$1,FALSE)</f>
        <v>1.0815999999999999</v>
      </c>
      <c r="G4" s="69">
        <f>VLOOKUP($C4,Baseline_SUB!$A$1:$AT$50,G$1,FALSE)</f>
        <v>1.1248640000000001</v>
      </c>
      <c r="H4" s="69">
        <f>VLOOKUP($C4,Baseline_SUB!$A$1:$AT$50,H$1,FALSE)</f>
        <v>1.16985856</v>
      </c>
      <c r="I4" s="69">
        <f>VLOOKUP($C4,Baseline_SUB!$A$1:$AT$50,I$1,FALSE)</f>
        <v>1.2166529023999999</v>
      </c>
      <c r="J4" s="69">
        <f>VLOOKUP($C4,Baseline_SUB!$A$1:$AT$50,J$1,FALSE)</f>
        <v>1.4366383693596434</v>
      </c>
      <c r="K4" s="69">
        <f>VLOOKUP($C4,Baseline_SUB!$A$1:$AT$50,K$1,FALSE)</f>
        <v>1.7377832507485611</v>
      </c>
      <c r="L4" s="69">
        <f>VLOOKUP($C4,Baseline_SUB!$A$1:$AT$50,L$1,FALSE)</f>
        <v>2.103754548139571</v>
      </c>
      <c r="M4" s="69">
        <f>VLOOKUP($C4,Baseline_SUB!$A$1:$AT$50,M$1,FALSE)</f>
        <v>2.4901744789838207</v>
      </c>
      <c r="N4" s="69">
        <f>VLOOKUP($C4,Baseline_SUB!$A$1:$AT$50,N$1,FALSE)</f>
        <v>2.8156824312685713</v>
      </c>
      <c r="O4" s="69">
        <f>VLOOKUP($C4,Baseline_SUB!$A$1:$AT$50,O$1,FALSE)</f>
        <v>3.004975067264045</v>
      </c>
      <c r="P4" s="69">
        <f>VLOOKUP($C4,Baseline_SUB!$A$1:$AT$50,P$1,FALSE)</f>
        <v>3.0742942131730908</v>
      </c>
      <c r="Q4" s="69">
        <f>VLOOKUP($C4,Baseline_SUB!$A$1:$AT$50,Q$1,FALSE)</f>
        <v>3.0698782125598711</v>
      </c>
      <c r="R4" s="69">
        <f>VLOOKUP($C4,Baseline_SUB!$A$1:$AT$50,R$1,FALSE)</f>
        <v>3.0464344763136451</v>
      </c>
      <c r="S4" s="69">
        <f>VLOOKUP($C4,Baseline_SUB!$A$1:$AT$50,S$1,FALSE)</f>
        <v>3.0590130117485712</v>
      </c>
      <c r="T4" s="69">
        <f>VLOOKUP($C4,Baseline_SUB!$A$1:$AT$50,T$1,FALSE)</f>
        <v>3.1049611826911367</v>
      </c>
      <c r="U4" s="69">
        <f>VLOOKUP($C4,Baseline_SUB!$A$1:$AT$50,U$1,FALSE)</f>
        <v>3.1461245539738414</v>
      </c>
      <c r="V4" s="69">
        <f>VLOOKUP($C4,Baseline_SUB!$A$1:$AT$50,V$1,FALSE)</f>
        <v>3.1845916608729961</v>
      </c>
      <c r="W4" s="69">
        <f>VLOOKUP($C4,Baseline_SUB!$A$1:$AT$50,W$1,FALSE)</f>
        <v>3.2225741359229412</v>
      </c>
      <c r="X4" s="69">
        <f>VLOOKUP($C4,Baseline_SUB!$A$1:$AT$50,X$1,FALSE)</f>
        <v>3.2623955881801696</v>
      </c>
      <c r="Y4" s="69">
        <f>VLOOKUP($C4,Baseline_SUB!$A$1:$AT$50,Y$1,FALSE)</f>
        <v>3.3064966226789436</v>
      </c>
      <c r="Z4" s="69">
        <f>VLOOKUP($C4,Baseline_SUB!$A$1:$AT$50,Z$1,FALSE)</f>
        <v>3.3574574863688529</v>
      </c>
      <c r="AA4" s="69">
        <f>VLOOKUP($C4,Baseline_SUB!$A$1:$AT$50,AA$1,FALSE)</f>
        <v>3.4180401138404664</v>
      </c>
      <c r="AB4" s="69">
        <f>VLOOKUP($C4,Baseline_SUB!$A$1:$AT$50,AB$1,FALSE)</f>
        <v>3.4912520266770435</v>
      </c>
      <c r="AC4" s="69">
        <f>VLOOKUP($C4,Baseline_SUB!$A$1:$AT$50,AC$1,FALSE)</f>
        <v>3.5804356842057139</v>
      </c>
      <c r="AD4" s="69">
        <f>VLOOKUP($C4,Baseline_SUB!$A$1:$AT$50,AD$1,FALSE)</f>
        <v>3.6864608044821043</v>
      </c>
      <c r="AE4" s="69">
        <f>VLOOKUP($C4,Baseline_SUB!$A$1:$AT$50,AE$1,FALSE)</f>
        <v>3.807676809425486</v>
      </c>
      <c r="AF4" s="69">
        <f>VLOOKUP($C4,Baseline_SUB!$A$1:$AT$50,AF$1,FALSE)</f>
        <v>3.9439761792746468</v>
      </c>
      <c r="AG4" s="69">
        <f>VLOOKUP($C4,Baseline_SUB!$A$1:$AT$50,AG$1,FALSE)</f>
        <v>4.0952391216795787</v>
      </c>
      <c r="AH4" s="69">
        <f>VLOOKUP($C4,Baseline_SUB!$A$1:$AT$50,AH$1,FALSE)</f>
        <v>4.2612994798387493</v>
      </c>
      <c r="AI4" s="69">
        <f>VLOOKUP($C4,Baseline_SUB!$A$1:$AT$50,AI$1,FALSE)</f>
        <v>4.4419093374862113</v>
      </c>
      <c r="AJ4" s="69">
        <f>VLOOKUP($C4,Baseline_SUB!$A$1:$AT$50,AJ$1,FALSE)</f>
        <v>4.6367021208131929</v>
      </c>
      <c r="AK4" s="69">
        <f>VLOOKUP($C4,Baseline_SUB!$A$1:$AT$50,AK$1,FALSE)</f>
        <v>4.8451542402036978</v>
      </c>
      <c r="AL4" s="69">
        <f>VLOOKUP($C4,Baseline_SUB!$A$1:$AT$50,AL$1,FALSE)</f>
        <v>5.0665455823647543</v>
      </c>
      <c r="AM4" s="69">
        <f>VLOOKUP($C4,Baseline_SUB!$A$1:$AT$50,AM$1,FALSE)</f>
        <v>5.2999194590632115</v>
      </c>
    </row>
    <row r="5" spans="2:39">
      <c r="B5" s="10" t="s">
        <v>302</v>
      </c>
      <c r="C5" t="s">
        <v>383</v>
      </c>
      <c r="D5" s="23">
        <f>VLOOKUP($C5,Baseline_SUB!$A$1:$AT$50,D$1,FALSE)</f>
        <v>5285.7500440000003</v>
      </c>
      <c r="E5" s="23">
        <f>VLOOKUP($C5,Baseline_SUB!$A$1:$AT$50,E$1,FALSE)</f>
        <v>5293.4853899999998</v>
      </c>
      <c r="F5" s="23">
        <f>VLOOKUP($C5,Baseline_SUB!$A$1:$AT$50,F$1,FALSE)</f>
        <v>5277.6542060000002</v>
      </c>
      <c r="G5" s="23">
        <f>VLOOKUP($C5,Baseline_SUB!$A$1:$AT$50,G$1,FALSE)</f>
        <v>5299.6476629999997</v>
      </c>
      <c r="H5" s="23">
        <f>VLOOKUP($C5,Baseline_SUB!$A$1:$AT$50,H$1,FALSE)</f>
        <v>5405.3688700000002</v>
      </c>
      <c r="I5" s="23">
        <f>VLOOKUP($C5,Baseline_SUB!$A$1:$AT$50,I$1,FALSE)</f>
        <v>5595.4104799999996</v>
      </c>
      <c r="J5" s="23">
        <f>VLOOKUP($C5,Baseline_SUB!$A$1:$AT$50,J$1,FALSE)</f>
        <v>6038.6313360000004</v>
      </c>
      <c r="K5" s="23">
        <f>VLOOKUP($C5,Baseline_SUB!$A$1:$AT$50,K$1,FALSE)</f>
        <v>5840.854421</v>
      </c>
      <c r="L5" s="23">
        <f>VLOOKUP($C5,Baseline_SUB!$A$1:$AT$50,L$1,FALSE)</f>
        <v>5348.8339699999997</v>
      </c>
      <c r="M5" s="23">
        <f>VLOOKUP($C5,Baseline_SUB!$A$1:$AT$50,M$1,FALSE)</f>
        <v>4887.9579290000001</v>
      </c>
      <c r="N5" s="23">
        <f>VLOOKUP($C5,Baseline_SUB!$A$1:$AT$50,N$1,FALSE)</f>
        <v>4638.9370019999997</v>
      </c>
      <c r="O5" s="23">
        <f>VLOOKUP($C5,Baseline_SUB!$A$1:$AT$50,O$1,FALSE)</f>
        <v>4687.8364389999997</v>
      </c>
      <c r="P5" s="23">
        <f>VLOOKUP($C5,Baseline_SUB!$A$1:$AT$50,P$1,FALSE)</f>
        <v>5094.8725400000003</v>
      </c>
      <c r="Q5" s="23">
        <f>VLOOKUP($C5,Baseline_SUB!$A$1:$AT$50,Q$1,FALSE)</f>
        <v>5865.1409530000001</v>
      </c>
      <c r="R5" s="23">
        <f>VLOOKUP($C5,Baseline_SUB!$A$1:$AT$50,R$1,FALSE)</f>
        <v>6996.2681949999997</v>
      </c>
      <c r="S5" s="23">
        <f>VLOOKUP($C5,Baseline_SUB!$A$1:$AT$50,S$1,FALSE)</f>
        <v>8355.9787589999996</v>
      </c>
      <c r="T5" s="23">
        <f>VLOOKUP($C5,Baseline_SUB!$A$1:$AT$50,T$1,FALSE)</f>
        <v>8973.3184399999991</v>
      </c>
      <c r="U5" s="23">
        <f>VLOOKUP($C5,Baseline_SUB!$A$1:$AT$50,U$1,FALSE)</f>
        <v>9254.3010890000005</v>
      </c>
      <c r="V5" s="23">
        <f>VLOOKUP($C5,Baseline_SUB!$A$1:$AT$50,V$1,FALSE)</f>
        <v>9445.05242</v>
      </c>
      <c r="W5" s="23">
        <f>VLOOKUP($C5,Baseline_SUB!$A$1:$AT$50,W$1,FALSE)</f>
        <v>9654.9840889999996</v>
      </c>
      <c r="X5" s="23">
        <f>VLOOKUP($C5,Baseline_SUB!$A$1:$AT$50,X$1,FALSE)</f>
        <v>9920.8497029999999</v>
      </c>
      <c r="Y5" s="23">
        <f>VLOOKUP($C5,Baseline_SUB!$A$1:$AT$50,Y$1,FALSE)</f>
        <v>10244.94838</v>
      </c>
      <c r="Z5" s="23">
        <f>VLOOKUP($C5,Baseline_SUB!$A$1:$AT$50,Z$1,FALSE)</f>
        <v>10612.477569999999</v>
      </c>
      <c r="AA5" s="23">
        <f>VLOOKUP($C5,Baseline_SUB!$A$1:$AT$50,AA$1,FALSE)</f>
        <v>10999.209080000001</v>
      </c>
      <c r="AB5" s="23">
        <f>VLOOKUP($C5,Baseline_SUB!$A$1:$AT$50,AB$1,FALSE)</f>
        <v>11374.75779</v>
      </c>
      <c r="AC5" s="23">
        <f>VLOOKUP($C5,Baseline_SUB!$A$1:$AT$50,AC$1,FALSE)</f>
        <v>11704.38852</v>
      </c>
      <c r="AD5" s="23">
        <f>VLOOKUP($C5,Baseline_SUB!$A$1:$AT$50,AD$1,FALSE)</f>
        <v>11968.79955</v>
      </c>
      <c r="AE5" s="23">
        <f>VLOOKUP($C5,Baseline_SUB!$A$1:$AT$50,AE$1,FALSE)</f>
        <v>12173.82401</v>
      </c>
      <c r="AF5" s="23">
        <f>VLOOKUP($C5,Baseline_SUB!$A$1:$AT$50,AF$1,FALSE)</f>
        <v>12328.79682</v>
      </c>
      <c r="AG5" s="23">
        <f>VLOOKUP($C5,Baseline_SUB!$A$1:$AT$50,AG$1,FALSE)</f>
        <v>12443.47581</v>
      </c>
      <c r="AH5" s="23">
        <f>VLOOKUP($C5,Baseline_SUB!$A$1:$AT$50,AH$1,FALSE)</f>
        <v>12527.59319</v>
      </c>
      <c r="AI5" s="23">
        <f>VLOOKUP($C5,Baseline_SUB!$A$1:$AT$50,AI$1,FALSE)</f>
        <v>12590.725179999999</v>
      </c>
      <c r="AJ5" s="23">
        <f>VLOOKUP($C5,Baseline_SUB!$A$1:$AT$50,AJ$1,FALSE)</f>
        <v>12642.81157</v>
      </c>
      <c r="AK5" s="23">
        <f>VLOOKUP($C5,Baseline_SUB!$A$1:$AT$50,AK$1,FALSE)</f>
        <v>12695.000980000001</v>
      </c>
      <c r="AL5" s="23">
        <f>VLOOKUP($C5,Baseline_SUB!$A$1:$AT$50,AL$1,FALSE)</f>
        <v>12759.718870000001</v>
      </c>
      <c r="AM5" s="23">
        <f>VLOOKUP($C5,Baseline_SUB!$A$1:$AT$50,AM$1,FALSE)</f>
        <v>12850.88458</v>
      </c>
    </row>
    <row r="6" spans="2:39">
      <c r="B6" s="10" t="s">
        <v>397</v>
      </c>
      <c r="C6" t="s">
        <v>382</v>
      </c>
      <c r="D6" s="23">
        <f>VLOOKUP($C6,Baseline_SUB!$A$1:$AT$50,D$1,FALSE)</f>
        <v>18609.931690000001</v>
      </c>
      <c r="E6" s="23">
        <f>VLOOKUP($C6,Baseline_SUB!$A$1:$AT$50,E$1,FALSE)</f>
        <v>19045.121760000002</v>
      </c>
      <c r="F6" s="23">
        <f>VLOOKUP($C6,Baseline_SUB!$A$1:$AT$50,F$1,FALSE)</f>
        <v>19463.32287</v>
      </c>
      <c r="G6" s="23">
        <f>VLOOKUP($C6,Baseline_SUB!$A$1:$AT$50,G$1,FALSE)</f>
        <v>20035.802220000001</v>
      </c>
      <c r="H6" s="23">
        <f>VLOOKUP($C6,Baseline_SUB!$A$1:$AT$50,H$1,FALSE)</f>
        <v>20824.456450000001</v>
      </c>
      <c r="I6" s="23">
        <f>VLOOKUP($C6,Baseline_SUB!$A$1:$AT$50,I$1,FALSE)</f>
        <v>21721.19729</v>
      </c>
      <c r="J6" s="23">
        <f>VLOOKUP($C6,Baseline_SUB!$A$1:$AT$50,J$1,FALSE)</f>
        <v>23068.20666</v>
      </c>
      <c r="K6" s="23">
        <f>VLOOKUP($C6,Baseline_SUB!$A$1:$AT$50,K$1,FALSE)</f>
        <v>24525.407009999999</v>
      </c>
      <c r="L6" s="23">
        <f>VLOOKUP($C6,Baseline_SUB!$A$1:$AT$50,L$1,FALSE)</f>
        <v>26100.998579999999</v>
      </c>
      <c r="M6" s="23">
        <f>VLOOKUP($C6,Baseline_SUB!$A$1:$AT$50,M$1,FALSE)</f>
        <v>27478.301800000001</v>
      </c>
      <c r="N6" s="23">
        <f>VLOOKUP($C6,Baseline_SUB!$A$1:$AT$50,N$1,FALSE)</f>
        <v>28491.707310000002</v>
      </c>
      <c r="O6" s="23">
        <f>VLOOKUP($C6,Baseline_SUB!$A$1:$AT$50,O$1,FALSE)</f>
        <v>29391.552009999999</v>
      </c>
      <c r="P6" s="23">
        <f>VLOOKUP($C6,Baseline_SUB!$A$1:$AT$50,P$1,FALSE)</f>
        <v>30461.682629999999</v>
      </c>
      <c r="Q6" s="23">
        <f>VLOOKUP($C6,Baseline_SUB!$A$1:$AT$50,Q$1,FALSE)</f>
        <v>31875.537120000001</v>
      </c>
      <c r="R6" s="23">
        <f>VLOOKUP($C6,Baseline_SUB!$A$1:$AT$50,R$1,FALSE)</f>
        <v>33714.519990000001</v>
      </c>
      <c r="S6" s="23">
        <f>VLOOKUP($C6,Baseline_SUB!$A$1:$AT$50,S$1,FALSE)</f>
        <v>35917.326009999997</v>
      </c>
      <c r="T6" s="23">
        <f>VLOOKUP($C6,Baseline_SUB!$A$1:$AT$50,T$1,FALSE)</f>
        <v>37011.469620000003</v>
      </c>
      <c r="U6" s="23">
        <f>VLOOKUP($C6,Baseline_SUB!$A$1:$AT$50,U$1,FALSE)</f>
        <v>38137.095099999999</v>
      </c>
      <c r="V6" s="23">
        <f>VLOOKUP($C6,Baseline_SUB!$A$1:$AT$50,V$1,FALSE)</f>
        <v>39436.852630000001</v>
      </c>
      <c r="W6" s="23">
        <f>VLOOKUP($C6,Baseline_SUB!$A$1:$AT$50,W$1,FALSE)</f>
        <v>40903.117449999998</v>
      </c>
      <c r="X6" s="23">
        <f>VLOOKUP($C6,Baseline_SUB!$A$1:$AT$50,X$1,FALSE)</f>
        <v>42500.634510000004</v>
      </c>
      <c r="Y6" s="23">
        <f>VLOOKUP($C6,Baseline_SUB!$A$1:$AT$50,Y$1,FALSE)</f>
        <v>44187.640549999996</v>
      </c>
      <c r="Z6" s="23">
        <f>VLOOKUP($C6,Baseline_SUB!$A$1:$AT$50,Z$1,FALSE)</f>
        <v>45919.349419999999</v>
      </c>
      <c r="AA6" s="23">
        <f>VLOOKUP($C6,Baseline_SUB!$A$1:$AT$50,AA$1,FALSE)</f>
        <v>47648.371550000003</v>
      </c>
      <c r="AB6" s="23">
        <f>VLOOKUP($C6,Baseline_SUB!$A$1:$AT$50,AB$1,FALSE)</f>
        <v>49324.412049999999</v>
      </c>
      <c r="AC6" s="23">
        <f>VLOOKUP($C6,Baseline_SUB!$A$1:$AT$50,AC$1,FALSE)</f>
        <v>50894.218990000001</v>
      </c>
      <c r="AD6" s="23">
        <f>VLOOKUP($C6,Baseline_SUB!$A$1:$AT$50,AD$1,FALSE)</f>
        <v>52335.63725</v>
      </c>
      <c r="AE6" s="23">
        <f>VLOOKUP($C6,Baseline_SUB!$A$1:$AT$50,AE$1,FALSE)</f>
        <v>53661.010260000003</v>
      </c>
      <c r="AF6" s="23">
        <f>VLOOKUP($C6,Baseline_SUB!$A$1:$AT$50,AF$1,FALSE)</f>
        <v>54877.681570000001</v>
      </c>
      <c r="AG6" s="23">
        <f>VLOOKUP($C6,Baseline_SUB!$A$1:$AT$50,AG$1,FALSE)</f>
        <v>55994.75722</v>
      </c>
      <c r="AH6" s="23">
        <f>VLOOKUP($C6,Baseline_SUB!$A$1:$AT$50,AH$1,FALSE)</f>
        <v>57023.664400000001</v>
      </c>
      <c r="AI6" s="23">
        <f>VLOOKUP($C6,Baseline_SUB!$A$1:$AT$50,AI$1,FALSE)</f>
        <v>57976.925089999997</v>
      </c>
      <c r="AJ6" s="23">
        <f>VLOOKUP($C6,Baseline_SUB!$A$1:$AT$50,AJ$1,FALSE)</f>
        <v>58867.494440000002</v>
      </c>
      <c r="AK6" s="23">
        <f>VLOOKUP($C6,Baseline_SUB!$A$1:$AT$50,AK$1,FALSE)</f>
        <v>59708.725279999999</v>
      </c>
      <c r="AL6" s="23">
        <f>VLOOKUP($C6,Baseline_SUB!$A$1:$AT$50,AL$1,FALSE)</f>
        <v>60513.953289999998</v>
      </c>
      <c r="AM6" s="23">
        <f>VLOOKUP($C6,Baseline_SUB!$A$1:$AT$50,AM$1,FALSE)</f>
        <v>61296.295769999997</v>
      </c>
    </row>
    <row r="7" spans="2:39">
      <c r="B7" s="10" t="s">
        <v>388</v>
      </c>
      <c r="C7" t="s">
        <v>387</v>
      </c>
      <c r="D7" s="23">
        <f>VLOOKUP($C7,Baseline_SUB!$A$1:$AT$50,D$1,FALSE)</f>
        <v>11162.7</v>
      </c>
      <c r="E7" s="23">
        <f>VLOOKUP($C7,Baseline_SUB!$A$1:$AT$50,E$1,FALSE)</f>
        <v>11285.479928985218</v>
      </c>
      <c r="F7" s="23">
        <f>VLOOKUP($C7,Baseline_SUB!$A$1:$AT$50,F$1,FALSE)</f>
        <v>11407.308789944855</v>
      </c>
      <c r="G7" s="23">
        <f>VLOOKUP($C7,Baseline_SUB!$A$1:$AT$50,G$1,FALSE)</f>
        <v>11551.400000000005</v>
      </c>
      <c r="H7" s="23">
        <f>VLOOKUP($C7,Baseline_SUB!$A$1:$AT$50,H$1,FALSE)</f>
        <v>11770.879048631108</v>
      </c>
      <c r="I7" s="23">
        <f>VLOOKUP($C7,Baseline_SUB!$A$1:$AT$50,I$1,FALSE)</f>
        <v>11980.000000000002</v>
      </c>
      <c r="J7" s="23">
        <f>VLOOKUP($C7,Baseline_SUB!$A$1:$AT$50,J$1,FALSE)</f>
        <v>12112.666077942677</v>
      </c>
      <c r="K7" s="23">
        <f>VLOOKUP($C7,Baseline_SUB!$A$1:$AT$50,K$1,FALSE)</f>
        <v>12231.921597460443</v>
      </c>
      <c r="L7" s="23">
        <f>VLOOKUP($C7,Baseline_SUB!$A$1:$AT$50,L$1,FALSE)</f>
        <v>12340.572678531133</v>
      </c>
      <c r="M7" s="23">
        <f>VLOOKUP($C7,Baseline_SUB!$A$1:$AT$50,M$1,FALSE)</f>
        <v>12441.572796400471</v>
      </c>
      <c r="N7" s="23">
        <f>VLOOKUP($C7,Baseline_SUB!$A$1:$AT$50,N$1,FALSE)</f>
        <v>12538.000000000002</v>
      </c>
      <c r="O7" s="23">
        <f>VLOOKUP($C7,Baseline_SUB!$A$1:$AT$50,O$1,FALSE)</f>
        <v>12628.644100495194</v>
      </c>
      <c r="P7" s="23">
        <f>VLOOKUP($C7,Baseline_SUB!$A$1:$AT$50,P$1,FALSE)</f>
        <v>12711.151205467122</v>
      </c>
      <c r="Q7" s="23">
        <f>VLOOKUP($C7,Baseline_SUB!$A$1:$AT$50,Q$1,FALSE)</f>
        <v>12787.011181071741</v>
      </c>
      <c r="R7" s="23">
        <f>VLOOKUP($C7,Baseline_SUB!$A$1:$AT$50,R$1,FALSE)</f>
        <v>12857.76551901148</v>
      </c>
      <c r="S7" s="23">
        <f>VLOOKUP($C7,Baseline_SUB!$A$1:$AT$50,S$1,FALSE)</f>
        <v>12924.999999999991</v>
      </c>
      <c r="T7" s="23">
        <f>VLOOKUP($C7,Baseline_SUB!$A$1:$AT$50,T$1,FALSE)</f>
        <v>12987.339807683369</v>
      </c>
      <c r="U7" s="23">
        <f>VLOOKUP($C7,Baseline_SUB!$A$1:$AT$50,U$1,FALSE)</f>
        <v>13043.583600741978</v>
      </c>
      <c r="V7" s="23">
        <f>VLOOKUP($C7,Baseline_SUB!$A$1:$AT$50,V$1,FALSE)</f>
        <v>13095.639361843481</v>
      </c>
      <c r="W7" s="23">
        <f>VLOOKUP($C7,Baseline_SUB!$A$1:$AT$50,W$1,FALSE)</f>
        <v>13145.452294799103</v>
      </c>
      <c r="X7" s="23">
        <f>VLOOKUP($C7,Baseline_SUB!$A$1:$AT$50,X$1,FALSE)</f>
        <v>13194.999999999993</v>
      </c>
      <c r="Y7" s="23">
        <f>VLOOKUP($C7,Baseline_SUB!$A$1:$AT$50,Y$1,FALSE)</f>
        <v>13245.256873359665</v>
      </c>
      <c r="Z7" s="23">
        <f>VLOOKUP($C7,Baseline_SUB!$A$1:$AT$50,Z$1,FALSE)</f>
        <v>13294.882810161</v>
      </c>
      <c r="AA7" s="23">
        <f>VLOOKUP($C7,Baseline_SUB!$A$1:$AT$50,AA$1,FALSE)</f>
        <v>13342.390167174399</v>
      </c>
      <c r="AB7" s="23">
        <f>VLOOKUP($C7,Baseline_SUB!$A$1:$AT$50,AB$1,FALSE)</f>
        <v>13386.270942865531</v>
      </c>
      <c r="AC7" s="23">
        <f>VLOOKUP($C7,Baseline_SUB!$A$1:$AT$50,AC$1,FALSE)</f>
        <v>13424.999999999995</v>
      </c>
      <c r="AD7" s="23">
        <f>VLOOKUP($C7,Baseline_SUB!$A$1:$AT$50,AD$1,FALSE)</f>
        <v>13457.692573482454</v>
      </c>
      <c r="AE7" s="23">
        <f>VLOOKUP($C7,Baseline_SUB!$A$1:$AT$50,AE$1,FALSE)</f>
        <v>13485.300623348387</v>
      </c>
      <c r="AF7" s="23">
        <f>VLOOKUP($C7,Baseline_SUB!$A$1:$AT$50,AF$1,FALSE)</f>
        <v>13509.056174170144</v>
      </c>
      <c r="AG7" s="23">
        <f>VLOOKUP($C7,Baseline_SUB!$A$1:$AT$50,AG$1,FALSE)</f>
        <v>13530.204274765883</v>
      </c>
      <c r="AH7" s="23">
        <f>VLOOKUP($C7,Baseline_SUB!$A$1:$AT$50,AH$1,FALSE)</f>
        <v>13550.000000000007</v>
      </c>
      <c r="AI7" s="23">
        <f>VLOOKUP($C7,Baseline_SUB!$A$1:$AT$50,AI$1,FALSE)</f>
        <v>13567.99063821655</v>
      </c>
      <c r="AJ7" s="23">
        <f>VLOOKUP($C7,Baseline_SUB!$A$1:$AT$50,AJ$1,FALSE)</f>
        <v>13583.321820167159</v>
      </c>
      <c r="AK7" s="23">
        <f>VLOOKUP($C7,Baseline_SUB!$A$1:$AT$50,AK$1,FALSE)</f>
        <v>13596.655892654555</v>
      </c>
      <c r="AL7" s="23">
        <f>VLOOKUP($C7,Baseline_SUB!$A$1:$AT$50,AL$1,FALSE)</f>
        <v>13608.658946862013</v>
      </c>
      <c r="AM7" s="23">
        <f>VLOOKUP($C7,Baseline_SUB!$A$1:$AT$50,AM$1,FALSE)</f>
        <v>13620</v>
      </c>
    </row>
    <row r="8" spans="2:39">
      <c r="B8" s="10" t="s">
        <v>395</v>
      </c>
      <c r="D8" s="18">
        <f>0.0190800100009541-D9</f>
        <v>1.2780010000954099E-2</v>
      </c>
      <c r="E8" s="18">
        <f>E7/D7-1</f>
        <v>1.0999124672813609E-2</v>
      </c>
      <c r="F8" s="18">
        <f t="shared" ref="F8:S8" si="0">F7/E7-1</f>
        <v>1.0795186534046763E-2</v>
      </c>
      <c r="G8" s="18">
        <f t="shared" si="0"/>
        <v>1.2631481509658204E-2</v>
      </c>
      <c r="H8" s="18">
        <f t="shared" si="0"/>
        <v>1.9000211976998749E-2</v>
      </c>
      <c r="I8" s="18">
        <f t="shared" si="0"/>
        <v>1.7765958727884001E-2</v>
      </c>
      <c r="J8" s="18">
        <f t="shared" si="0"/>
        <v>1.1073963100390216E-2</v>
      </c>
      <c r="K8" s="18">
        <f t="shared" si="0"/>
        <v>9.8455219313717812E-3</v>
      </c>
      <c r="L8" s="18">
        <f t="shared" si="0"/>
        <v>8.8825848175193567E-3</v>
      </c>
      <c r="M8" s="18">
        <f t="shared" si="0"/>
        <v>8.1843947197886013E-3</v>
      </c>
      <c r="N8" s="18">
        <f t="shared" si="0"/>
        <v>7.7504030380650679E-3</v>
      </c>
      <c r="O8" s="18">
        <f t="shared" si="0"/>
        <v>7.2295502069861239E-3</v>
      </c>
      <c r="P8" s="18">
        <f t="shared" si="0"/>
        <v>6.533330444294716E-3</v>
      </c>
      <c r="Q8" s="18">
        <f t="shared" si="0"/>
        <v>5.9679862491126556E-3</v>
      </c>
      <c r="R8" s="18">
        <f t="shared" si="0"/>
        <v>5.5332975734372347E-3</v>
      </c>
      <c r="S8" s="18">
        <f t="shared" si="0"/>
        <v>5.2290952801323787E-3</v>
      </c>
      <c r="T8" s="18">
        <f t="shared" ref="T8" si="1">T7/S7-1</f>
        <v>4.8231959522924139E-3</v>
      </c>
      <c r="U8" s="18">
        <f t="shared" ref="U8" si="2">U7/T7-1</f>
        <v>4.3306630835466819E-3</v>
      </c>
      <c r="V8" s="18">
        <f t="shared" ref="V8" si="3">V7/U7-1</f>
        <v>3.9909094536367817E-3</v>
      </c>
      <c r="W8" s="18">
        <f t="shared" ref="W8" si="4">W7/V7-1</f>
        <v>3.8037801423242978E-3</v>
      </c>
      <c r="X8" s="18">
        <f t="shared" ref="X8" si="5">X7/W7-1</f>
        <v>3.7691898376515098E-3</v>
      </c>
      <c r="Y8" s="18">
        <f t="shared" ref="Y8" si="6">Y7/X7-1</f>
        <v>3.8087816111915807E-3</v>
      </c>
      <c r="Z8" s="18">
        <f t="shared" ref="Z8" si="7">Z7/Y7-1</f>
        <v>3.7466949320663634E-3</v>
      </c>
      <c r="AA8" s="18">
        <f t="shared" ref="AA8" si="8">AA7/Z7-1</f>
        <v>3.5733565832629655E-3</v>
      </c>
      <c r="AB8" s="18">
        <f t="shared" ref="AB8" si="9">AB7/AA7-1</f>
        <v>3.2888242017603542E-3</v>
      </c>
      <c r="AC8" s="18">
        <f t="shared" ref="AC8" si="10">AC7/AB7-1</f>
        <v>2.8931923834325524E-3</v>
      </c>
      <c r="AD8" s="18">
        <f t="shared" ref="AD8" si="11">AD7/AC7-1</f>
        <v>2.4352010042800742E-3</v>
      </c>
      <c r="AE8" s="18">
        <f t="shared" ref="AE8" si="12">AE7/AD7-1</f>
        <v>2.0514697980493768E-3</v>
      </c>
      <c r="AF8" s="18">
        <f t="shared" ref="AF8" si="13">AF7/AE7-1</f>
        <v>1.7615885240724882E-3</v>
      </c>
      <c r="AG8" s="18">
        <f t="shared" ref="AG8" si="14">AG7/AF7-1</f>
        <v>1.5654758054952644E-3</v>
      </c>
      <c r="AH8" s="18">
        <f t="shared" ref="AH8" si="15">AH7/AG7-1</f>
        <v>1.4630765975236493E-3</v>
      </c>
      <c r="AI8" s="18">
        <f t="shared" ref="AI8" si="16">AI7/AH7-1</f>
        <v>1.3277223776047009E-3</v>
      </c>
      <c r="AJ8" s="18">
        <f t="shared" ref="AJ8" si="17">AJ7/AI7-1</f>
        <v>1.129952279553148E-3</v>
      </c>
      <c r="AK8" s="18">
        <f t="shared" ref="AK8" si="18">AK7/AJ7-1</f>
        <v>9.816503403166088E-4</v>
      </c>
      <c r="AL8" s="18">
        <f t="shared" ref="AL8" si="19">AL7/AK7-1</f>
        <v>8.827945858320696E-4</v>
      </c>
      <c r="AM8" s="18">
        <f>AM7/AL7-1</f>
        <v>8.3337036972341849E-4</v>
      </c>
    </row>
    <row r="9" spans="2:39">
      <c r="B9" s="10" t="s">
        <v>389</v>
      </c>
      <c r="C9" t="s">
        <v>384</v>
      </c>
      <c r="D9" s="18">
        <f>VLOOKUP($C9,Baseline_SUB!$A$1:$AT$50,D$1,FALSE)</f>
        <v>6.3E-3</v>
      </c>
      <c r="E9" s="18">
        <f>VLOOKUP($C9,Baseline_SUB!$A$1:$AT$50,E$1,FALSE)</f>
        <v>3.1358993400000001E-3</v>
      </c>
      <c r="F9" s="18">
        <f>VLOOKUP($C9,Baseline_SUB!$A$1:$AT$50,F$1,FALSE)</f>
        <v>3.2642909899999999E-3</v>
      </c>
      <c r="G9" s="18">
        <f>VLOOKUP($C9,Baseline_SUB!$A$1:$AT$50,G$1,FALSE)</f>
        <v>1.4863808100000001E-2</v>
      </c>
      <c r="H9" s="18">
        <f>VLOOKUP($C9,Baseline_SUB!$A$1:$AT$50,H$1,FALSE)</f>
        <v>2.0186653200000002E-2</v>
      </c>
      <c r="I9" s="18">
        <f>VLOOKUP($C9,Baseline_SUB!$A$1:$AT$50,I$1,FALSE)</f>
        <v>2.2220667199999999E-2</v>
      </c>
      <c r="J9" s="18">
        <f>VLOOKUP($C9,Baseline_SUB!$A$1:$AT$50,J$1,FALSE)</f>
        <v>2.9807047499999999E-2</v>
      </c>
      <c r="K9" s="18">
        <f>VLOOKUP($C9,Baseline_SUB!$A$1:$AT$50,K$1,FALSE)</f>
        <v>3.1899952199999998E-2</v>
      </c>
      <c r="L9" s="18">
        <f>VLOOKUP($C9,Baseline_SUB!$A$1:$AT$50,L$1,FALSE)</f>
        <v>3.37444784E-2</v>
      </c>
      <c r="M9" s="18">
        <f>VLOOKUP($C9,Baseline_SUB!$A$1:$AT$50,M$1,FALSE)</f>
        <v>3.5339279899999999E-2</v>
      </c>
      <c r="N9" s="18">
        <f>VLOOKUP($C9,Baseline_SUB!$A$1:$AT$50,N$1,FALSE)</f>
        <v>3.6683191400000002E-2</v>
      </c>
      <c r="O9" s="18">
        <f>VLOOKUP($C9,Baseline_SUB!$A$1:$AT$50,O$1,FALSE)</f>
        <v>3.8136585100000002E-2</v>
      </c>
      <c r="P9" s="18">
        <f>VLOOKUP($C9,Baseline_SUB!$A$1:$AT$50,P$1,FALSE)</f>
        <v>3.9791477800000002E-2</v>
      </c>
      <c r="Q9" s="18">
        <f>VLOOKUP($C9,Baseline_SUB!$A$1:$AT$50,Q$1,FALSE)</f>
        <v>4.1332098400000003E-2</v>
      </c>
      <c r="R9" s="18">
        <f>VLOOKUP($C9,Baseline_SUB!$A$1:$AT$50,R$1,FALSE)</f>
        <v>4.2757931700000001E-2</v>
      </c>
      <c r="S9" s="18">
        <f>VLOOKUP($C9,Baseline_SUB!$A$1:$AT$50,S$1,FALSE)</f>
        <v>4.4068499999999997E-2</v>
      </c>
      <c r="T9" s="18">
        <f>VLOOKUP($C9,Baseline_SUB!$A$1:$AT$50,T$1,FALSE)</f>
        <v>4.6539746399999998E-2</v>
      </c>
      <c r="U9" s="18">
        <f>VLOOKUP($C9,Baseline_SUB!$A$1:$AT$50,U$1,FALSE)</f>
        <v>4.9765381999999997E-2</v>
      </c>
      <c r="V9" s="18">
        <f>VLOOKUP($C9,Baseline_SUB!$A$1:$AT$50,V$1,FALSE)</f>
        <v>5.2259430400000001E-2</v>
      </c>
      <c r="W9" s="18">
        <f>VLOOKUP($C9,Baseline_SUB!$A$1:$AT$50,W$1,FALSE)</f>
        <v>5.4016636700000002E-2</v>
      </c>
      <c r="X9" s="18">
        <f>VLOOKUP($C9,Baseline_SUB!$A$1:$AT$50,X$1,FALSE)</f>
        <v>5.5033293400000002E-2</v>
      </c>
      <c r="Y9" s="18">
        <f>VLOOKUP($C9,Baseline_SUB!$A$1:$AT$50,Y$1,FALSE)</f>
        <v>5.5389613900000002E-2</v>
      </c>
      <c r="Z9" s="18">
        <f>VLOOKUP($C9,Baseline_SUB!$A$1:$AT$50,Z$1,FALSE)</f>
        <v>5.5269793499999997E-2</v>
      </c>
      <c r="AA9" s="18">
        <f>VLOOKUP($C9,Baseline_SUB!$A$1:$AT$50,AA$1,FALSE)</f>
        <v>5.46840746E-2</v>
      </c>
      <c r="AB9" s="18">
        <f>VLOOKUP($C9,Baseline_SUB!$A$1:$AT$50,AB$1,FALSE)</f>
        <v>5.3633233099999997E-2</v>
      </c>
      <c r="AC9" s="18">
        <f>VLOOKUP($C9,Baseline_SUB!$A$1:$AT$50,AC$1,FALSE)</f>
        <v>5.2118659900000003E-2</v>
      </c>
      <c r="AD9" s="18">
        <f>VLOOKUP($C9,Baseline_SUB!$A$1:$AT$50,AD$1,FALSE)</f>
        <v>5.1027060899999997E-2</v>
      </c>
      <c r="AE9" s="18">
        <f>VLOOKUP($C9,Baseline_SUB!$A$1:$AT$50,AE$1,FALSE)</f>
        <v>5.0658041000000001E-2</v>
      </c>
      <c r="AF9" s="18">
        <f>VLOOKUP($C9,Baseline_SUB!$A$1:$AT$50,AF$1,FALSE)</f>
        <v>5.0276565299999999E-2</v>
      </c>
      <c r="AG9" s="18">
        <f>VLOOKUP($C9,Baseline_SUB!$A$1:$AT$50,AG$1,FALSE)</f>
        <v>4.9882647400000001E-2</v>
      </c>
      <c r="AH9" s="18">
        <f>VLOOKUP($C9,Baseline_SUB!$A$1:$AT$50,AH$1,FALSE)</f>
        <v>4.9476301399999999E-2</v>
      </c>
      <c r="AI9" s="18">
        <f>VLOOKUP($C9,Baseline_SUB!$A$1:$AT$50,AI$1,FALSE)</f>
        <v>4.9190218199999997E-2</v>
      </c>
      <c r="AJ9" s="18">
        <f>VLOOKUP($C9,Baseline_SUB!$A$1:$AT$50,AJ$1,FALSE)</f>
        <v>4.9055183799999999E-2</v>
      </c>
      <c r="AK9" s="18">
        <f>VLOOKUP($C9,Baseline_SUB!$A$1:$AT$50,AK$1,FALSE)</f>
        <v>4.8953919399999997E-2</v>
      </c>
      <c r="AL9" s="18">
        <f>VLOOKUP($C9,Baseline_SUB!$A$1:$AT$50,AL$1,FALSE)</f>
        <v>4.8886415199999998E-2</v>
      </c>
      <c r="AM9" s="18">
        <f>VLOOKUP($C9,Baseline_SUB!$A$1:$AT$50,AM$1,FALSE)</f>
        <v>4.8852664699999999E-2</v>
      </c>
    </row>
    <row r="10" spans="2:39">
      <c r="B10" s="10" t="s">
        <v>390</v>
      </c>
      <c r="C10" t="s">
        <v>391</v>
      </c>
      <c r="D10" s="23">
        <f>VLOOKUP($C10,Baseline_SUB!$A$1:$AT$50,D$1,FALSE)</f>
        <v>84688.9</v>
      </c>
      <c r="E10" s="23">
        <f>VLOOKUP($C10,Baseline_SUB!$A$1:$AT$50,E$1,FALSE)</f>
        <v>85888.328720000005</v>
      </c>
      <c r="F10" s="23">
        <f>VLOOKUP($C10,Baseline_SUB!$A$1:$AT$50,F$1,FALSE)</f>
        <v>87096.993780000004</v>
      </c>
      <c r="G10" s="23">
        <f>VLOOKUP($C10,Baseline_SUB!$A$1:$AT$50,G$1,FALSE)</f>
        <v>89503.250079999998</v>
      </c>
      <c r="H10" s="23">
        <f>VLOOKUP($C10,Baseline_SUB!$A$1:$AT$50,H$1,FALSE)</f>
        <v>93034.496639999998</v>
      </c>
      <c r="I10" s="23">
        <f>VLOOKUP($C10,Baseline_SUB!$A$1:$AT$50,I$1,FALSE)</f>
        <v>96773.007410000006</v>
      </c>
      <c r="J10" s="23">
        <f>VLOOKUP($C10,Baseline_SUB!$A$1:$AT$50,J$1,FALSE)</f>
        <v>100744.6914</v>
      </c>
      <c r="K10" s="23">
        <f>VLOOKUP($C10,Baseline_SUB!$A$1:$AT$50,K$1,FALSE)</f>
        <v>104963.45170000001</v>
      </c>
      <c r="L10" s="23">
        <f>VLOOKUP($C10,Baseline_SUB!$A$1:$AT$50,L$1,FALSE)</f>
        <v>109445.3348</v>
      </c>
      <c r="M10" s="23">
        <f>VLOOKUP($C10,Baseline_SUB!$A$1:$AT$50,M$1,FALSE)</f>
        <v>114206.2885</v>
      </c>
      <c r="N10" s="23">
        <f>VLOOKUP($C10,Baseline_SUB!$A$1:$AT$50,N$1,FALSE)</f>
        <v>119261.60950000001</v>
      </c>
      <c r="O10" s="23">
        <f>VLOOKUP($C10,Baseline_SUB!$A$1:$AT$50,O$1,FALSE)</f>
        <v>124627.95480000001</v>
      </c>
      <c r="P10" s="23">
        <f>VLOOKUP($C10,Baseline_SUB!$A$1:$AT$50,P$1,FALSE)</f>
        <v>130327.0857</v>
      </c>
      <c r="Q10" s="23">
        <f>VLOOKUP($C10,Baseline_SUB!$A$1:$AT$50,Q$1,FALSE)</f>
        <v>136383.70800000001</v>
      </c>
      <c r="R10" s="23">
        <f>VLOOKUP($C10,Baseline_SUB!$A$1:$AT$50,R$1,FALSE)</f>
        <v>142827.68640000001</v>
      </c>
      <c r="S10" s="23">
        <f>VLOOKUP($C10,Baseline_SUB!$A$1:$AT$50,S$1,FALSE)</f>
        <v>149696.68049999999</v>
      </c>
      <c r="T10" s="23">
        <f>VLOOKUP($C10,Baseline_SUB!$A$1:$AT$50,T$1,FALSE)</f>
        <v>157341.34890000001</v>
      </c>
      <c r="U10" s="23">
        <f>VLOOKUP($C10,Baseline_SUB!$A$1:$AT$50,U$1,FALSE)</f>
        <v>165855.45389999999</v>
      </c>
      <c r="V10" s="23">
        <f>VLOOKUP($C10,Baseline_SUB!$A$1:$AT$50,V$1,FALSE)</f>
        <v>175212.12580000001</v>
      </c>
      <c r="W10" s="23">
        <f>VLOOKUP($C10,Baseline_SUB!$A$1:$AT$50,W$1,FALSE)</f>
        <v>185383.72899999999</v>
      </c>
      <c r="X10" s="23">
        <f>VLOOKUP($C10,Baseline_SUB!$A$1:$AT$50,X$1,FALSE)</f>
        <v>196333.38519999999</v>
      </c>
      <c r="Y10" s="23">
        <f>VLOOKUP($C10,Baseline_SUB!$A$1:$AT$50,Y$1,FALSE)</f>
        <v>208009.89610000001</v>
      </c>
      <c r="Z10" s="23">
        <f>VLOOKUP($C10,Baseline_SUB!$A$1:$AT$50,Z$1,FALSE)</f>
        <v>220342.47070000001</v>
      </c>
      <c r="AA10" s="23">
        <f>VLOOKUP($C10,Baseline_SUB!$A$1:$AT$50,AA$1,FALSE)</f>
        <v>233236.01420000001</v>
      </c>
      <c r="AB10" s="23">
        <f>VLOOKUP($C10,Baseline_SUB!$A$1:$AT$50,AB$1,FALSE)</f>
        <v>246567.3726</v>
      </c>
      <c r="AC10" s="23">
        <f>VLOOKUP($C10,Baseline_SUB!$A$1:$AT$50,AC$1,FALSE)</f>
        <v>260182.5386</v>
      </c>
      <c r="AD10" s="23">
        <f>VLOOKUP($C10,Baseline_SUB!$A$1:$AT$50,AD$1,FALSE)</f>
        <v>274139.26740000001</v>
      </c>
      <c r="AE10" s="23">
        <f>VLOOKUP($C10,Baseline_SUB!$A$1:$AT$50,AE$1,FALSE)</f>
        <v>288632.53989999997</v>
      </c>
      <c r="AF10" s="23">
        <f>VLOOKUP($C10,Baseline_SUB!$A$1:$AT$50,AF$1,FALSE)</f>
        <v>303692.24650000001</v>
      </c>
      <c r="AG10" s="23">
        <f>VLOOKUP($C10,Baseline_SUB!$A$1:$AT$50,AG$1,FALSE)</f>
        <v>319352.9656</v>
      </c>
      <c r="AH10" s="23">
        <f>VLOOKUP($C10,Baseline_SUB!$A$1:$AT$50,AH$1,FALSE)</f>
        <v>335654.31520000001</v>
      </c>
      <c r="AI10" s="23">
        <f>VLOOKUP($C10,Baseline_SUB!$A$1:$AT$50,AI$1,FALSE)</f>
        <v>352641.17330000002</v>
      </c>
      <c r="AJ10" s="23">
        <f>VLOOKUP($C10,Baseline_SUB!$A$1:$AT$50,AJ$1,FALSE)</f>
        <v>370363.96750000003</v>
      </c>
      <c r="AK10" s="23">
        <f>VLOOKUP($C10,Baseline_SUB!$A$1:$AT$50,AK$1,FALSE)</f>
        <v>388879.13410000002</v>
      </c>
      <c r="AL10" s="23">
        <f>VLOOKUP($C10,Baseline_SUB!$A$1:$AT$50,AL$1,FALSE)</f>
        <v>408249.67950000003</v>
      </c>
      <c r="AM10" s="23">
        <f>VLOOKUP($C10,Baseline_SUB!$A$1:$AT$50,AM$1,FALSE)</f>
        <v>428545.79330000002</v>
      </c>
    </row>
    <row r="11" spans="2:39">
      <c r="B11" s="10" t="s">
        <v>392</v>
      </c>
      <c r="D11" s="18">
        <f>SUM(D12:D15)</f>
        <v>-1.0839673203E-2</v>
      </c>
      <c r="E11" s="18">
        <f t="shared" ref="E11:S11" si="20">SUM(E12:E15)</f>
        <v>-9.7261503199999998E-3</v>
      </c>
      <c r="F11" s="18">
        <f t="shared" si="20"/>
        <v>-8.5565545499999996E-3</v>
      </c>
      <c r="G11" s="18">
        <f t="shared" si="20"/>
        <v>-7.3696443800000001E-3</v>
      </c>
      <c r="H11" s="18">
        <f t="shared" si="20"/>
        <v>-6.2180499640000003E-3</v>
      </c>
      <c r="I11" s="18">
        <f t="shared" si="20"/>
        <v>-5.1410245228059991E-3</v>
      </c>
      <c r="J11" s="18">
        <f t="shared" si="20"/>
        <v>-1.5497808553879E-2</v>
      </c>
      <c r="K11" s="18">
        <f t="shared" si="20"/>
        <v>-2.5409813598999999E-2</v>
      </c>
      <c r="L11" s="18">
        <f t="shared" si="20"/>
        <v>-3.6223519317000005E-2</v>
      </c>
      <c r="M11" s="18">
        <f t="shared" si="20"/>
        <v>-4.1943611339E-2</v>
      </c>
      <c r="N11" s="18">
        <f t="shared" si="20"/>
        <v>-4.2977510861000004E-2</v>
      </c>
      <c r="O11" s="18">
        <f t="shared" si="20"/>
        <v>-4.3028803273000002E-2</v>
      </c>
      <c r="P11" s="18">
        <f t="shared" si="20"/>
        <v>-4.2899346344E-2</v>
      </c>
      <c r="Q11" s="18">
        <f t="shared" si="20"/>
        <v>-4.2673666750000006E-2</v>
      </c>
      <c r="R11" s="18">
        <f t="shared" si="20"/>
        <v>-4.2675192158999994E-2</v>
      </c>
      <c r="S11" s="18">
        <f t="shared" si="20"/>
        <v>-4.2670274378999999E-2</v>
      </c>
      <c r="T11" s="18">
        <f t="shared" ref="T11:AM11" si="21">SUM(T12:T15)</f>
        <v>-3.9861662513000003E-2</v>
      </c>
      <c r="U11" s="18">
        <f t="shared" si="21"/>
        <v>-3.7127470225E-2</v>
      </c>
      <c r="V11" s="18">
        <f t="shared" si="21"/>
        <v>-3.4613365426999998E-2</v>
      </c>
      <c r="W11" s="18">
        <f t="shared" si="21"/>
        <v>-3.2305749632000003E-2</v>
      </c>
      <c r="X11" s="18">
        <f t="shared" si="21"/>
        <v>-3.0170529724999999E-2</v>
      </c>
      <c r="Y11" s="18">
        <f t="shared" si="21"/>
        <v>-2.8176862802000002E-2</v>
      </c>
      <c r="Z11" s="18">
        <f t="shared" si="21"/>
        <v>-2.6301418443999997E-2</v>
      </c>
      <c r="AA11" s="18">
        <f t="shared" si="21"/>
        <v>-2.4527225781999999E-2</v>
      </c>
      <c r="AB11" s="18">
        <f t="shared" si="21"/>
        <v>-2.2842388976000001E-2</v>
      </c>
      <c r="AC11" s="18">
        <f t="shared" si="21"/>
        <v>-2.1239097517E-2</v>
      </c>
      <c r="AD11" s="18">
        <f t="shared" si="21"/>
        <v>-1.9712080813000001E-2</v>
      </c>
      <c r="AE11" s="18">
        <f t="shared" si="21"/>
        <v>-1.8264642057999998E-2</v>
      </c>
      <c r="AF11" s="18">
        <f t="shared" si="21"/>
        <v>-1.6905147201999999E-2</v>
      </c>
      <c r="AG11" s="18">
        <f t="shared" si="21"/>
        <v>-1.5637002231000001E-2</v>
      </c>
      <c r="AH11" s="18">
        <f t="shared" si="21"/>
        <v>-1.4460514657E-2</v>
      </c>
      <c r="AI11" s="18">
        <f t="shared" si="21"/>
        <v>-1.3374227740000001E-2</v>
      </c>
      <c r="AJ11" s="18">
        <f t="shared" si="21"/>
        <v>-1.2375287815E-2</v>
      </c>
      <c r="AK11" s="18">
        <f t="shared" si="21"/>
        <v>-1.1459442125E-2</v>
      </c>
      <c r="AL11" s="18">
        <f t="shared" si="21"/>
        <v>-1.0621692237000002E-2</v>
      </c>
      <c r="AM11" s="18">
        <f t="shared" si="21"/>
        <v>-9.8567476740000007E-3</v>
      </c>
    </row>
    <row r="12" spans="2:39">
      <c r="B12" s="29" t="s">
        <v>300</v>
      </c>
      <c r="C12" t="s">
        <v>331</v>
      </c>
      <c r="D12" s="18">
        <f>VLOOKUP($C12,Baseline_SUB!$A$1:$AT$50,D$1,FALSE)</f>
        <v>0</v>
      </c>
      <c r="E12" s="18">
        <f>VLOOKUP($C12,Baseline_SUB!$A$1:$AT$50,E$1,FALSE)</f>
        <v>0</v>
      </c>
      <c r="F12" s="18">
        <f>VLOOKUP($C12,Baseline_SUB!$A$1:$AT$50,F$1,FALSE)</f>
        <v>0</v>
      </c>
      <c r="G12" s="18">
        <f>VLOOKUP($C12,Baseline_SUB!$A$1:$AT$50,G$1,FALSE)</f>
        <v>0</v>
      </c>
      <c r="H12" s="18">
        <f>VLOOKUP($C12,Baseline_SUB!$A$1:$AT$50,H$1,FALSE)</f>
        <v>0</v>
      </c>
      <c r="I12" s="18">
        <f>VLOOKUP($C12,Baseline_SUB!$A$1:$AT$50,I$1,FALSE)</f>
        <v>0</v>
      </c>
      <c r="J12" s="18">
        <f>VLOOKUP($C12,Baseline_SUB!$A$1:$AT$50,J$1,FALSE)</f>
        <v>-1.6964841499999999E-4</v>
      </c>
      <c r="K12" s="18">
        <f>VLOOKUP($C12,Baseline_SUB!$A$1:$AT$50,K$1,FALSE)</f>
        <v>-4.19108709E-4</v>
      </c>
      <c r="L12" s="18">
        <f>VLOOKUP($C12,Baseline_SUB!$A$1:$AT$50,L$1,FALSE)</f>
        <v>-6.3535519699999996E-4</v>
      </c>
      <c r="M12" s="18">
        <f>VLOOKUP($C12,Baseline_SUB!$A$1:$AT$50,M$1,FALSE)</f>
        <v>-7.8911720900000002E-4</v>
      </c>
      <c r="N12" s="18">
        <f>VLOOKUP($C12,Baseline_SUB!$A$1:$AT$50,N$1,FALSE)</f>
        <v>-8.5121626099999995E-4</v>
      </c>
      <c r="O12" s="18">
        <f>VLOOKUP($C12,Baseline_SUB!$A$1:$AT$50,O$1,FALSE)</f>
        <v>-8.0170346299999996E-4</v>
      </c>
      <c r="P12" s="18">
        <f>VLOOKUP($C12,Baseline_SUB!$A$1:$AT$50,P$1,FALSE)</f>
        <v>-7.4854400399999995E-4</v>
      </c>
      <c r="Q12" s="18">
        <f>VLOOKUP($C12,Baseline_SUB!$A$1:$AT$50,Q$1,FALSE)</f>
        <v>-6.9372637000000002E-4</v>
      </c>
      <c r="R12" s="18">
        <f>VLOOKUP($C12,Baseline_SUB!$A$1:$AT$50,R$1,FALSE)</f>
        <v>-6.6337723899999995E-4</v>
      </c>
      <c r="S12" s="18">
        <f>VLOOKUP($C12,Baseline_SUB!$A$1:$AT$50,S$1,FALSE)</f>
        <v>-6.3162079900000001E-4</v>
      </c>
      <c r="T12" s="18">
        <f>VLOOKUP($C12,Baseline_SUB!$A$1:$AT$50,T$1,FALSE)</f>
        <v>-6.0303177300000002E-4</v>
      </c>
      <c r="U12" s="18">
        <f>VLOOKUP($C12,Baseline_SUB!$A$1:$AT$50,U$1,FALSE)</f>
        <v>-5.5750867499999998E-4</v>
      </c>
      <c r="V12" s="18">
        <f>VLOOKUP($C12,Baseline_SUB!$A$1:$AT$50,V$1,FALSE)</f>
        <v>-5.1187095699999996E-4</v>
      </c>
      <c r="W12" s="18">
        <f>VLOOKUP($C12,Baseline_SUB!$A$1:$AT$50,W$1,FALSE)</f>
        <v>-4.7137124200000001E-4</v>
      </c>
      <c r="X12" s="18">
        <f>VLOOKUP($C12,Baseline_SUB!$A$1:$AT$50,X$1,FALSE)</f>
        <v>-4.3663412500000002E-4</v>
      </c>
      <c r="Y12" s="18">
        <f>VLOOKUP($C12,Baseline_SUB!$A$1:$AT$50,Y$1,FALSE)</f>
        <v>-4.0675356200000002E-4</v>
      </c>
      <c r="Z12" s="18">
        <f>VLOOKUP($C12,Baseline_SUB!$A$1:$AT$50,Z$1,FALSE)</f>
        <v>-3.80487024E-4</v>
      </c>
      <c r="AA12" s="18">
        <f>VLOOKUP($C12,Baseline_SUB!$A$1:$AT$50,AA$1,FALSE)</f>
        <v>-3.56659272E-4</v>
      </c>
      <c r="AB12" s="18">
        <f>VLOOKUP($C12,Baseline_SUB!$A$1:$AT$50,AB$1,FALSE)</f>
        <v>-3.34275836E-4</v>
      </c>
      <c r="AC12" s="18">
        <f>VLOOKUP($C12,Baseline_SUB!$A$1:$AT$50,AC$1,FALSE)</f>
        <v>-3.12540567E-4</v>
      </c>
      <c r="AD12" s="18">
        <f>VLOOKUP($C12,Baseline_SUB!$A$1:$AT$50,AD$1,FALSE)</f>
        <v>-2.9103631299999999E-4</v>
      </c>
      <c r="AE12" s="18">
        <f>VLOOKUP($C12,Baseline_SUB!$A$1:$AT$50,AE$1,FALSE)</f>
        <v>-2.6986899800000001E-4</v>
      </c>
      <c r="AF12" s="18">
        <f>VLOOKUP($C12,Baseline_SUB!$A$1:$AT$50,AF$1,FALSE)</f>
        <v>-2.4930250200000002E-4</v>
      </c>
      <c r="AG12" s="18">
        <f>VLOOKUP($C12,Baseline_SUB!$A$1:$AT$50,AG$1,FALSE)</f>
        <v>-2.2952969099999999E-4</v>
      </c>
      <c r="AH12" s="18">
        <f>VLOOKUP($C12,Baseline_SUB!$A$1:$AT$50,AH$1,FALSE)</f>
        <v>-2.1069092700000001E-4</v>
      </c>
      <c r="AI12" s="18">
        <f>VLOOKUP($C12,Baseline_SUB!$A$1:$AT$50,AI$1,FALSE)</f>
        <v>-1.9288958E-4</v>
      </c>
      <c r="AJ12" s="18">
        <f>VLOOKUP($C12,Baseline_SUB!$A$1:$AT$50,AJ$1,FALSE)</f>
        <v>-1.7619907500000001E-4</v>
      </c>
      <c r="AK12" s="18">
        <f>VLOOKUP($C12,Baseline_SUB!$A$1:$AT$50,AK$1,FALSE)</f>
        <v>-1.6066602499999999E-4</v>
      </c>
      <c r="AL12" s="18">
        <f>VLOOKUP($C12,Baseline_SUB!$A$1:$AT$50,AL$1,FALSE)</f>
        <v>-1.4631397699999999E-4</v>
      </c>
      <c r="AM12" s="18">
        <f>VLOOKUP($C12,Baseline_SUB!$A$1:$AT$50,AM$1,FALSE)</f>
        <v>-1.3314748400000001E-4</v>
      </c>
    </row>
    <row r="13" spans="2:39">
      <c r="B13" s="29" t="s">
        <v>148</v>
      </c>
      <c r="C13" t="s">
        <v>332</v>
      </c>
      <c r="D13" s="18">
        <f>VLOOKUP($C13,Baseline_SUB!$A$1:$AT$50,D$1,FALSE)</f>
        <v>-7.08475373E-4</v>
      </c>
      <c r="E13" s="18">
        <f>VLOOKUP($C13,Baseline_SUB!$A$1:$AT$50,E$1,FALSE)</f>
        <v>-1.78429923E-3</v>
      </c>
      <c r="F13" s="18">
        <f>VLOOKUP($C13,Baseline_SUB!$A$1:$AT$50,F$1,FALSE)</f>
        <v>-2.7580525599999999E-3</v>
      </c>
      <c r="G13" s="18">
        <f>VLOOKUP($C13,Baseline_SUB!$A$1:$AT$50,G$1,FALSE)</f>
        <v>-3.6217141199999998E-3</v>
      </c>
      <c r="H13" s="18">
        <f>VLOOKUP($C13,Baseline_SUB!$A$1:$AT$50,H$1,FALSE)</f>
        <v>-4.3788477700000003E-3</v>
      </c>
      <c r="I13" s="18">
        <f>VLOOKUP($C13,Baseline_SUB!$A$1:$AT$50,I$1,FALSE)</f>
        <v>-5.0556162099999998E-3</v>
      </c>
      <c r="J13" s="18">
        <f>VLOOKUP($C13,Baseline_SUB!$A$1:$AT$50,J$1,FALSE)</f>
        <v>-1.27496899E-2</v>
      </c>
      <c r="K13" s="18">
        <f>VLOOKUP($C13,Baseline_SUB!$A$1:$AT$50,K$1,FALSE)</f>
        <v>-1.5309989600000001E-2</v>
      </c>
      <c r="L13" s="18">
        <f>VLOOKUP($C13,Baseline_SUB!$A$1:$AT$50,L$1,FALSE)</f>
        <v>-1.7576613200000001E-2</v>
      </c>
      <c r="M13" s="18">
        <f>VLOOKUP($C13,Baseline_SUB!$A$1:$AT$50,M$1,FALSE)</f>
        <v>-1.92528912E-2</v>
      </c>
      <c r="N13" s="18">
        <f>VLOOKUP($C13,Baseline_SUB!$A$1:$AT$50,N$1,FALSE)</f>
        <v>-2.0027306200000001E-2</v>
      </c>
      <c r="O13" s="18">
        <f>VLOOKUP($C13,Baseline_SUB!$A$1:$AT$50,O$1,FALSE)</f>
        <v>-1.98002244E-2</v>
      </c>
      <c r="P13" s="18">
        <f>VLOOKUP($C13,Baseline_SUB!$A$1:$AT$50,P$1,FALSE)</f>
        <v>-1.94784112E-2</v>
      </c>
      <c r="Q13" s="18">
        <f>VLOOKUP($C13,Baseline_SUB!$A$1:$AT$50,Q$1,FALSE)</f>
        <v>-1.9101681400000001E-2</v>
      </c>
      <c r="R13" s="18">
        <f>VLOOKUP($C13,Baseline_SUB!$A$1:$AT$50,R$1,FALSE)</f>
        <v>-1.8936543199999999E-2</v>
      </c>
      <c r="S13" s="18">
        <f>VLOOKUP($C13,Baseline_SUB!$A$1:$AT$50,S$1,FALSE)</f>
        <v>-1.8753988900000001E-2</v>
      </c>
      <c r="T13" s="18">
        <f>VLOOKUP($C13,Baseline_SUB!$A$1:$AT$50,T$1,FALSE)</f>
        <v>-1.7662303300000001E-2</v>
      </c>
      <c r="U13" s="18">
        <f>VLOOKUP($C13,Baseline_SUB!$A$1:$AT$50,U$1,FALSE)</f>
        <v>-1.6507329899999999E-2</v>
      </c>
      <c r="V13" s="18">
        <f>VLOOKUP($C13,Baseline_SUB!$A$1:$AT$50,V$1,FALSE)</f>
        <v>-1.5390042499999999E-2</v>
      </c>
      <c r="W13" s="18">
        <f>VLOOKUP($C13,Baseline_SUB!$A$1:$AT$50,W$1,FALSE)</f>
        <v>-1.4333521300000001E-2</v>
      </c>
      <c r="X13" s="18">
        <f>VLOOKUP($C13,Baseline_SUB!$A$1:$AT$50,X$1,FALSE)</f>
        <v>-1.33406631E-2</v>
      </c>
      <c r="Y13" s="18">
        <f>VLOOKUP($C13,Baseline_SUB!$A$1:$AT$50,Y$1,FALSE)</f>
        <v>-1.24067117E-2</v>
      </c>
      <c r="Z13" s="18">
        <f>VLOOKUP($C13,Baseline_SUB!$A$1:$AT$50,Z$1,FALSE)</f>
        <v>-1.15242339E-2</v>
      </c>
      <c r="AA13" s="18">
        <f>VLOOKUP($C13,Baseline_SUB!$A$1:$AT$50,AA$1,FALSE)</f>
        <v>-1.0685396600000001E-2</v>
      </c>
      <c r="AB13" s="18">
        <f>VLOOKUP($C13,Baseline_SUB!$A$1:$AT$50,AB$1,FALSE)</f>
        <v>-9.8834390699999997E-3</v>
      </c>
      <c r="AC13" s="18">
        <f>VLOOKUP($C13,Baseline_SUB!$A$1:$AT$50,AC$1,FALSE)</f>
        <v>-9.11353453E-3</v>
      </c>
      <c r="AD13" s="18">
        <f>VLOOKUP($C13,Baseline_SUB!$A$1:$AT$50,AD$1,FALSE)</f>
        <v>-8.3744294100000002E-3</v>
      </c>
      <c r="AE13" s="18">
        <f>VLOOKUP($C13,Baseline_SUB!$A$1:$AT$50,AE$1,FALSE)</f>
        <v>-7.6712744700000004E-3</v>
      </c>
      <c r="AF13" s="18">
        <f>VLOOKUP($C13,Baseline_SUB!$A$1:$AT$50,AF$1,FALSE)</f>
        <v>-7.0111006000000003E-3</v>
      </c>
      <c r="AG13" s="18">
        <f>VLOOKUP($C13,Baseline_SUB!$A$1:$AT$50,AG$1,FALSE)</f>
        <v>-6.3978830999999996E-3</v>
      </c>
      <c r="AH13" s="18">
        <f>VLOOKUP($C13,Baseline_SUB!$A$1:$AT$50,AH$1,FALSE)</f>
        <v>-5.8333601500000004E-3</v>
      </c>
      <c r="AI13" s="18">
        <f>VLOOKUP($C13,Baseline_SUB!$A$1:$AT$50,AI$1,FALSE)</f>
        <v>-5.3177225100000001E-3</v>
      </c>
      <c r="AJ13" s="18">
        <f>VLOOKUP($C13,Baseline_SUB!$A$1:$AT$50,AJ$1,FALSE)</f>
        <v>-4.84995162E-3</v>
      </c>
      <c r="AK13" s="18">
        <f>VLOOKUP($C13,Baseline_SUB!$A$1:$AT$50,AK$1,FALSE)</f>
        <v>-4.4280280099999996E-3</v>
      </c>
      <c r="AL13" s="18">
        <f>VLOOKUP($C13,Baseline_SUB!$A$1:$AT$50,AL$1,FALSE)</f>
        <v>-4.0493496E-3</v>
      </c>
      <c r="AM13" s="18">
        <f>VLOOKUP($C13,Baseline_SUB!$A$1:$AT$50,AM$1,FALSE)</f>
        <v>-3.7110341200000002E-3</v>
      </c>
    </row>
    <row r="14" spans="2:39">
      <c r="B14" s="29" t="s">
        <v>159</v>
      </c>
      <c r="C14" t="s">
        <v>333</v>
      </c>
      <c r="D14" s="18">
        <f>VLOOKUP($C14,Baseline_SUB!$A$1:$AT$50,D$1,FALSE)</f>
        <v>-3.88126425E-3</v>
      </c>
      <c r="E14" s="18">
        <f>VLOOKUP($C14,Baseline_SUB!$A$1:$AT$50,E$1,FALSE)</f>
        <v>-3.0559331400000001E-3</v>
      </c>
      <c r="F14" s="18">
        <f>VLOOKUP($C14,Baseline_SUB!$A$1:$AT$50,F$1,FALSE)</f>
        <v>-2.24569136E-3</v>
      </c>
      <c r="G14" s="18">
        <f>VLOOKUP($C14,Baseline_SUB!$A$1:$AT$50,G$1,FALSE)</f>
        <v>-1.46698611E-3</v>
      </c>
      <c r="H14" s="18">
        <f>VLOOKUP($C14,Baseline_SUB!$A$1:$AT$50,H$1,FALSE)</f>
        <v>-7.4437159399999998E-4</v>
      </c>
      <c r="I14" s="18">
        <f>VLOOKUP($C14,Baseline_SUB!$A$1:$AT$50,I$1,FALSE)</f>
        <v>-8.5247228300000004E-5</v>
      </c>
      <c r="J14" s="18">
        <f>VLOOKUP($C14,Baseline_SUB!$A$1:$AT$50,J$1,FALSE)</f>
        <v>-2.5784243500000001E-3</v>
      </c>
      <c r="K14" s="18">
        <f>VLOOKUP($C14,Baseline_SUB!$A$1:$AT$50,K$1,FALSE)</f>
        <v>-4.9319340099999998E-3</v>
      </c>
      <c r="L14" s="18">
        <f>VLOOKUP($C14,Baseline_SUB!$A$1:$AT$50,L$1,FALSE)</f>
        <v>-6.98341862E-3</v>
      </c>
      <c r="M14" s="18">
        <f>VLOOKUP($C14,Baseline_SUB!$A$1:$AT$50,M$1,FALSE)</f>
        <v>-8.2129327300000006E-3</v>
      </c>
      <c r="N14" s="18">
        <f>VLOOKUP($C14,Baseline_SUB!$A$1:$AT$50,N$1,FALSE)</f>
        <v>-8.1551327999999992E-3</v>
      </c>
      <c r="O14" s="18">
        <f>VLOOKUP($C14,Baseline_SUB!$A$1:$AT$50,O$1,FALSE)</f>
        <v>-8.1761763099999999E-3</v>
      </c>
      <c r="P14" s="18">
        <f>VLOOKUP($C14,Baseline_SUB!$A$1:$AT$50,P$1,FALSE)</f>
        <v>-8.1645170399999994E-3</v>
      </c>
      <c r="Q14" s="18">
        <f>VLOOKUP($C14,Baseline_SUB!$A$1:$AT$50,Q$1,FALSE)</f>
        <v>-8.1369598800000009E-3</v>
      </c>
      <c r="R14" s="18">
        <f>VLOOKUP($C14,Baseline_SUB!$A$1:$AT$50,R$1,FALSE)</f>
        <v>-8.1048559199999991E-3</v>
      </c>
      <c r="S14" s="18">
        <f>VLOOKUP($C14,Baseline_SUB!$A$1:$AT$50,S$1,FALSE)</f>
        <v>-8.0756875799999992E-3</v>
      </c>
      <c r="T14" s="18">
        <f>VLOOKUP($C14,Baseline_SUB!$A$1:$AT$50,T$1,FALSE)</f>
        <v>-7.4919945399999997E-3</v>
      </c>
      <c r="U14" s="18">
        <f>VLOOKUP($C14,Baseline_SUB!$A$1:$AT$50,U$1,FALSE)</f>
        <v>-6.9489058500000001E-3</v>
      </c>
      <c r="V14" s="18">
        <f>VLOOKUP($C14,Baseline_SUB!$A$1:$AT$50,V$1,FALSE)</f>
        <v>-6.4767856699999996E-3</v>
      </c>
      <c r="W14" s="18">
        <f>VLOOKUP($C14,Baseline_SUB!$A$1:$AT$50,W$1,FALSE)</f>
        <v>-6.0603825899999998E-3</v>
      </c>
      <c r="X14" s="18">
        <f>VLOOKUP($C14,Baseline_SUB!$A$1:$AT$50,X$1,FALSE)</f>
        <v>-5.6830083999999999E-3</v>
      </c>
      <c r="Y14" s="18">
        <f>VLOOKUP($C14,Baseline_SUB!$A$1:$AT$50,Y$1,FALSE)</f>
        <v>-5.3330618400000002E-3</v>
      </c>
      <c r="Z14" s="18">
        <f>VLOOKUP($C14,Baseline_SUB!$A$1:$AT$50,Z$1,FALSE)</f>
        <v>-5.0036752999999996E-3</v>
      </c>
      <c r="AA14" s="18">
        <f>VLOOKUP($C14,Baseline_SUB!$A$1:$AT$50,AA$1,FALSE)</f>
        <v>-4.6911280000000001E-3</v>
      </c>
      <c r="AB14" s="18">
        <f>VLOOKUP($C14,Baseline_SUB!$A$1:$AT$50,AB$1,FALSE)</f>
        <v>-4.3935683499999999E-3</v>
      </c>
      <c r="AC14" s="18">
        <f>VLOOKUP($C14,Baseline_SUB!$A$1:$AT$50,AC$1,FALSE)</f>
        <v>-4.1101460999999999E-3</v>
      </c>
      <c r="AD14" s="18">
        <f>VLOOKUP($C14,Baseline_SUB!$A$1:$AT$50,AD$1,FALSE)</f>
        <v>-3.8397703999999999E-3</v>
      </c>
      <c r="AE14" s="18">
        <f>VLOOKUP($C14,Baseline_SUB!$A$1:$AT$50,AE$1,FALSE)</f>
        <v>-3.5822572999999998E-3</v>
      </c>
      <c r="AF14" s="18">
        <f>VLOOKUP($C14,Baseline_SUB!$A$1:$AT$50,AF$1,FALSE)</f>
        <v>-3.3386003999999999E-3</v>
      </c>
      <c r="AG14" s="18">
        <f>VLOOKUP($C14,Baseline_SUB!$A$1:$AT$50,AG$1,FALSE)</f>
        <v>-3.1090417000000001E-3</v>
      </c>
      <c r="AH14" s="18">
        <f>VLOOKUP($C14,Baseline_SUB!$A$1:$AT$50,AH$1,FALSE)</f>
        <v>-2.8934676599999998E-3</v>
      </c>
      <c r="AI14" s="18">
        <f>VLOOKUP($C14,Baseline_SUB!$A$1:$AT$50,AI$1,FALSE)</f>
        <v>-2.69162532E-3</v>
      </c>
      <c r="AJ14" s="18">
        <f>VLOOKUP($C14,Baseline_SUB!$A$1:$AT$50,AJ$1,FALSE)</f>
        <v>-2.5031300900000002E-3</v>
      </c>
      <c r="AK14" s="18">
        <f>VLOOKUP($C14,Baseline_SUB!$A$1:$AT$50,AK$1,FALSE)</f>
        <v>-2.3274051300000002E-3</v>
      </c>
      <c r="AL14" s="18">
        <f>VLOOKUP($C14,Baseline_SUB!$A$1:$AT$50,AL$1,FALSE)</f>
        <v>-2.1637726799999999E-3</v>
      </c>
      <c r="AM14" s="18">
        <f>VLOOKUP($C14,Baseline_SUB!$A$1:$AT$50,AM$1,FALSE)</f>
        <v>-2.01151373E-3</v>
      </c>
    </row>
    <row r="15" spans="2:39">
      <c r="B15" s="29" t="s">
        <v>140</v>
      </c>
      <c r="C15" t="s">
        <v>334</v>
      </c>
      <c r="D15" s="18">
        <f>VLOOKUP($C15,Baseline_SUB!$A$1:$AT$50,D$1,FALSE)</f>
        <v>-6.2499335800000003E-3</v>
      </c>
      <c r="E15" s="18">
        <f>VLOOKUP($C15,Baseline_SUB!$A$1:$AT$50,E$1,FALSE)</f>
        <v>-4.8859179499999997E-3</v>
      </c>
      <c r="F15" s="18">
        <f>VLOOKUP($C15,Baseline_SUB!$A$1:$AT$50,F$1,FALSE)</f>
        <v>-3.5528106300000001E-3</v>
      </c>
      <c r="G15" s="18">
        <f>VLOOKUP($C15,Baseline_SUB!$A$1:$AT$50,G$1,FALSE)</f>
        <v>-2.2809441499999999E-3</v>
      </c>
      <c r="H15" s="18">
        <f>VLOOKUP($C15,Baseline_SUB!$A$1:$AT$50,H$1,FALSE)</f>
        <v>-1.0948306E-3</v>
      </c>
      <c r="I15" s="18">
        <f>VLOOKUP($C15,Baseline_SUB!$A$1:$AT$50,I$1,FALSE)</f>
        <v>-1.61084506E-7</v>
      </c>
      <c r="J15" s="18">
        <f>VLOOKUP($C15,Baseline_SUB!$A$1:$AT$50,J$1,FALSE)</f>
        <v>-4.5888878999999999E-8</v>
      </c>
      <c r="K15" s="18">
        <f>VLOOKUP($C15,Baseline_SUB!$A$1:$AT$50,K$1,FALSE)</f>
        <v>-4.7487812800000003E-3</v>
      </c>
      <c r="L15" s="18">
        <f>VLOOKUP($C15,Baseline_SUB!$A$1:$AT$50,L$1,FALSE)</f>
        <v>-1.10281323E-2</v>
      </c>
      <c r="M15" s="18">
        <f>VLOOKUP($C15,Baseline_SUB!$A$1:$AT$50,M$1,FALSE)</f>
        <v>-1.3688670199999999E-2</v>
      </c>
      <c r="N15" s="18">
        <f>VLOOKUP($C15,Baseline_SUB!$A$1:$AT$50,N$1,FALSE)</f>
        <v>-1.3943855600000001E-2</v>
      </c>
      <c r="O15" s="18">
        <f>VLOOKUP($C15,Baseline_SUB!$A$1:$AT$50,O$1,FALSE)</f>
        <v>-1.42506991E-2</v>
      </c>
      <c r="P15" s="18">
        <f>VLOOKUP($C15,Baseline_SUB!$A$1:$AT$50,P$1,FALSE)</f>
        <v>-1.45078741E-2</v>
      </c>
      <c r="Q15" s="18">
        <f>VLOOKUP($C15,Baseline_SUB!$A$1:$AT$50,Q$1,FALSE)</f>
        <v>-1.4741299100000001E-2</v>
      </c>
      <c r="R15" s="18">
        <f>VLOOKUP($C15,Baseline_SUB!$A$1:$AT$50,R$1,FALSE)</f>
        <v>-1.4970415799999999E-2</v>
      </c>
      <c r="S15" s="18">
        <f>VLOOKUP($C15,Baseline_SUB!$A$1:$AT$50,S$1,FALSE)</f>
        <v>-1.52089771E-2</v>
      </c>
      <c r="T15" s="18">
        <f>VLOOKUP($C15,Baseline_SUB!$A$1:$AT$50,T$1,FALSE)</f>
        <v>-1.4104332900000001E-2</v>
      </c>
      <c r="U15" s="18">
        <f>VLOOKUP($C15,Baseline_SUB!$A$1:$AT$50,U$1,FALSE)</f>
        <v>-1.31137258E-2</v>
      </c>
      <c r="V15" s="18">
        <f>VLOOKUP($C15,Baseline_SUB!$A$1:$AT$50,V$1,FALSE)</f>
        <v>-1.22346663E-2</v>
      </c>
      <c r="W15" s="18">
        <f>VLOOKUP($C15,Baseline_SUB!$A$1:$AT$50,W$1,FALSE)</f>
        <v>-1.1440474500000001E-2</v>
      </c>
      <c r="X15" s="18">
        <f>VLOOKUP($C15,Baseline_SUB!$A$1:$AT$50,X$1,FALSE)</f>
        <v>-1.07102241E-2</v>
      </c>
      <c r="Y15" s="18">
        <f>VLOOKUP($C15,Baseline_SUB!$A$1:$AT$50,Y$1,FALSE)</f>
        <v>-1.00303357E-2</v>
      </c>
      <c r="Z15" s="18">
        <f>VLOOKUP($C15,Baseline_SUB!$A$1:$AT$50,Z$1,FALSE)</f>
        <v>-9.39302222E-3</v>
      </c>
      <c r="AA15" s="18">
        <f>VLOOKUP($C15,Baseline_SUB!$A$1:$AT$50,AA$1,FALSE)</f>
        <v>-8.7940419099999997E-3</v>
      </c>
      <c r="AB15" s="18">
        <f>VLOOKUP($C15,Baseline_SUB!$A$1:$AT$50,AB$1,FALSE)</f>
        <v>-8.2311057199999996E-3</v>
      </c>
      <c r="AC15" s="18">
        <f>VLOOKUP($C15,Baseline_SUB!$A$1:$AT$50,AC$1,FALSE)</f>
        <v>-7.7028763199999996E-3</v>
      </c>
      <c r="AD15" s="18">
        <f>VLOOKUP($C15,Baseline_SUB!$A$1:$AT$50,AD$1,FALSE)</f>
        <v>-7.2068446900000003E-3</v>
      </c>
      <c r="AE15" s="18">
        <f>VLOOKUP($C15,Baseline_SUB!$A$1:$AT$50,AE$1,FALSE)</f>
        <v>-6.74124129E-3</v>
      </c>
      <c r="AF15" s="18">
        <f>VLOOKUP($C15,Baseline_SUB!$A$1:$AT$50,AF$1,FALSE)</f>
        <v>-6.3061437E-3</v>
      </c>
      <c r="AG15" s="18">
        <f>VLOOKUP($C15,Baseline_SUB!$A$1:$AT$50,AG$1,FALSE)</f>
        <v>-5.9005477400000004E-3</v>
      </c>
      <c r="AH15" s="18">
        <f>VLOOKUP($C15,Baseline_SUB!$A$1:$AT$50,AH$1,FALSE)</f>
        <v>-5.52299592E-3</v>
      </c>
      <c r="AI15" s="18">
        <f>VLOOKUP($C15,Baseline_SUB!$A$1:$AT$50,AI$1,FALSE)</f>
        <v>-5.17199033E-3</v>
      </c>
      <c r="AJ15" s="18">
        <f>VLOOKUP($C15,Baseline_SUB!$A$1:$AT$50,AJ$1,FALSE)</f>
        <v>-4.8460070300000001E-3</v>
      </c>
      <c r="AK15" s="18">
        <f>VLOOKUP($C15,Baseline_SUB!$A$1:$AT$50,AK$1,FALSE)</f>
        <v>-4.5433429600000002E-3</v>
      </c>
      <c r="AL15" s="18">
        <f>VLOOKUP($C15,Baseline_SUB!$A$1:$AT$50,AL$1,FALSE)</f>
        <v>-4.2622559799999999E-3</v>
      </c>
      <c r="AM15" s="18">
        <f>VLOOKUP($C15,Baseline_SUB!$A$1:$AT$50,AM$1,FALSE)</f>
        <v>-4.0010523400000001E-3</v>
      </c>
    </row>
    <row r="16" spans="2:39">
      <c r="B16" s="10" t="s">
        <v>393</v>
      </c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</row>
    <row r="17" spans="2:42">
      <c r="B17" s="29" t="s">
        <v>300</v>
      </c>
      <c r="C17" t="s">
        <v>364</v>
      </c>
      <c r="D17" s="23">
        <f>VLOOKUP($C17,Baseline_SUB!$A$1:$AT$50,D$1,FALSE)</f>
        <v>-2.73985583E-7</v>
      </c>
      <c r="E17" s="23">
        <f>VLOOKUP($C17,Baseline_SUB!$A$1:$AT$50,E$1,FALSE)</f>
        <v>-2.75757074E-7</v>
      </c>
      <c r="F17" s="23">
        <f>VLOOKUP($C17,Baseline_SUB!$A$1:$AT$50,F$1,FALSE)</f>
        <v>-2.7648926599999999E-7</v>
      </c>
      <c r="G17" s="23">
        <f>VLOOKUP($C17,Baseline_SUB!$A$1:$AT$50,G$1,FALSE)</f>
        <v>-2.8031152200000002E-7</v>
      </c>
      <c r="H17" s="23">
        <f>VLOOKUP($C17,Baseline_SUB!$A$1:$AT$50,H$1,FALSE)</f>
        <v>-2.8901560300000001E-7</v>
      </c>
      <c r="I17" s="23">
        <f>VLOOKUP($C17,Baseline_SUB!$A$1:$AT$50,I$1,FALSE)</f>
        <v>-3.01662155E-7</v>
      </c>
      <c r="J17" s="23">
        <f>VLOOKUP($C17,Baseline_SUB!$A$1:$AT$50,J$1,FALSE)</f>
        <v>-16.952190170000002</v>
      </c>
      <c r="K17" s="23">
        <f>VLOOKUP($C17,Baseline_SUB!$A$1:$AT$50,K$1,FALSE)</f>
        <v>-43.203131659999997</v>
      </c>
      <c r="L17" s="23">
        <f>VLOOKUP($C17,Baseline_SUB!$A$1:$AT$50,L$1,FALSE)</f>
        <v>-67.621881299999998</v>
      </c>
      <c r="M17" s="23">
        <f>VLOOKUP($C17,Baseline_SUB!$A$1:$AT$50,M$1,FALSE)</f>
        <v>-86.980374760000004</v>
      </c>
      <c r="N17" s="23">
        <f>VLOOKUP($C17,Baseline_SUB!$A$1:$AT$50,N$1,FALSE)</f>
        <v>-97.728622470000005</v>
      </c>
      <c r="O17" s="23">
        <f>VLOOKUP($C17,Baseline_SUB!$A$1:$AT$50,O$1,FALSE)</f>
        <v>-96.493987430000004</v>
      </c>
      <c r="P17" s="23">
        <f>VLOOKUP($C17,Baseline_SUB!$A$1:$AT$50,P$1,FALSE)</f>
        <v>-94.819436159999995</v>
      </c>
      <c r="Q17" s="23">
        <f>VLOOKUP($C17,Baseline_SUB!$A$1:$AT$50,Q$1,FALSE)</f>
        <v>-92.661464190000004</v>
      </c>
      <c r="R17" s="23">
        <f>VLOOKUP($C17,Baseline_SUB!$A$1:$AT$50,R$1,FALSE)</f>
        <v>-93.483771180000005</v>
      </c>
      <c r="S17" s="23">
        <f>VLOOKUP($C17,Baseline_SUB!$A$1:$AT$50,S$1,FALSE)</f>
        <v>-93.870032140000006</v>
      </c>
      <c r="T17" s="23">
        <f>VLOOKUP($C17,Baseline_SUB!$A$1:$AT$50,T$1,FALSE)</f>
        <v>-94.829387440000005</v>
      </c>
      <c r="U17" s="23">
        <f>VLOOKUP($C17,Baseline_SUB!$A$1:$AT$50,U$1,FALSE)</f>
        <v>-92.997828560000002</v>
      </c>
      <c r="V17" s="23">
        <f>VLOOKUP($C17,Baseline_SUB!$A$1:$AT$50,V$1,FALSE)</f>
        <v>-90.699397500000003</v>
      </c>
      <c r="W17" s="23">
        <f>VLOOKUP($C17,Baseline_SUB!$A$1:$AT$50,W$1,FALSE)</f>
        <v>-88.797060520000002</v>
      </c>
      <c r="X17" s="23">
        <f>VLOOKUP($C17,Baseline_SUB!$A$1:$AT$50,X$1,FALSE)</f>
        <v>-87.485241200000004</v>
      </c>
      <c r="Y17" s="23">
        <f>VLOOKUP($C17,Baseline_SUB!$A$1:$AT$50,Y$1,FALSE)</f>
        <v>-86.683615810000006</v>
      </c>
      <c r="Z17" s="23">
        <f>VLOOKUP($C17,Baseline_SUB!$A$1:$AT$50,Z$1,FALSE)</f>
        <v>-86.205203010000005</v>
      </c>
      <c r="AA17" s="23">
        <f>VLOOKUP($C17,Baseline_SUB!$A$1:$AT$50,AA$1,FALSE)</f>
        <v>-85.824130400000001</v>
      </c>
      <c r="AB17" s="23">
        <f>VLOOKUP($C17,Baseline_SUB!$A$1:$AT$50,AB$1,FALSE)</f>
        <v>-85.30239392</v>
      </c>
      <c r="AC17" s="23">
        <f>VLOOKUP($C17,Baseline_SUB!$A$1:$AT$50,AC$1,FALSE)</f>
        <v>-84.403071209999993</v>
      </c>
      <c r="AD17" s="23">
        <f>VLOOKUP($C17,Baseline_SUB!$A$1:$AT$50,AD$1,FALSE)</f>
        <v>-83.026944470000004</v>
      </c>
      <c r="AE17" s="23">
        <f>VLOOKUP($C17,Baseline_SUB!$A$1:$AT$50,AE$1,FALSE)</f>
        <v>-81.241547949999998</v>
      </c>
      <c r="AF17" s="23">
        <f>VLOOKUP($C17,Baseline_SUB!$A$1:$AT$50,AF$1,FALSE)</f>
        <v>-79.115965689999996</v>
      </c>
      <c r="AG17" s="23">
        <f>VLOOKUP($C17,Baseline_SUB!$A$1:$AT$50,AG$1,FALSE)</f>
        <v>-76.715786859999994</v>
      </c>
      <c r="AH17" s="23">
        <f>VLOOKUP($C17,Baseline_SUB!$A$1:$AT$50,AH$1,FALSE)</f>
        <v>-74.103704879999995</v>
      </c>
      <c r="AI17" s="23">
        <f>VLOOKUP($C17,Baseline_SUB!$A$1:$AT$50,AI$1,FALSE)</f>
        <v>-71.339933220000006</v>
      </c>
      <c r="AJ17" s="23">
        <f>VLOOKUP($C17,Baseline_SUB!$A$1:$AT$50,AJ$1,FALSE)</f>
        <v>-68.482552080000005</v>
      </c>
      <c r="AK17" s="23">
        <f>VLOOKUP($C17,Baseline_SUB!$A$1:$AT$50,AK$1,FALSE)</f>
        <v>-65.587654349999994</v>
      </c>
      <c r="AL17" s="23">
        <f>VLOOKUP($C17,Baseline_SUB!$A$1:$AT$50,AL$1,FALSE)</f>
        <v>-62.708151520000001</v>
      </c>
      <c r="AM17" s="23">
        <f>VLOOKUP($C17,Baseline_SUB!$A$1:$AT$50,AM$1,FALSE)</f>
        <v>-59.89337416</v>
      </c>
    </row>
    <row r="18" spans="2:42">
      <c r="B18" s="29" t="s">
        <v>148</v>
      </c>
      <c r="C18" t="s">
        <v>365</v>
      </c>
      <c r="D18" s="23">
        <f>VLOOKUP($C18,Baseline_SUB!$A$1:$AT$50,D$1,FALSE)</f>
        <v>-60</v>
      </c>
      <c r="E18" s="23">
        <f>VLOOKUP($C18,Baseline_SUB!$A$1:$AT$50,E$1,FALSE)</f>
        <v>-153.26965870000001</v>
      </c>
      <c r="F18" s="23">
        <f>VLOOKUP($C18,Baseline_SUB!$A$1:$AT$50,F$1,FALSE)</f>
        <v>-240.37665530000001</v>
      </c>
      <c r="G18" s="23">
        <f>VLOOKUP($C18,Baseline_SUB!$A$1:$AT$50,G$1,FALSE)</f>
        <v>-324.38653040000003</v>
      </c>
      <c r="H18" s="23">
        <f>VLOOKUP($C18,Baseline_SUB!$A$1:$AT$50,H$1,FALSE)</f>
        <v>-407.66909629999998</v>
      </c>
      <c r="I18" s="23">
        <f>VLOOKUP($C18,Baseline_SUB!$A$1:$AT$50,I$1,FALSE)</f>
        <v>-489.67102249999999</v>
      </c>
      <c r="J18" s="23">
        <f>VLOOKUP($C18,Baseline_SUB!$A$1:$AT$50,J$1,FALSE)</f>
        <v>-1274.0181950000001</v>
      </c>
      <c r="K18" s="23">
        <f>VLOOKUP($C18,Baseline_SUB!$A$1:$AT$50,K$1,FALSE)</f>
        <v>-1578.205087</v>
      </c>
      <c r="L18" s="23">
        <f>VLOOKUP($C18,Baseline_SUB!$A$1:$AT$50,L$1,FALSE)</f>
        <v>-1870.7073760000001</v>
      </c>
      <c r="M18" s="23">
        <f>VLOOKUP($C18,Baseline_SUB!$A$1:$AT$50,M$1,FALSE)</f>
        <v>-2122.1482329999999</v>
      </c>
      <c r="N18" s="23">
        <f>VLOOKUP($C18,Baseline_SUB!$A$1:$AT$50,N$1,FALSE)</f>
        <v>-2299.346399</v>
      </c>
      <c r="O18" s="23">
        <f>VLOOKUP($C18,Baseline_SUB!$A$1:$AT$50,O$1,FALSE)</f>
        <v>-2383.1786849999999</v>
      </c>
      <c r="P18" s="23">
        <f>VLOOKUP($C18,Baseline_SUB!$A$1:$AT$50,P$1,FALSE)</f>
        <v>-2467.3659269999998</v>
      </c>
      <c r="Q18" s="23">
        <f>VLOOKUP($C18,Baseline_SUB!$A$1:$AT$50,Q$1,FALSE)</f>
        <v>-2551.4235060000001</v>
      </c>
      <c r="R18" s="23">
        <f>VLOOKUP($C18,Baseline_SUB!$A$1:$AT$50,R$1,FALSE)</f>
        <v>-2668.5562410000002</v>
      </c>
      <c r="S18" s="23">
        <f>VLOOKUP($C18,Baseline_SUB!$A$1:$AT$50,S$1,FALSE)</f>
        <v>-2787.1747500000001</v>
      </c>
      <c r="T18" s="23">
        <f>VLOOKUP($C18,Baseline_SUB!$A$1:$AT$50,T$1,FALSE)</f>
        <v>-2777.474549</v>
      </c>
      <c r="U18" s="23">
        <f>VLOOKUP($C18,Baseline_SUB!$A$1:$AT$50,U$1,FALSE)</f>
        <v>-2753.5819740000002</v>
      </c>
      <c r="V18" s="23">
        <f>VLOOKUP($C18,Baseline_SUB!$A$1:$AT$50,V$1,FALSE)</f>
        <v>-2726.9911790000001</v>
      </c>
      <c r="W18" s="23">
        <f>VLOOKUP($C18,Baseline_SUB!$A$1:$AT$50,W$1,FALSE)</f>
        <v>-2700.1531730000002</v>
      </c>
      <c r="X18" s="23">
        <f>VLOOKUP($C18,Baseline_SUB!$A$1:$AT$50,X$1,FALSE)</f>
        <v>-2672.972784</v>
      </c>
      <c r="Y18" s="23">
        <f>VLOOKUP($C18,Baseline_SUB!$A$1:$AT$50,Y$1,FALSE)</f>
        <v>-2644.0054380000001</v>
      </c>
      <c r="Z18" s="23">
        <f>VLOOKUP($C18,Baseline_SUB!$A$1:$AT$50,Z$1,FALSE)</f>
        <v>-2610.992921</v>
      </c>
      <c r="AA18" s="23">
        <f>VLOOKUP($C18,Baseline_SUB!$A$1:$AT$50,AA$1,FALSE)</f>
        <v>-2571.2632370000001</v>
      </c>
      <c r="AB18" s="23">
        <f>VLOOKUP($C18,Baseline_SUB!$A$1:$AT$50,AB$1,FALSE)</f>
        <v>-2522.1117450000002</v>
      </c>
      <c r="AC18" s="23">
        <f>VLOOKUP($C18,Baseline_SUB!$A$1:$AT$50,AC$1,FALSE)</f>
        <v>-2461.1534769999998</v>
      </c>
      <c r="AD18" s="23">
        <f>VLOOKUP($C18,Baseline_SUB!$A$1:$AT$50,AD$1,FALSE)</f>
        <v>-2389.0602450000001</v>
      </c>
      <c r="AE18" s="23">
        <f>VLOOKUP($C18,Baseline_SUB!$A$1:$AT$50,AE$1,FALSE)</f>
        <v>-2309.3657210000001</v>
      </c>
      <c r="AF18" s="23">
        <f>VLOOKUP($C18,Baseline_SUB!$A$1:$AT$50,AF$1,FALSE)</f>
        <v>-2224.9676250000002</v>
      </c>
      <c r="AG18" s="23">
        <f>VLOOKUP($C18,Baseline_SUB!$A$1:$AT$50,AG$1,FALSE)</f>
        <v>-2138.366653</v>
      </c>
      <c r="AH18" s="23">
        <f>VLOOKUP($C18,Baseline_SUB!$A$1:$AT$50,AH$1,FALSE)</f>
        <v>-2051.6953709999998</v>
      </c>
      <c r="AI18" s="23">
        <f>VLOOKUP($C18,Baseline_SUB!$A$1:$AT$50,AI$1,FALSE)</f>
        <v>-1966.7520019999999</v>
      </c>
      <c r="AJ18" s="23">
        <f>VLOOKUP($C18,Baseline_SUB!$A$1:$AT$50,AJ$1,FALSE)</f>
        <v>-1885.0102589999999</v>
      </c>
      <c r="AK18" s="23">
        <f>VLOOKUP($C18,Baseline_SUB!$A$1:$AT$50,AK$1,FALSE)</f>
        <v>-1807.6252959999999</v>
      </c>
      <c r="AL18" s="23">
        <f>VLOOKUP($C18,Baseline_SUB!$A$1:$AT$50,AL$1,FALSE)</f>
        <v>-1735.495353</v>
      </c>
      <c r="AM18" s="23">
        <f>VLOOKUP($C18,Baseline_SUB!$A$1:$AT$50,AM$1,FALSE)</f>
        <v>-1669.324484</v>
      </c>
    </row>
    <row r="19" spans="2:42">
      <c r="B19" s="29" t="s">
        <v>159</v>
      </c>
      <c r="C19" t="s">
        <v>366</v>
      </c>
      <c r="D19" s="23">
        <f>VLOOKUP($C19,Baseline_SUB!$A$1:$AT$50,D$1,FALSE)</f>
        <v>-328.7</v>
      </c>
      <c r="E19" s="23">
        <f>VLOOKUP($C19,Baseline_SUB!$A$1:$AT$50,E$1,FALSE)</f>
        <v>-262.50183950000002</v>
      </c>
      <c r="F19" s="23">
        <f>VLOOKUP($C19,Baseline_SUB!$A$1:$AT$50,F$1,FALSE)</f>
        <v>-195.72207779999999</v>
      </c>
      <c r="G19" s="23">
        <f>VLOOKUP($C19,Baseline_SUB!$A$1:$AT$50,G$1,FALSE)</f>
        <v>-131.393732</v>
      </c>
      <c r="H19" s="23">
        <f>VLOOKUP($C19,Baseline_SUB!$A$1:$AT$50,H$1,FALSE)</f>
        <v>-69.300718119999999</v>
      </c>
      <c r="I19" s="23">
        <f>VLOOKUP($C19,Baseline_SUB!$A$1:$AT$50,I$1,FALSE)</f>
        <v>-8.2567773550000005</v>
      </c>
      <c r="J19" s="23">
        <f>VLOOKUP($C19,Baseline_SUB!$A$1:$AT$50,J$1,FALSE)</f>
        <v>-257.65015160000002</v>
      </c>
      <c r="K19" s="23">
        <f>VLOOKUP($C19,Baseline_SUB!$A$1:$AT$50,K$1,FALSE)</f>
        <v>-508.40030200000001</v>
      </c>
      <c r="L19" s="23">
        <f>VLOOKUP($C19,Baseline_SUB!$A$1:$AT$50,L$1,FALSE)</f>
        <v>-743.2565396</v>
      </c>
      <c r="M19" s="23">
        <f>VLOOKUP($C19,Baseline_SUB!$A$1:$AT$50,M$1,FALSE)</f>
        <v>-905.26978570000006</v>
      </c>
      <c r="N19" s="23">
        <f>VLOOKUP($C19,Baseline_SUB!$A$1:$AT$50,N$1,FALSE)</f>
        <v>-936.29542979999997</v>
      </c>
      <c r="O19" s="23">
        <f>VLOOKUP($C19,Baseline_SUB!$A$1:$AT$50,O$1,FALSE)</f>
        <v>-984.09435740000004</v>
      </c>
      <c r="P19" s="23">
        <f>VLOOKUP($C19,Baseline_SUB!$A$1:$AT$50,P$1,FALSE)</f>
        <v>-1034.2142859999999</v>
      </c>
      <c r="Q19" s="23">
        <f>VLOOKUP($C19,Baseline_SUB!$A$1:$AT$50,Q$1,FALSE)</f>
        <v>-1086.8588090000001</v>
      </c>
      <c r="R19" s="23">
        <f>VLOOKUP($C19,Baseline_SUB!$A$1:$AT$50,R$1,FALSE)</f>
        <v>-1142.1442460000001</v>
      </c>
      <c r="S19" s="23">
        <f>VLOOKUP($C19,Baseline_SUB!$A$1:$AT$50,S$1,FALSE)</f>
        <v>-1200.1901359999999</v>
      </c>
      <c r="T19" s="23">
        <f>VLOOKUP($C19,Baseline_SUB!$A$1:$AT$50,T$1,FALSE)</f>
        <v>-1178.148956</v>
      </c>
      <c r="U19" s="23">
        <f>VLOOKUP($C19,Baseline_SUB!$A$1:$AT$50,U$1,FALSE)</f>
        <v>-1159.1445719999999</v>
      </c>
      <c r="V19" s="23">
        <f>VLOOKUP($C19,Baseline_SUB!$A$1:$AT$50,V$1,FALSE)</f>
        <v>-1147.634086</v>
      </c>
      <c r="W19" s="23">
        <f>VLOOKUP($C19,Baseline_SUB!$A$1:$AT$50,W$1,FALSE)</f>
        <v>-1141.6567480000001</v>
      </c>
      <c r="X19" s="23">
        <f>VLOOKUP($C19,Baseline_SUB!$A$1:$AT$50,X$1,FALSE)</f>
        <v>-1138.663546</v>
      </c>
      <c r="Y19" s="23">
        <f>VLOOKUP($C19,Baseline_SUB!$A$1:$AT$50,Y$1,FALSE)</f>
        <v>-1136.533584</v>
      </c>
      <c r="Z19" s="23">
        <f>VLOOKUP($C19,Baseline_SUB!$A$1:$AT$50,Z$1,FALSE)</f>
        <v>-1133.6598039999999</v>
      </c>
      <c r="AA19" s="23">
        <f>VLOOKUP($C19,Baseline_SUB!$A$1:$AT$50,AA$1,FALSE)</f>
        <v>-1128.8420450000001</v>
      </c>
      <c r="AB19" s="23">
        <f>VLOOKUP($C19,Baseline_SUB!$A$1:$AT$50,AB$1,FALSE)</f>
        <v>-1121.1755599999999</v>
      </c>
      <c r="AC19" s="23">
        <f>VLOOKUP($C19,Baseline_SUB!$A$1:$AT$50,AC$1,FALSE)</f>
        <v>-1109.964563</v>
      </c>
      <c r="AD19" s="23">
        <f>VLOOKUP($C19,Baseline_SUB!$A$1:$AT$50,AD$1,FALSE)</f>
        <v>-1095.4110860000001</v>
      </c>
      <c r="AE19" s="23">
        <f>VLOOKUP($C19,Baseline_SUB!$A$1:$AT$50,AE$1,FALSE)</f>
        <v>-1078.4051899999999</v>
      </c>
      <c r="AF19" s="23">
        <f>VLOOKUP($C19,Baseline_SUB!$A$1:$AT$50,AF$1,FALSE)</f>
        <v>-1059.5023819999999</v>
      </c>
      <c r="AG19" s="23">
        <f>VLOOKUP($C19,Baseline_SUB!$A$1:$AT$50,AG$1,FALSE)</f>
        <v>-1039.1360709999999</v>
      </c>
      <c r="AH19" s="23">
        <f>VLOOKUP($C19,Baseline_SUB!$A$1:$AT$50,AH$1,FALSE)</f>
        <v>-1017.6834720000001</v>
      </c>
      <c r="AI19" s="23">
        <f>VLOOKUP($C19,Baseline_SUB!$A$1:$AT$50,AI$1,FALSE)</f>
        <v>-995.49374390000003</v>
      </c>
      <c r="AJ19" s="23">
        <f>VLOOKUP($C19,Baseline_SUB!$A$1:$AT$50,AJ$1,FALSE)</f>
        <v>-972.88102419999996</v>
      </c>
      <c r="AK19" s="23">
        <f>VLOOKUP($C19,Baseline_SUB!$A$1:$AT$50,AK$1,FALSE)</f>
        <v>-950.10157460000005</v>
      </c>
      <c r="AL19" s="23">
        <f>VLOOKUP($C19,Baseline_SUB!$A$1:$AT$50,AL$1,FALSE)</f>
        <v>-927.36310730000002</v>
      </c>
      <c r="AM19" s="23">
        <f>VLOOKUP($C19,Baseline_SUB!$A$1:$AT$50,AM$1,FALSE)</f>
        <v>-904.83380590000002</v>
      </c>
    </row>
    <row r="20" spans="2:42">
      <c r="B20" s="29" t="s">
        <v>140</v>
      </c>
      <c r="C20" t="s">
        <v>367</v>
      </c>
      <c r="D20" s="23">
        <f>VLOOKUP($C20,Baseline_SUB!$A$1:$AT$50,D$1,FALSE)</f>
        <v>-529.29999999999995</v>
      </c>
      <c r="E20" s="23">
        <f>VLOOKUP($C20,Baseline_SUB!$A$1:$AT$50,E$1,FALSE)</f>
        <v>-419.69584750000001</v>
      </c>
      <c r="F20" s="23">
        <f>VLOOKUP($C20,Baseline_SUB!$A$1:$AT$50,F$1,FALSE)</f>
        <v>-309.6433869</v>
      </c>
      <c r="G20" s="23">
        <f>VLOOKUP($C20,Baseline_SUB!$A$1:$AT$50,G$1,FALSE)</f>
        <v>-204.29761590000001</v>
      </c>
      <c r="H20" s="23">
        <f>VLOOKUP($C20,Baseline_SUB!$A$1:$AT$50,H$1,FALSE)</f>
        <v>-101.92832110000001</v>
      </c>
      <c r="I20" s="23">
        <f>VLOOKUP($C20,Baseline_SUB!$A$1:$AT$50,I$1,FALSE)</f>
        <v>-1.56021366E-2</v>
      </c>
      <c r="J20" s="23">
        <f>VLOOKUP($C20,Baseline_SUB!$A$1:$AT$50,J$1,FALSE)</f>
        <v>-4.5854657899999998E-3</v>
      </c>
      <c r="K20" s="23">
        <f>VLOOKUP($C20,Baseline_SUB!$A$1:$AT$50,K$1,FALSE)</f>
        <v>-489.52030400000001</v>
      </c>
      <c r="L20" s="23">
        <f>VLOOKUP($C20,Baseline_SUB!$A$1:$AT$50,L$1,FALSE)</f>
        <v>-1173.7419609999999</v>
      </c>
      <c r="M20" s="23">
        <f>VLOOKUP($C20,Baseline_SUB!$A$1:$AT$50,M$1,FALSE)</f>
        <v>-1508.8324620000001</v>
      </c>
      <c r="N20" s="23">
        <f>VLOOKUP($C20,Baseline_SUB!$A$1:$AT$50,N$1,FALSE)</f>
        <v>-1600.901979</v>
      </c>
      <c r="O20" s="23">
        <f>VLOOKUP($C20,Baseline_SUB!$A$1:$AT$50,O$1,FALSE)</f>
        <v>-1715.2311850000001</v>
      </c>
      <c r="P20" s="23">
        <f>VLOOKUP($C20,Baseline_SUB!$A$1:$AT$50,P$1,FALSE)</f>
        <v>-1837.73891</v>
      </c>
      <c r="Q20" s="23">
        <f>VLOOKUP($C20,Baseline_SUB!$A$1:$AT$50,Q$1,FALSE)</f>
        <v>-1969.0045190000001</v>
      </c>
      <c r="R20" s="23">
        <f>VLOOKUP($C20,Baseline_SUB!$A$1:$AT$50,R$1,FALSE)</f>
        <v>-2109.6456750000002</v>
      </c>
      <c r="S20" s="23">
        <f>VLOOKUP($C20,Baseline_SUB!$A$1:$AT$50,S$1,FALSE)</f>
        <v>-2260.3232419999999</v>
      </c>
      <c r="T20" s="23">
        <f>VLOOKUP($C20,Baseline_SUB!$A$1:$AT$50,T$1,FALSE)</f>
        <v>-2217.968124</v>
      </c>
      <c r="U20" s="23">
        <f>VLOOKUP($C20,Baseline_SUB!$A$1:$AT$50,U$1,FALSE)</f>
        <v>-2187.4960470000001</v>
      </c>
      <c r="V20" s="23">
        <f>VLOOKUP($C20,Baseline_SUB!$A$1:$AT$50,V$1,FALSE)</f>
        <v>-2167.8840100000002</v>
      </c>
      <c r="W20" s="23">
        <f>VLOOKUP($C20,Baseline_SUB!$A$1:$AT$50,W$1,FALSE)</f>
        <v>-2155.160124</v>
      </c>
      <c r="X20" s="23">
        <f>VLOOKUP($C20,Baseline_SUB!$A$1:$AT$50,X$1,FALSE)</f>
        <v>-2145.9306179999999</v>
      </c>
      <c r="Y20" s="23">
        <f>VLOOKUP($C20,Baseline_SUB!$A$1:$AT$50,Y$1,FALSE)</f>
        <v>-2137.573821</v>
      </c>
      <c r="Z20" s="23">
        <f>VLOOKUP($C20,Baseline_SUB!$A$1:$AT$50,Z$1,FALSE)</f>
        <v>-2128.134039</v>
      </c>
      <c r="AA20" s="23">
        <f>VLOOKUP($C20,Baseline_SUB!$A$1:$AT$50,AA$1,FALSE)</f>
        <v>-2116.140136</v>
      </c>
      <c r="AB20" s="23">
        <f>VLOOKUP($C20,Baseline_SUB!$A$1:$AT$50,AB$1,FALSE)</f>
        <v>-2100.4599969999999</v>
      </c>
      <c r="AC20" s="23">
        <f>VLOOKUP($C20,Baseline_SUB!$A$1:$AT$50,AC$1,FALSE)</f>
        <v>-2080.1984990000001</v>
      </c>
      <c r="AD20" s="23">
        <f>VLOOKUP($C20,Baseline_SUB!$A$1:$AT$50,AD$1,FALSE)</f>
        <v>-2055.9712549999999</v>
      </c>
      <c r="AE20" s="23">
        <f>VLOOKUP($C20,Baseline_SUB!$A$1:$AT$50,AE$1,FALSE)</f>
        <v>-2029.3878950000001</v>
      </c>
      <c r="AF20" s="23">
        <f>VLOOKUP($C20,Baseline_SUB!$A$1:$AT$50,AF$1,FALSE)</f>
        <v>-2001.2500689999999</v>
      </c>
      <c r="AG20" s="23">
        <f>VLOOKUP($C20,Baseline_SUB!$A$1:$AT$50,AG$1,FALSE)</f>
        <v>-1972.142085</v>
      </c>
      <c r="AH20" s="23">
        <f>VLOOKUP($C20,Baseline_SUB!$A$1:$AT$50,AH$1,FALSE)</f>
        <v>-1942.534815</v>
      </c>
      <c r="AI20" s="23">
        <f>VLOOKUP($C20,Baseline_SUB!$A$1:$AT$50,AI$1,FALSE)</f>
        <v>-1912.853165</v>
      </c>
      <c r="AJ20" s="23">
        <f>VLOOKUP($C20,Baseline_SUB!$A$1:$AT$50,AJ$1,FALSE)</f>
        <v>-1883.477132</v>
      </c>
      <c r="AK20" s="23">
        <f>VLOOKUP($C20,Baseline_SUB!$A$1:$AT$50,AK$1,FALSE)</f>
        <v>-1854.6995750000001</v>
      </c>
      <c r="AL20" s="23">
        <f>VLOOKUP($C20,Baseline_SUB!$A$1:$AT$50,AL$1,FALSE)</f>
        <v>-1826.744091</v>
      </c>
      <c r="AM20" s="23">
        <f>VLOOKUP($C20,Baseline_SUB!$A$1:$AT$50,AM$1,FALSE)</f>
        <v>-1799.782598</v>
      </c>
      <c r="AO20" t="s">
        <v>398</v>
      </c>
      <c r="AP20" t="s">
        <v>399</v>
      </c>
    </row>
    <row r="21" spans="2:42">
      <c r="B21" s="29"/>
      <c r="C21" t="s">
        <v>321</v>
      </c>
      <c r="D21" s="18">
        <f>VLOOKUP($C21,Baseline_SUB!$A$1:$AT$50,D$1,FALSE)</f>
        <v>1.9080010000964043E-2</v>
      </c>
      <c r="E21" s="18">
        <f>VLOOKUP($C21,Baseline_SUB!$A$1:$AT$50,E$1,FALSE)</f>
        <v>1.4162761825930126E-2</v>
      </c>
      <c r="F21" s="18">
        <f>VLOOKUP($C21,Baseline_SUB!$A$1:$AT$50,F$1,FALSE)</f>
        <v>1.4072518094283781E-2</v>
      </c>
      <c r="G21" s="18">
        <f>VLOOKUP($C21,Baseline_SUB!$A$1:$AT$50,G$1,FALSE)</f>
        <v>2.762731749476921E-2</v>
      </c>
      <c r="H21" s="18">
        <f>VLOOKUP($C21,Baseline_SUB!$A$1:$AT$50,H$1,FALSE)</f>
        <v>3.9453836110350027E-2</v>
      </c>
      <c r="I21" s="18">
        <f>VLOOKUP($C21,Baseline_SUB!$A$1:$AT$50,I$1,FALSE)</f>
        <v>4.0184134971636309E-2</v>
      </c>
      <c r="J21" s="18">
        <f>VLOOKUP($C21,Baseline_SUB!$A$1:$AT$50,J$1,FALSE)</f>
        <v>4.1041237596069369E-2</v>
      </c>
      <c r="K21" s="18">
        <f>VLOOKUP($C21,Baseline_SUB!$A$1:$AT$50,K$1,FALSE)</f>
        <v>4.1875757832734894E-2</v>
      </c>
      <c r="L21" s="18">
        <f>VLOOKUP($C21,Baseline_SUB!$A$1:$AT$50,L$1,FALSE)</f>
        <v>4.26994637410536E-2</v>
      </c>
      <c r="M21" s="18">
        <f>VLOOKUP($C21,Baseline_SUB!$A$1:$AT$50,M$1,FALSE)</f>
        <v>4.3500745908449545E-2</v>
      </c>
      <c r="N21" s="18">
        <f>VLOOKUP($C21,Baseline_SUB!$A$1:$AT$50,N$1,FALSE)</f>
        <v>4.4264821722141967E-2</v>
      </c>
      <c r="O21" s="18">
        <f>VLOOKUP($C21,Baseline_SUB!$A$1:$AT$50,O$1,FALSE)</f>
        <v>4.4996418566697338E-2</v>
      </c>
      <c r="P21" s="18">
        <f>VLOOKUP($C21,Baseline_SUB!$A$1:$AT$50,P$1,FALSE)</f>
        <v>4.5729153697064318E-2</v>
      </c>
      <c r="Q21" s="18">
        <f>VLOOKUP($C21,Baseline_SUB!$A$1:$AT$50,Q$1,FALSE)</f>
        <v>4.6472475521640577E-2</v>
      </c>
      <c r="R21" s="18">
        <f>VLOOKUP($C21,Baseline_SUB!$A$1:$AT$50,R$1,FALSE)</f>
        <v>4.7248886941833268E-2</v>
      </c>
      <c r="S21" s="18">
        <f>VLOOKUP($C21,Baseline_SUB!$A$1:$AT$50,S$1,FALSE)</f>
        <v>4.8092875220024478E-2</v>
      </c>
      <c r="T21" s="18">
        <f>VLOOKUP($C21,Baseline_SUB!$A$1:$AT$50,T$1,FALSE)</f>
        <v>5.1067721571822267E-2</v>
      </c>
      <c r="U21" s="18">
        <f>VLOOKUP($C21,Baseline_SUB!$A$1:$AT$50,U$1,FALSE)</f>
        <v>5.411231732487054E-2</v>
      </c>
      <c r="V21" s="18">
        <f>VLOOKUP($C21,Baseline_SUB!$A$1:$AT$50,V$1,FALSE)</f>
        <v>5.6414616944954199E-2</v>
      </c>
      <c r="W21" s="18">
        <f>VLOOKUP($C21,Baseline_SUB!$A$1:$AT$50,W$1,FALSE)</f>
        <v>5.8053077967963329E-2</v>
      </c>
      <c r="X21" s="18">
        <f>VLOOKUP($C21,Baseline_SUB!$A$1:$AT$50,X$1,FALSE)</f>
        <v>5.9064817926928193E-2</v>
      </c>
      <c r="Y21" s="18">
        <f>VLOOKUP($C21,Baseline_SUB!$A$1:$AT$50,Y$1,FALSE)</f>
        <v>5.9472875120578417E-2</v>
      </c>
      <c r="Z21" s="18">
        <f>VLOOKUP($C21,Baseline_SUB!$A$1:$AT$50,Z$1,FALSE)</f>
        <v>5.9288403250156607E-2</v>
      </c>
      <c r="AA21" s="18">
        <f>VLOOKUP($C21,Baseline_SUB!$A$1:$AT$50,AA$1,FALSE)</f>
        <v>5.8515925046310091E-2</v>
      </c>
      <c r="AB21" s="18">
        <f>VLOOKUP($C21,Baseline_SUB!$A$1:$AT$50,AB$1,FALSE)</f>
        <v>5.7158232812915211E-2</v>
      </c>
      <c r="AC21" s="18">
        <f>VLOOKUP($C21,Baseline_SUB!$A$1:$AT$50,AC$1,FALSE)</f>
        <v>5.5218846907565178E-2</v>
      </c>
      <c r="AD21" s="18">
        <f>VLOOKUP($C21,Baseline_SUB!$A$1:$AT$50,AD$1,FALSE)</f>
        <v>5.3642065586333665E-2</v>
      </c>
      <c r="AE21" s="18">
        <f>VLOOKUP($C21,Baseline_SUB!$A$1:$AT$50,AE$1,FALSE)</f>
        <v>5.2868283473059163E-2</v>
      </c>
      <c r="AF21" s="18">
        <f>VLOOKUP($C21,Baseline_SUB!$A$1:$AT$50,AF$1,FALSE)</f>
        <v>5.2176052655801275E-2</v>
      </c>
      <c r="AG21" s="18">
        <f>VLOOKUP($C21,Baseline_SUB!$A$1:$AT$50,AG$1,FALSE)</f>
        <v>5.1567727791825613E-2</v>
      </c>
      <c r="AH21" s="18">
        <f>VLOOKUP($C21,Baseline_SUB!$A$1:$AT$50,AH$1,FALSE)</f>
        <v>5.104492945407002E-2</v>
      </c>
      <c r="AI21" s="18">
        <f>VLOOKUP($C21,Baseline_SUB!$A$1:$AT$50,AI$1,FALSE)</f>
        <v>5.0608192210722436E-2</v>
      </c>
      <c r="AJ21" s="18">
        <f>VLOOKUP($C21,Baseline_SUB!$A$1:$AT$50,AJ$1,FALSE)</f>
        <v>5.0257302725461361E-2</v>
      </c>
      <c r="AK21" s="18">
        <f>VLOOKUP($C21,Baseline_SUB!$A$1:$AT$50,AK$1,FALSE)</f>
        <v>4.9991814065983631E-2</v>
      </c>
      <c r="AL21" s="18">
        <f>VLOOKUP($C21,Baseline_SUB!$A$1:$AT$50,AL$1,FALSE)</f>
        <v>4.9811223337631994E-2</v>
      </c>
      <c r="AM21" s="18">
        <f>VLOOKUP($C21,Baseline_SUB!$A$1:$AT$50,AM$1,FALSE)</f>
        <v>4.9714953419822461E-2</v>
      </c>
      <c r="AO21" s="80">
        <f>AVERAGE(D21:S21)</f>
        <v>3.7531400952852678E-2</v>
      </c>
      <c r="AP21" s="80">
        <f>AVERAGE(I21:S21)</f>
        <v>4.4191451974485971E-2</v>
      </c>
    </row>
    <row r="22" spans="2:42">
      <c r="B22" s="29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</row>
    <row r="23" spans="2:42">
      <c r="B23" s="29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</row>
    <row r="24" spans="2:42">
      <c r="B24" s="29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</row>
    <row r="25" spans="2:42">
      <c r="B25" s="29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97"/>
  <sheetViews>
    <sheetView workbookViewId="0">
      <pane xSplit="1" ySplit="1" topLeftCell="B35" activePane="bottomRight" state="frozen"/>
      <selection pane="topRight" activeCell="B1" sqref="B1"/>
      <selection pane="bottomLeft" activeCell="A2" sqref="A2"/>
      <selection pane="bottomRight" activeCell="A2" sqref="A2:XFD55"/>
    </sheetView>
  </sheetViews>
  <sheetFormatPr baseColWidth="10" defaultColWidth="11.453125" defaultRowHeight="14.5"/>
  <cols>
    <col min="1" max="1" width="19.81640625" customWidth="1"/>
  </cols>
  <sheetData>
    <row r="1" spans="1:37" s="14" customFormat="1">
      <c r="A1" s="14" t="s">
        <v>380</v>
      </c>
      <c r="B1" s="14">
        <v>42005</v>
      </c>
      <c r="C1" s="14">
        <v>42370</v>
      </c>
      <c r="D1" s="14">
        <v>42736</v>
      </c>
      <c r="E1" s="14">
        <v>43101</v>
      </c>
      <c r="F1" s="14">
        <v>43466</v>
      </c>
      <c r="G1" s="14">
        <v>43831</v>
      </c>
      <c r="H1" s="14">
        <v>44197</v>
      </c>
      <c r="I1" s="14">
        <v>44562</v>
      </c>
      <c r="J1" s="14">
        <v>44927</v>
      </c>
      <c r="K1" s="14">
        <v>45292</v>
      </c>
      <c r="L1" s="14">
        <v>45658</v>
      </c>
      <c r="M1" s="14">
        <v>46023</v>
      </c>
      <c r="N1" s="14">
        <v>46388</v>
      </c>
      <c r="O1" s="14">
        <v>46753</v>
      </c>
      <c r="P1" s="14">
        <v>47119</v>
      </c>
      <c r="Q1" s="14">
        <v>47484</v>
      </c>
      <c r="R1" s="14">
        <v>47849</v>
      </c>
      <c r="S1" s="14">
        <v>48214</v>
      </c>
      <c r="T1" s="14">
        <v>48580</v>
      </c>
      <c r="U1" s="14">
        <v>48945</v>
      </c>
      <c r="V1" s="14">
        <v>49310</v>
      </c>
      <c r="W1" s="14">
        <v>49675</v>
      </c>
      <c r="X1" s="14">
        <v>50041</v>
      </c>
      <c r="Y1" s="14">
        <v>50406</v>
      </c>
      <c r="Z1" s="14">
        <v>50771</v>
      </c>
      <c r="AA1" s="14">
        <v>51136</v>
      </c>
      <c r="AB1" s="14">
        <v>51502</v>
      </c>
      <c r="AC1" s="14">
        <v>51867</v>
      </c>
      <c r="AD1" s="14">
        <v>52232</v>
      </c>
      <c r="AE1" s="14">
        <v>52597</v>
      </c>
      <c r="AF1" s="14">
        <v>52963</v>
      </c>
      <c r="AG1" s="14">
        <v>53328</v>
      </c>
      <c r="AH1" s="14">
        <v>53693</v>
      </c>
      <c r="AI1" s="14">
        <v>54058</v>
      </c>
      <c r="AJ1" s="14">
        <v>54424</v>
      </c>
      <c r="AK1" s="14">
        <v>54789</v>
      </c>
    </row>
    <row r="2" spans="1:37">
      <c r="A2" t="s">
        <v>340</v>
      </c>
      <c r="B2">
        <v>23895.68173</v>
      </c>
      <c r="C2">
        <v>24338.60715</v>
      </c>
      <c r="D2">
        <v>24740.977080000001</v>
      </c>
      <c r="E2">
        <v>25335.44989</v>
      </c>
      <c r="F2">
        <v>26229.82532</v>
      </c>
      <c r="G2">
        <v>27316.607769999999</v>
      </c>
      <c r="H2">
        <v>28049.82288</v>
      </c>
      <c r="I2">
        <v>28463.518329999999</v>
      </c>
      <c r="J2">
        <v>28190.453089999999</v>
      </c>
      <c r="K2">
        <v>27683.34735</v>
      </c>
      <c r="L2">
        <v>27493.957480000001</v>
      </c>
      <c r="M2">
        <v>27806.05226</v>
      </c>
      <c r="N2">
        <v>28701.325069999999</v>
      </c>
      <c r="O2">
        <v>30230.963019999999</v>
      </c>
      <c r="P2">
        <v>32395.7261</v>
      </c>
      <c r="Q2">
        <v>35091.003830000001</v>
      </c>
      <c r="R2">
        <v>36339.72352</v>
      </c>
      <c r="S2">
        <v>37433.828540000002</v>
      </c>
      <c r="T2">
        <v>38664.451280000001</v>
      </c>
      <c r="U2">
        <v>40105.964370000002</v>
      </c>
      <c r="V2">
        <v>41756.953739999997</v>
      </c>
      <c r="W2">
        <v>43585.86234</v>
      </c>
      <c r="X2">
        <v>45546.620519999997</v>
      </c>
      <c r="Y2">
        <v>47584.024109999998</v>
      </c>
      <c r="Z2">
        <v>49634.824719999997</v>
      </c>
      <c r="AA2">
        <v>51627.687980000002</v>
      </c>
      <c r="AB2">
        <v>53522.380109999998</v>
      </c>
      <c r="AC2">
        <v>55321.277399999999</v>
      </c>
      <c r="AD2">
        <v>57025.523419999998</v>
      </c>
      <c r="AE2">
        <v>58638.691809999997</v>
      </c>
      <c r="AF2">
        <v>60167.632539999999</v>
      </c>
      <c r="AG2">
        <v>61621.792699999998</v>
      </c>
      <c r="AH2">
        <v>63013.309959999999</v>
      </c>
      <c r="AI2">
        <v>64357.788229999998</v>
      </c>
      <c r="AJ2">
        <v>65673.894750000007</v>
      </c>
      <c r="AK2">
        <v>66983.200500000006</v>
      </c>
    </row>
    <row r="3" spans="1:37">
      <c r="A3" t="s">
        <v>451</v>
      </c>
      <c r="B3">
        <v>18609.931690000001</v>
      </c>
      <c r="C3">
        <v>19045.121760000002</v>
      </c>
      <c r="D3">
        <v>19463.32287</v>
      </c>
      <c r="E3">
        <v>20035.802220000001</v>
      </c>
      <c r="F3">
        <v>20824.456450000001</v>
      </c>
      <c r="G3">
        <v>21721.19729</v>
      </c>
      <c r="H3">
        <v>22606.054700000001</v>
      </c>
      <c r="I3">
        <v>23477.904829999999</v>
      </c>
      <c r="J3">
        <v>23926.780419999999</v>
      </c>
      <c r="K3">
        <v>23899.662779999999</v>
      </c>
      <c r="L3">
        <v>23919.635859999999</v>
      </c>
      <c r="M3">
        <v>24162.71747</v>
      </c>
      <c r="N3">
        <v>24704.41779</v>
      </c>
      <c r="O3">
        <v>25578.224610000001</v>
      </c>
      <c r="P3">
        <v>26781.182990000001</v>
      </c>
      <c r="Q3">
        <v>28267.685570000001</v>
      </c>
      <c r="R3">
        <v>28920.219819999998</v>
      </c>
      <c r="S3">
        <v>29714.11678</v>
      </c>
      <c r="T3">
        <v>30729.29855</v>
      </c>
      <c r="U3">
        <v>31940.62774</v>
      </c>
      <c r="V3">
        <v>33309.75288</v>
      </c>
      <c r="W3">
        <v>34798.777320000001</v>
      </c>
      <c r="X3">
        <v>36371.007890000001</v>
      </c>
      <c r="Y3">
        <v>37989.804929999998</v>
      </c>
      <c r="Z3">
        <v>39617.117250000003</v>
      </c>
      <c r="AA3">
        <v>41212.265630000002</v>
      </c>
      <c r="AB3">
        <v>42755.426789999998</v>
      </c>
      <c r="AC3">
        <v>44249.589480000002</v>
      </c>
      <c r="AD3">
        <v>45692.447849999997</v>
      </c>
      <c r="AE3">
        <v>47082.583579999999</v>
      </c>
      <c r="AF3">
        <v>48420.675089999997</v>
      </c>
      <c r="AG3">
        <v>49709.044090000003</v>
      </c>
      <c r="AH3">
        <v>50951.428569999996</v>
      </c>
      <c r="AI3">
        <v>52153.13</v>
      </c>
      <c r="AJ3">
        <v>53320.707139999999</v>
      </c>
      <c r="AK3">
        <v>54461.744809999997</v>
      </c>
    </row>
    <row r="4" spans="1:37">
      <c r="A4" t="s">
        <v>450</v>
      </c>
      <c r="B4">
        <v>5285.7500440000003</v>
      </c>
      <c r="C4">
        <v>5293.4853899999998</v>
      </c>
      <c r="D4">
        <v>5277.6542060000002</v>
      </c>
      <c r="E4">
        <v>5299.6476629999997</v>
      </c>
      <c r="F4">
        <v>5405.3688700000002</v>
      </c>
      <c r="G4">
        <v>5595.4104799999996</v>
      </c>
      <c r="H4">
        <v>5443.7681769999999</v>
      </c>
      <c r="I4">
        <v>4985.6135000000004</v>
      </c>
      <c r="J4">
        <v>4263.6726719999997</v>
      </c>
      <c r="K4">
        <v>3783.684569</v>
      </c>
      <c r="L4">
        <v>3574.321625</v>
      </c>
      <c r="M4">
        <v>3643.3347910000002</v>
      </c>
      <c r="N4">
        <v>3996.907283</v>
      </c>
      <c r="O4">
        <v>4652.7384099999999</v>
      </c>
      <c r="P4">
        <v>5614.543111</v>
      </c>
      <c r="Q4">
        <v>6823.3182630000001</v>
      </c>
      <c r="R4">
        <v>7419.5036920000002</v>
      </c>
      <c r="S4">
        <v>7719.7117680000001</v>
      </c>
      <c r="T4">
        <v>7935.1527310000001</v>
      </c>
      <c r="U4">
        <v>8165.336636</v>
      </c>
      <c r="V4">
        <v>8447.2008609999993</v>
      </c>
      <c r="W4">
        <v>8787.0850190000001</v>
      </c>
      <c r="X4">
        <v>9175.6126289999993</v>
      </c>
      <c r="Y4">
        <v>9594.2191820000007</v>
      </c>
      <c r="Z4">
        <v>10017.707469999999</v>
      </c>
      <c r="AA4">
        <v>10415.422350000001</v>
      </c>
      <c r="AB4">
        <v>10766.953320000001</v>
      </c>
      <c r="AC4">
        <v>11071.68793</v>
      </c>
      <c r="AD4">
        <v>11333.075559999999</v>
      </c>
      <c r="AE4">
        <v>11556.10823</v>
      </c>
      <c r="AF4">
        <v>11746.95745</v>
      </c>
      <c r="AG4">
        <v>11912.748610000001</v>
      </c>
      <c r="AH4">
        <v>12061.88139</v>
      </c>
      <c r="AI4">
        <v>12204.658229999999</v>
      </c>
      <c r="AJ4">
        <v>12353.187610000001</v>
      </c>
      <c r="AK4">
        <v>12521.455690000001</v>
      </c>
    </row>
    <row r="5" spans="1:37">
      <c r="A5" t="s">
        <v>479</v>
      </c>
      <c r="B5">
        <v>11651.815259999999</v>
      </c>
      <c r="C5">
        <v>11916.97978</v>
      </c>
      <c r="D5">
        <v>12133.82684</v>
      </c>
      <c r="E5">
        <v>12378.73897</v>
      </c>
      <c r="F5">
        <v>12689.562400000001</v>
      </c>
      <c r="G5">
        <v>13031.643599999999</v>
      </c>
      <c r="H5">
        <v>13532.81475</v>
      </c>
      <c r="I5">
        <v>14306.56129</v>
      </c>
      <c r="J5">
        <v>15092.31194</v>
      </c>
      <c r="K5">
        <v>15481.71442</v>
      </c>
      <c r="L5">
        <v>15795.79854</v>
      </c>
      <c r="M5">
        <v>16121.041810000001</v>
      </c>
      <c r="N5">
        <v>16508.183649999999</v>
      </c>
      <c r="O5">
        <v>16991.617709999999</v>
      </c>
      <c r="P5">
        <v>17590.014149999999</v>
      </c>
      <c r="Q5">
        <v>18307.595949999999</v>
      </c>
      <c r="R5">
        <v>18656.42253</v>
      </c>
      <c r="S5">
        <v>19093.16361</v>
      </c>
      <c r="T5">
        <v>19655.256379999999</v>
      </c>
      <c r="U5">
        <v>20323.800520000001</v>
      </c>
      <c r="V5">
        <v>21074.199189999999</v>
      </c>
      <c r="W5">
        <v>21884.541069999999</v>
      </c>
      <c r="X5">
        <v>22735.89647</v>
      </c>
      <c r="Y5">
        <v>23611.391790000001</v>
      </c>
      <c r="Z5">
        <v>24495.181079999998</v>
      </c>
      <c r="AA5">
        <v>25371.556089999998</v>
      </c>
      <c r="AB5">
        <v>26234.319650000001</v>
      </c>
      <c r="AC5">
        <v>27086.51527</v>
      </c>
      <c r="AD5">
        <v>27928.337189999998</v>
      </c>
      <c r="AE5">
        <v>28759.966339999999</v>
      </c>
      <c r="AF5">
        <v>29582.191719999999</v>
      </c>
      <c r="AG5">
        <v>30396.238990000002</v>
      </c>
      <c r="AH5">
        <v>31203.656360000001</v>
      </c>
      <c r="AI5">
        <v>32006.353620000002</v>
      </c>
      <c r="AJ5">
        <v>32806.533450000003</v>
      </c>
      <c r="AK5">
        <v>33606.660340000002</v>
      </c>
    </row>
    <row r="6" spans="1:37">
      <c r="A6" t="s">
        <v>480</v>
      </c>
      <c r="B6">
        <v>7532.0000010000003</v>
      </c>
      <c r="C6">
        <v>7642.0958549999996</v>
      </c>
      <c r="D6">
        <v>7742.733604</v>
      </c>
      <c r="E6">
        <v>7896.6287730000004</v>
      </c>
      <c r="F6">
        <v>8140.4894400000003</v>
      </c>
      <c r="G6">
        <v>8447.3053639999998</v>
      </c>
      <c r="H6">
        <v>8582.2924330000005</v>
      </c>
      <c r="I6">
        <v>8586.7992759999997</v>
      </c>
      <c r="J6">
        <v>8371.4505300000001</v>
      </c>
      <c r="K6">
        <v>8082.1868160000004</v>
      </c>
      <c r="L6">
        <v>7885.998474</v>
      </c>
      <c r="M6">
        <v>7868.5118700000003</v>
      </c>
      <c r="N6">
        <v>8064.6433139999999</v>
      </c>
      <c r="O6">
        <v>8494.4144149999993</v>
      </c>
      <c r="P6">
        <v>9159.0802650000005</v>
      </c>
      <c r="Q6">
        <v>10019.18082</v>
      </c>
      <c r="R6">
        <v>10426.61642</v>
      </c>
      <c r="S6">
        <v>10731.782660000001</v>
      </c>
      <c r="T6">
        <v>11064.32488</v>
      </c>
      <c r="U6">
        <v>11464.247670000001</v>
      </c>
      <c r="V6">
        <v>11936.23508</v>
      </c>
      <c r="W6">
        <v>12470.94903</v>
      </c>
      <c r="X6">
        <v>13052.518539999999</v>
      </c>
      <c r="Y6">
        <v>13661.12802</v>
      </c>
      <c r="Z6">
        <v>14273.67016</v>
      </c>
      <c r="AA6">
        <v>14863.859930000001</v>
      </c>
      <c r="AB6">
        <v>15415.285330000001</v>
      </c>
      <c r="AC6">
        <v>15926.66311</v>
      </c>
      <c r="AD6">
        <v>16397.70811</v>
      </c>
      <c r="AE6">
        <v>16829.237539999998</v>
      </c>
      <c r="AF6">
        <v>17223.370340000001</v>
      </c>
      <c r="AG6">
        <v>17583.259279999998</v>
      </c>
      <c r="AH6">
        <v>17913.077069999999</v>
      </c>
      <c r="AI6">
        <v>18218.261210000001</v>
      </c>
      <c r="AJ6">
        <v>18505.34448</v>
      </c>
      <c r="AK6">
        <v>18781.86895</v>
      </c>
    </row>
    <row r="7" spans="1:37">
      <c r="A7" t="s">
        <v>481</v>
      </c>
      <c r="B7">
        <v>14205.15351</v>
      </c>
      <c r="C7">
        <v>14566.04702</v>
      </c>
      <c r="D7">
        <v>14873.455169999999</v>
      </c>
      <c r="E7">
        <v>15241.802180000001</v>
      </c>
      <c r="F7">
        <v>15729.278630000001</v>
      </c>
      <c r="G7">
        <v>16276.56292</v>
      </c>
      <c r="H7">
        <v>16918.165789999999</v>
      </c>
      <c r="I7">
        <v>17789.815920000001</v>
      </c>
      <c r="J7">
        <v>18552.687809999999</v>
      </c>
      <c r="K7">
        <v>18792.776620000001</v>
      </c>
      <c r="L7">
        <v>18950.22292</v>
      </c>
      <c r="M7">
        <v>19194.47494</v>
      </c>
      <c r="N7">
        <v>19609.207770000001</v>
      </c>
      <c r="O7">
        <v>20243.3655</v>
      </c>
      <c r="P7">
        <v>21116.719010000001</v>
      </c>
      <c r="Q7">
        <v>22215.985140000001</v>
      </c>
      <c r="R7">
        <v>22718.517889999999</v>
      </c>
      <c r="S7">
        <v>23313.128580000001</v>
      </c>
      <c r="T7">
        <v>24090.046429999999</v>
      </c>
      <c r="U7">
        <v>25034.459159999999</v>
      </c>
      <c r="V7">
        <v>26113.20865</v>
      </c>
      <c r="W7">
        <v>27292.81552</v>
      </c>
      <c r="X7">
        <v>28541.86205</v>
      </c>
      <c r="Y7">
        <v>29830.297259999999</v>
      </c>
      <c r="Z7">
        <v>31128.14817</v>
      </c>
      <c r="AA7">
        <v>32404.333259999999</v>
      </c>
      <c r="AB7">
        <v>33643.331879999998</v>
      </c>
      <c r="AC7">
        <v>34846.881269999998</v>
      </c>
      <c r="AD7">
        <v>36013.58223</v>
      </c>
      <c r="AE7">
        <v>37142.584699999999</v>
      </c>
      <c r="AF7">
        <v>38234.541490000003</v>
      </c>
      <c r="AG7">
        <v>39291.248030000002</v>
      </c>
      <c r="AH7">
        <v>40315.3995</v>
      </c>
      <c r="AI7">
        <v>41310.653400000003</v>
      </c>
      <c r="AJ7">
        <v>42281.424809999997</v>
      </c>
      <c r="AK7">
        <v>43232.74323</v>
      </c>
    </row>
    <row r="8" spans="1:37">
      <c r="A8" t="s">
        <v>482</v>
      </c>
      <c r="B8">
        <v>2263.6441289999998</v>
      </c>
      <c r="C8">
        <v>2277.451008</v>
      </c>
      <c r="D8">
        <v>2287.0938259999998</v>
      </c>
      <c r="E8">
        <v>2316.1327580000002</v>
      </c>
      <c r="F8">
        <v>2381.258851</v>
      </c>
      <c r="G8">
        <v>2481.0243580000001</v>
      </c>
      <c r="H8">
        <v>2473.592279</v>
      </c>
      <c r="I8">
        <v>2377.6122789999999</v>
      </c>
      <c r="J8">
        <v>2182.8684250000001</v>
      </c>
      <c r="K8">
        <v>2041.951744</v>
      </c>
      <c r="L8">
        <v>2001.1507140000001</v>
      </c>
      <c r="M8">
        <v>2063.0698189999998</v>
      </c>
      <c r="N8">
        <v>2229.6053099999999</v>
      </c>
      <c r="O8">
        <v>2506.1501979999998</v>
      </c>
      <c r="P8">
        <v>2892.8016849999999</v>
      </c>
      <c r="Q8">
        <v>3367.59193</v>
      </c>
      <c r="R8">
        <v>3617.856241</v>
      </c>
      <c r="S8">
        <v>3761.1861290000002</v>
      </c>
      <c r="T8">
        <v>3874.3844319999998</v>
      </c>
      <c r="U8">
        <v>3993.4212619999998</v>
      </c>
      <c r="V8">
        <v>4131.6218090000002</v>
      </c>
      <c r="W8">
        <v>4291.2997880000003</v>
      </c>
      <c r="X8">
        <v>4469.1542689999997</v>
      </c>
      <c r="Y8">
        <v>4658.6301370000001</v>
      </c>
      <c r="Z8">
        <v>4850.8352590000004</v>
      </c>
      <c r="AA8">
        <v>5034.9549550000002</v>
      </c>
      <c r="AB8">
        <v>5203.822091</v>
      </c>
      <c r="AC8">
        <v>5357.3029720000004</v>
      </c>
      <c r="AD8">
        <v>5496.7148200000001</v>
      </c>
      <c r="AE8">
        <v>5623.9034869999996</v>
      </c>
      <c r="AF8">
        <v>5741.1092870000002</v>
      </c>
      <c r="AG8">
        <v>5850.8909759999997</v>
      </c>
      <c r="AH8">
        <v>5956.2449290000004</v>
      </c>
      <c r="AI8">
        <v>6060.8289009999999</v>
      </c>
      <c r="AJ8">
        <v>6168.9271159999998</v>
      </c>
      <c r="AK8">
        <v>6285.4764160000004</v>
      </c>
    </row>
    <row r="9" spans="1:37">
      <c r="A9" t="s">
        <v>483</v>
      </c>
      <c r="B9">
        <v>2698.017621</v>
      </c>
      <c r="C9">
        <v>2698.2532460000002</v>
      </c>
      <c r="D9">
        <v>2698.3565400000002</v>
      </c>
      <c r="E9">
        <v>2699.4410419999999</v>
      </c>
      <c r="F9">
        <v>2701.1793130000001</v>
      </c>
      <c r="G9">
        <v>2702.6768010000001</v>
      </c>
      <c r="H9">
        <v>2704.3077309999999</v>
      </c>
      <c r="I9">
        <v>2706.5276680000002</v>
      </c>
      <c r="J9">
        <v>2708.4313010000001</v>
      </c>
      <c r="K9">
        <v>2709.0206290000001</v>
      </c>
      <c r="L9">
        <v>2709.8866210000001</v>
      </c>
      <c r="M9">
        <v>2711.0803289999999</v>
      </c>
      <c r="N9">
        <v>2712.6859650000001</v>
      </c>
      <c r="O9">
        <v>2714.7815780000001</v>
      </c>
      <c r="P9">
        <v>2717.4241689999999</v>
      </c>
      <c r="Q9">
        <v>2720.6275409999998</v>
      </c>
      <c r="R9">
        <v>2723.6619730000002</v>
      </c>
      <c r="S9">
        <v>2727.189836</v>
      </c>
      <c r="T9">
        <v>2731.261403</v>
      </c>
      <c r="U9">
        <v>2735.82296</v>
      </c>
      <c r="V9">
        <v>2740.7945110000001</v>
      </c>
      <c r="W9">
        <v>2746.0921309999999</v>
      </c>
      <c r="X9">
        <v>2751.6336289999999</v>
      </c>
      <c r="Y9">
        <v>2757.3357580000002</v>
      </c>
      <c r="Z9">
        <v>2763.1101789999998</v>
      </c>
      <c r="AA9">
        <v>2768.8596360000001</v>
      </c>
      <c r="AB9">
        <v>2774.662562</v>
      </c>
      <c r="AC9">
        <v>2780.6754820000001</v>
      </c>
      <c r="AD9">
        <v>2786.889283</v>
      </c>
      <c r="AE9">
        <v>2793.3060919999998</v>
      </c>
      <c r="AF9">
        <v>2799.9405499999998</v>
      </c>
      <c r="AG9">
        <v>2806.8166919999999</v>
      </c>
      <c r="AH9">
        <v>2813.9636679999999</v>
      </c>
      <c r="AI9">
        <v>2821.4133360000001</v>
      </c>
      <c r="AJ9">
        <v>2829.2016050000002</v>
      </c>
      <c r="AK9">
        <v>2837.3684899999998</v>
      </c>
    </row>
    <row r="10" spans="1:37">
      <c r="A10" t="s">
        <v>97</v>
      </c>
      <c r="B10">
        <v>3392.8195249999999</v>
      </c>
      <c r="C10">
        <v>3436.211041</v>
      </c>
      <c r="D10">
        <v>3478.6179940000002</v>
      </c>
      <c r="E10">
        <v>3523.650412</v>
      </c>
      <c r="F10">
        <v>3584.3362120000002</v>
      </c>
      <c r="G10">
        <v>3651.798346</v>
      </c>
      <c r="H10">
        <v>3711.5292939999999</v>
      </c>
      <c r="I10">
        <v>3763.2938199999999</v>
      </c>
      <c r="J10">
        <v>3809.996639</v>
      </c>
      <c r="K10">
        <v>3851.650337</v>
      </c>
      <c r="L10">
        <v>3888.1339290000001</v>
      </c>
      <c r="M10">
        <v>3918.6278029999999</v>
      </c>
      <c r="N10">
        <v>3942.3622</v>
      </c>
      <c r="O10">
        <v>3959.5192040000002</v>
      </c>
      <c r="P10">
        <v>3971.1438779999999</v>
      </c>
      <c r="Q10">
        <v>3978.7880949999999</v>
      </c>
      <c r="R10">
        <v>3985.7848359999998</v>
      </c>
      <c r="S10">
        <v>3994.2245090000001</v>
      </c>
      <c r="T10">
        <v>4004.9225289999999</v>
      </c>
      <c r="U10">
        <v>4018.0096680000001</v>
      </c>
      <c r="V10">
        <v>4033.3630280000002</v>
      </c>
      <c r="W10">
        <v>4050.6785719999998</v>
      </c>
      <c r="X10">
        <v>4069.2505930000002</v>
      </c>
      <c r="Y10">
        <v>4088.2175630000002</v>
      </c>
      <c r="Z10">
        <v>4106.6941260000003</v>
      </c>
      <c r="AA10">
        <v>4123.8291429999999</v>
      </c>
      <c r="AB10">
        <v>4138.9414939999997</v>
      </c>
      <c r="AC10">
        <v>4151.8954700000004</v>
      </c>
      <c r="AD10">
        <v>4162.957969</v>
      </c>
      <c r="AE10">
        <v>4172.527118</v>
      </c>
      <c r="AF10">
        <v>4181.0620239999998</v>
      </c>
      <c r="AG10">
        <v>4188.7360280000003</v>
      </c>
      <c r="AH10">
        <v>4195.4941349999999</v>
      </c>
      <c r="AI10">
        <v>4201.4373889999997</v>
      </c>
      <c r="AJ10">
        <v>4206.7454100000004</v>
      </c>
      <c r="AK10">
        <v>4211.6323780000002</v>
      </c>
    </row>
    <row r="11" spans="1:37">
      <c r="A11" t="s">
        <v>98</v>
      </c>
      <c r="B11">
        <v>16808.7</v>
      </c>
      <c r="C11">
        <v>17099.806840000001</v>
      </c>
      <c r="D11">
        <v>17381.929380000001</v>
      </c>
      <c r="E11">
        <v>17807.64977</v>
      </c>
      <c r="F11">
        <v>18437.63653</v>
      </c>
      <c r="G11">
        <v>19184.010869999998</v>
      </c>
      <c r="H11">
        <v>20045.83482</v>
      </c>
      <c r="I11">
        <v>21029.876219999998</v>
      </c>
      <c r="J11">
        <v>22145.43491</v>
      </c>
      <c r="K11">
        <v>23323.920900000001</v>
      </c>
      <c r="L11">
        <v>24569.339650000002</v>
      </c>
      <c r="M11">
        <v>25896.981950000001</v>
      </c>
      <c r="N11">
        <v>27325.5697</v>
      </c>
      <c r="O11">
        <v>28876.609069999999</v>
      </c>
      <c r="P11">
        <v>30573.648300000001</v>
      </c>
      <c r="Q11">
        <v>32438.525590000001</v>
      </c>
      <c r="R11">
        <v>34368.953999999998</v>
      </c>
      <c r="S11">
        <v>36451.632819999999</v>
      </c>
      <c r="T11">
        <v>38737.515720000003</v>
      </c>
      <c r="U11">
        <v>41246.206939999996</v>
      </c>
      <c r="V11">
        <v>43980.943870000003</v>
      </c>
      <c r="W11">
        <v>46936.138879999999</v>
      </c>
      <c r="X11">
        <v>50099.621570000003</v>
      </c>
      <c r="Y11">
        <v>53452.686040000001</v>
      </c>
      <c r="Z11">
        <v>56969.159169999999</v>
      </c>
      <c r="AA11">
        <v>60614.191279999999</v>
      </c>
      <c r="AB11">
        <v>64379.162819999998</v>
      </c>
      <c r="AC11">
        <v>68288.112680000006</v>
      </c>
      <c r="AD11">
        <v>72355.175059999994</v>
      </c>
      <c r="AE11">
        <v>76589.631640000007</v>
      </c>
      <c r="AF11">
        <v>80999.408259999997</v>
      </c>
      <c r="AG11">
        <v>85592.494089999993</v>
      </c>
      <c r="AH11">
        <v>90377.792619999993</v>
      </c>
      <c r="AI11">
        <v>95365.802450000003</v>
      </c>
      <c r="AJ11">
        <v>100568.7637</v>
      </c>
      <c r="AK11">
        <v>106000.8366</v>
      </c>
    </row>
    <row r="12" spans="1:37">
      <c r="A12" t="s">
        <v>211</v>
      </c>
      <c r="B12">
        <v>78446.300010000006</v>
      </c>
      <c r="C12">
        <v>79547.086580000003</v>
      </c>
      <c r="D12">
        <v>80646.797290000002</v>
      </c>
      <c r="E12">
        <v>82887.701400000005</v>
      </c>
      <c r="F12">
        <v>86173.643419999993</v>
      </c>
      <c r="G12">
        <v>89610.486340000003</v>
      </c>
      <c r="H12">
        <v>93413.887570000006</v>
      </c>
      <c r="I12">
        <v>97453.629639999999</v>
      </c>
      <c r="J12">
        <v>101776.38099999999</v>
      </c>
      <c r="K12">
        <v>106208.7274</v>
      </c>
      <c r="L12">
        <v>110847.9696</v>
      </c>
      <c r="M12">
        <v>115681.6517</v>
      </c>
      <c r="N12">
        <v>120746.194</v>
      </c>
      <c r="O12">
        <v>126079.0999</v>
      </c>
      <c r="P12">
        <v>131725.70110000001</v>
      </c>
      <c r="Q12">
        <v>137726.67449999999</v>
      </c>
      <c r="R12">
        <v>144581.4509</v>
      </c>
      <c r="S12">
        <v>152349.80710000001</v>
      </c>
      <c r="T12">
        <v>160954.44709999999</v>
      </c>
      <c r="U12">
        <v>170340.1048</v>
      </c>
      <c r="V12">
        <v>180458.14120000001</v>
      </c>
      <c r="W12">
        <v>191253.9718</v>
      </c>
      <c r="X12">
        <v>202658.21290000001</v>
      </c>
      <c r="Y12">
        <v>214580.48250000001</v>
      </c>
      <c r="Z12">
        <v>226905.31270000001</v>
      </c>
      <c r="AA12">
        <v>239489.39850000001</v>
      </c>
      <c r="AB12">
        <v>252393.4921</v>
      </c>
      <c r="AC12">
        <v>265806.40279999998</v>
      </c>
      <c r="AD12">
        <v>279754.77059999999</v>
      </c>
      <c r="AE12">
        <v>294270.315</v>
      </c>
      <c r="AF12">
        <v>309390.13069999998</v>
      </c>
      <c r="AG12">
        <v>325156.66100000002</v>
      </c>
      <c r="AH12">
        <v>341617.554</v>
      </c>
      <c r="AI12">
        <v>358825.72330000001</v>
      </c>
      <c r="AJ12">
        <v>376839.94919999997</v>
      </c>
      <c r="AK12">
        <v>395725.42190000002</v>
      </c>
    </row>
    <row r="13" spans="1:37">
      <c r="A13" t="s">
        <v>217</v>
      </c>
      <c r="B13">
        <v>150502.7647</v>
      </c>
      <c r="C13">
        <v>152874.29740000001</v>
      </c>
      <c r="D13">
        <v>155181.16080000001</v>
      </c>
      <c r="E13">
        <v>159396.25700000001</v>
      </c>
      <c r="F13">
        <v>165576.8253</v>
      </c>
      <c r="G13">
        <v>172248.4791</v>
      </c>
      <c r="H13">
        <v>179619.12409999999</v>
      </c>
      <c r="I13">
        <v>187566.5184</v>
      </c>
      <c r="J13">
        <v>195921.7224</v>
      </c>
      <c r="K13">
        <v>204136.15400000001</v>
      </c>
      <c r="L13">
        <v>212665.65479999999</v>
      </c>
      <c r="M13">
        <v>221642.89199999999</v>
      </c>
      <c r="N13">
        <v>231209.84700000001</v>
      </c>
      <c r="O13">
        <v>241484.21770000001</v>
      </c>
      <c r="P13">
        <v>252571.59390000001</v>
      </c>
      <c r="Q13">
        <v>264540.43239999999</v>
      </c>
      <c r="R13">
        <v>277231.424</v>
      </c>
      <c r="S13">
        <v>291471.0552</v>
      </c>
      <c r="T13">
        <v>307316.01289999997</v>
      </c>
      <c r="U13">
        <v>324710.06310000003</v>
      </c>
      <c r="V13">
        <v>343559.44199999998</v>
      </c>
      <c r="W13">
        <v>363744.39279999997</v>
      </c>
      <c r="X13">
        <v>385114.11560000002</v>
      </c>
      <c r="Y13">
        <v>407478.95039999997</v>
      </c>
      <c r="Z13">
        <v>430603.43209999998</v>
      </c>
      <c r="AA13">
        <v>454200.88199999998</v>
      </c>
      <c r="AB13">
        <v>478323.94219999999</v>
      </c>
      <c r="AC13">
        <v>503279.46649999998</v>
      </c>
      <c r="AD13">
        <v>529138.48529999994</v>
      </c>
      <c r="AE13">
        <v>555964.52540000004</v>
      </c>
      <c r="AF13">
        <v>583827.32889999996</v>
      </c>
      <c r="AG13">
        <v>612805.52549999999</v>
      </c>
      <c r="AH13">
        <v>642987.35419999994</v>
      </c>
      <c r="AI13">
        <v>674471.34479999996</v>
      </c>
      <c r="AJ13">
        <v>707367.00679999997</v>
      </c>
      <c r="AK13">
        <v>741795.61899999995</v>
      </c>
    </row>
    <row r="14" spans="1:37">
      <c r="A14" t="s">
        <v>249</v>
      </c>
      <c r="B14">
        <v>542</v>
      </c>
      <c r="C14">
        <v>554.43031259999998</v>
      </c>
      <c r="D14">
        <v>567.05901089999998</v>
      </c>
      <c r="E14">
        <v>581.47676060000003</v>
      </c>
      <c r="F14">
        <v>599.91273839999997</v>
      </c>
      <c r="G14">
        <v>621.15851959999998</v>
      </c>
      <c r="H14">
        <v>593.327631</v>
      </c>
      <c r="I14">
        <v>516.91610749999995</v>
      </c>
      <c r="J14">
        <v>373.1738661</v>
      </c>
      <c r="K14">
        <v>294.3639589</v>
      </c>
      <c r="L14">
        <v>259.30112759999997</v>
      </c>
      <c r="M14">
        <v>245.35333230000001</v>
      </c>
      <c r="N14">
        <v>243.4038189</v>
      </c>
      <c r="O14">
        <v>248.86384659999999</v>
      </c>
      <c r="P14">
        <v>258.35569720000001</v>
      </c>
      <c r="Q14">
        <v>268.24854690000001</v>
      </c>
      <c r="R14">
        <v>283.12714949999997</v>
      </c>
      <c r="S14">
        <v>300.36888879999998</v>
      </c>
      <c r="T14">
        <v>319.22753219999998</v>
      </c>
      <c r="U14">
        <v>339.60301290000001</v>
      </c>
      <c r="V14">
        <v>361.55435449999999</v>
      </c>
      <c r="W14">
        <v>385.10348310000001</v>
      </c>
      <c r="X14">
        <v>410.15625949999998</v>
      </c>
      <c r="Y14">
        <v>436.4856183</v>
      </c>
      <c r="Z14">
        <v>463.73375170000003</v>
      </c>
      <c r="AA14">
        <v>491.42740959999998</v>
      </c>
      <c r="AB14">
        <v>519.35906039999998</v>
      </c>
      <c r="AC14">
        <v>547.84798679999994</v>
      </c>
      <c r="AD14">
        <v>577.39432910000005</v>
      </c>
      <c r="AE14">
        <v>608.63585439999997</v>
      </c>
      <c r="AF14">
        <v>642.35576730000002</v>
      </c>
      <c r="AG14">
        <v>679.49828149999996</v>
      </c>
      <c r="AH14">
        <v>721.20441419999997</v>
      </c>
      <c r="AI14">
        <v>768.86432660000003</v>
      </c>
      <c r="AJ14">
        <v>824.16067740000005</v>
      </c>
      <c r="AK14">
        <v>889.12456399999996</v>
      </c>
    </row>
    <row r="15" spans="1:37">
      <c r="A15" t="s">
        <v>250</v>
      </c>
      <c r="B15">
        <v>216</v>
      </c>
      <c r="C15">
        <v>219.514161</v>
      </c>
      <c r="D15">
        <v>223.34945999999999</v>
      </c>
      <c r="E15">
        <v>229.0885735</v>
      </c>
      <c r="F15">
        <v>237.5232796</v>
      </c>
      <c r="G15">
        <v>248.024271</v>
      </c>
      <c r="H15">
        <v>263.56582889999999</v>
      </c>
      <c r="I15">
        <v>277.02919869999999</v>
      </c>
      <c r="J15">
        <v>284.68086310000001</v>
      </c>
      <c r="K15">
        <v>290.78989339999998</v>
      </c>
      <c r="L15">
        <v>298.8013277</v>
      </c>
      <c r="M15">
        <v>310.0542638</v>
      </c>
      <c r="N15">
        <v>324.86178869999998</v>
      </c>
      <c r="O15">
        <v>342.77582510000002</v>
      </c>
      <c r="P15">
        <v>362.91070389999999</v>
      </c>
      <c r="Q15">
        <v>384.14133479999998</v>
      </c>
      <c r="R15">
        <v>403.11251620000002</v>
      </c>
      <c r="S15">
        <v>421.44926900000002</v>
      </c>
      <c r="T15">
        <v>439.90904019999999</v>
      </c>
      <c r="U15">
        <v>458.81395240000001</v>
      </c>
      <c r="V15">
        <v>478.28606610000003</v>
      </c>
      <c r="W15">
        <v>498.3553981</v>
      </c>
      <c r="X15">
        <v>519.00319739999998</v>
      </c>
      <c r="Y15">
        <v>540.17998839999996</v>
      </c>
      <c r="Z15">
        <v>561.81079629999999</v>
      </c>
      <c r="AA15">
        <v>583.79668560000005</v>
      </c>
      <c r="AB15">
        <v>606.08953529999997</v>
      </c>
      <c r="AC15">
        <v>628.74046880000003</v>
      </c>
      <c r="AD15">
        <v>651.82707070000004</v>
      </c>
      <c r="AE15">
        <v>675.42453409999996</v>
      </c>
      <c r="AF15">
        <v>699.60113509999996</v>
      </c>
      <c r="AG15">
        <v>724.41945310000006</v>
      </c>
      <c r="AH15">
        <v>749.94143729999996</v>
      </c>
      <c r="AI15">
        <v>776.23326580000003</v>
      </c>
      <c r="AJ15">
        <v>803.36510820000001</v>
      </c>
      <c r="AK15">
        <v>831.41195779999998</v>
      </c>
    </row>
    <row r="16" spans="1:37">
      <c r="A16" t="s">
        <v>484</v>
      </c>
      <c r="B16">
        <v>396.00360000000001</v>
      </c>
      <c r="C16">
        <v>406.69549280000001</v>
      </c>
      <c r="D16">
        <v>421.34275129999997</v>
      </c>
      <c r="E16">
        <v>441.92637830000001</v>
      </c>
      <c r="F16">
        <v>469.08867659999999</v>
      </c>
      <c r="G16">
        <v>501.27940510000002</v>
      </c>
      <c r="H16">
        <v>543.2417944</v>
      </c>
      <c r="I16">
        <v>602.71665010000004</v>
      </c>
      <c r="J16">
        <v>655.23051410000005</v>
      </c>
      <c r="K16">
        <v>678.84674310000003</v>
      </c>
      <c r="L16">
        <v>708.78810499999997</v>
      </c>
      <c r="M16">
        <v>744.51329239999995</v>
      </c>
      <c r="N16">
        <v>785.59286550000002</v>
      </c>
      <c r="O16">
        <v>831.29843459999995</v>
      </c>
      <c r="P16">
        <v>880.55554400000005</v>
      </c>
      <c r="Q16">
        <v>932.02849819999994</v>
      </c>
      <c r="R16">
        <v>972.05682239999999</v>
      </c>
      <c r="S16">
        <v>1007.996115</v>
      </c>
      <c r="T16">
        <v>1043.212724</v>
      </c>
      <c r="U16">
        <v>1079.087833</v>
      </c>
      <c r="V16">
        <v>1116.1084760000001</v>
      </c>
      <c r="W16">
        <v>1154.383642</v>
      </c>
      <c r="X16">
        <v>1193.8684639999999</v>
      </c>
      <c r="Y16">
        <v>1234.4560650000001</v>
      </c>
      <c r="Z16">
        <v>1276.0072270000001</v>
      </c>
      <c r="AA16">
        <v>1318.3571999999999</v>
      </c>
      <c r="AB16">
        <v>1361.427406</v>
      </c>
      <c r="AC16">
        <v>1405.2905209999999</v>
      </c>
      <c r="AD16">
        <v>1450.0581850000001</v>
      </c>
      <c r="AE16">
        <v>1495.8378299999999</v>
      </c>
      <c r="AF16">
        <v>1542.725308</v>
      </c>
      <c r="AG16">
        <v>1590.8070849999999</v>
      </c>
      <c r="AH16">
        <v>1640.1676649999999</v>
      </c>
      <c r="AI16">
        <v>1690.8950480000001</v>
      </c>
      <c r="AJ16">
        <v>1743.0799750000001</v>
      </c>
      <c r="AK16">
        <v>1796.817759</v>
      </c>
    </row>
    <row r="17" spans="1:37">
      <c r="A17" t="s">
        <v>248</v>
      </c>
      <c r="B17">
        <v>1109.2441289999999</v>
      </c>
      <c r="C17">
        <v>1096.4773250000001</v>
      </c>
      <c r="D17">
        <v>1075.070518</v>
      </c>
      <c r="E17">
        <v>1063.425336</v>
      </c>
      <c r="F17">
        <v>1074.5672199999999</v>
      </c>
      <c r="G17">
        <v>1110.4383479999999</v>
      </c>
      <c r="H17">
        <v>1073.3344830000001</v>
      </c>
      <c r="I17">
        <v>980.75944730000003</v>
      </c>
      <c r="J17">
        <v>869.56790360000002</v>
      </c>
      <c r="K17">
        <v>777.83930859999998</v>
      </c>
      <c r="L17">
        <v>734.16700649999996</v>
      </c>
      <c r="M17">
        <v>763.06612659999996</v>
      </c>
      <c r="N17">
        <v>875.65856459999998</v>
      </c>
      <c r="O17">
        <v>1083.097538</v>
      </c>
      <c r="P17">
        <v>1390.8141760000001</v>
      </c>
      <c r="Q17">
        <v>1782.9283909999999</v>
      </c>
      <c r="R17">
        <v>1959.2720589999999</v>
      </c>
      <c r="S17">
        <v>2031.038243</v>
      </c>
      <c r="T17">
        <v>2071.6534259999999</v>
      </c>
      <c r="U17">
        <v>2115.4855539999999</v>
      </c>
      <c r="V17">
        <v>2175.1923430000002</v>
      </c>
      <c r="W17">
        <v>2252.9269169999998</v>
      </c>
      <c r="X17">
        <v>2345.546323</v>
      </c>
      <c r="Y17">
        <v>2446.879081</v>
      </c>
      <c r="Z17">
        <v>2548.6053870000001</v>
      </c>
      <c r="AA17">
        <v>2640.648009</v>
      </c>
      <c r="AB17">
        <v>2716.1740340000001</v>
      </c>
      <c r="AC17">
        <v>2774.6059770000002</v>
      </c>
      <c r="AD17">
        <v>2816.5710819999999</v>
      </c>
      <c r="AE17">
        <v>2843.0944469999999</v>
      </c>
      <c r="AF17">
        <v>2855.468832</v>
      </c>
      <c r="AG17">
        <v>2855.1595750000001</v>
      </c>
      <c r="AH17">
        <v>2843.8754279999998</v>
      </c>
      <c r="AI17">
        <v>2823.7296470000001</v>
      </c>
      <c r="AJ17">
        <v>2797.1627410000001</v>
      </c>
      <c r="AK17">
        <v>2766.9099980000001</v>
      </c>
    </row>
    <row r="18" spans="1:37">
      <c r="A18" t="s">
        <v>485</v>
      </c>
      <c r="B18">
        <v>0.39639999999999997</v>
      </c>
      <c r="C18">
        <v>0.33371667630000001</v>
      </c>
      <c r="D18">
        <v>0.27208573079999998</v>
      </c>
      <c r="E18">
        <v>0.21570937100000001</v>
      </c>
      <c r="F18">
        <v>0.16693644329999999</v>
      </c>
      <c r="G18">
        <v>0.12381525559999999</v>
      </c>
      <c r="H18">
        <v>0.1225415334</v>
      </c>
      <c r="I18">
        <v>0.19087555319999999</v>
      </c>
      <c r="J18">
        <v>0.21527815559999999</v>
      </c>
      <c r="K18">
        <v>0.1118400901</v>
      </c>
      <c r="L18">
        <v>9.31472411E-2</v>
      </c>
      <c r="M18">
        <v>8.2803581700000004E-2</v>
      </c>
      <c r="N18">
        <v>8.8271860699999996E-2</v>
      </c>
      <c r="O18">
        <v>0.1145539522</v>
      </c>
      <c r="P18">
        <v>0.16556371650000001</v>
      </c>
      <c r="Q18">
        <v>0.2451591984</v>
      </c>
      <c r="R18">
        <v>0.28769402150000001</v>
      </c>
      <c r="S18">
        <v>0.33361306740000002</v>
      </c>
      <c r="T18">
        <v>0.38170995019999998</v>
      </c>
      <c r="U18">
        <v>0.43090984170000002</v>
      </c>
      <c r="V18">
        <v>0.4805697558</v>
      </c>
      <c r="W18">
        <v>0.53034763029999998</v>
      </c>
      <c r="X18">
        <v>0.58002458820000002</v>
      </c>
      <c r="Y18">
        <v>0.62938487870000004</v>
      </c>
      <c r="Z18">
        <v>0.67809694710000001</v>
      </c>
      <c r="AA18">
        <v>0.72565063799999996</v>
      </c>
      <c r="AB18">
        <v>0.7720551135</v>
      </c>
      <c r="AC18">
        <v>0.81801808119999997</v>
      </c>
      <c r="AD18">
        <v>0.86415355090000001</v>
      </c>
      <c r="AE18">
        <v>0.91082126929999996</v>
      </c>
      <c r="AF18">
        <v>0.95824506490000005</v>
      </c>
      <c r="AG18">
        <v>1.0065815389999999</v>
      </c>
      <c r="AH18">
        <v>1.0559843520000001</v>
      </c>
      <c r="AI18">
        <v>1.1066141839999999</v>
      </c>
      <c r="AJ18">
        <v>1.15861422</v>
      </c>
      <c r="AK18">
        <v>1.2121367249999999</v>
      </c>
    </row>
    <row r="19" spans="1:37">
      <c r="A19" t="s">
        <v>486</v>
      </c>
      <c r="B19">
        <v>1154.0036</v>
      </c>
      <c r="C19">
        <v>1180.639966</v>
      </c>
      <c r="D19">
        <v>1211.7512220000001</v>
      </c>
      <c r="E19">
        <v>1252.491712</v>
      </c>
      <c r="F19">
        <v>1306.5246950000001</v>
      </c>
      <c r="G19">
        <v>1370.4621959999999</v>
      </c>
      <c r="H19">
        <v>1400.135254</v>
      </c>
      <c r="I19">
        <v>1396.6619559999999</v>
      </c>
      <c r="J19">
        <v>1313.085243</v>
      </c>
      <c r="K19">
        <v>1264.000595</v>
      </c>
      <c r="L19">
        <v>1266.8905600000001</v>
      </c>
      <c r="M19">
        <v>1299.920889</v>
      </c>
      <c r="N19">
        <v>1353.858473</v>
      </c>
      <c r="O19">
        <v>1422.9381060000001</v>
      </c>
      <c r="P19">
        <v>1501.8219449999999</v>
      </c>
      <c r="Q19">
        <v>1584.4183800000001</v>
      </c>
      <c r="R19">
        <v>1658.296488</v>
      </c>
      <c r="S19">
        <v>1729.814273</v>
      </c>
      <c r="T19">
        <v>1802.3492960000001</v>
      </c>
      <c r="U19">
        <v>1877.5047979999999</v>
      </c>
      <c r="V19">
        <v>1955.948897</v>
      </c>
      <c r="W19">
        <v>2037.842523</v>
      </c>
      <c r="X19">
        <v>2123.0279209999999</v>
      </c>
      <c r="Y19">
        <v>2211.1216709999999</v>
      </c>
      <c r="Z19">
        <v>2301.5517749999999</v>
      </c>
      <c r="AA19">
        <v>2393.5812959999998</v>
      </c>
      <c r="AB19">
        <v>2486.876002</v>
      </c>
      <c r="AC19">
        <v>2581.878976</v>
      </c>
      <c r="AD19">
        <v>2679.2795850000002</v>
      </c>
      <c r="AE19">
        <v>2779.8982190000002</v>
      </c>
      <c r="AF19">
        <v>2884.6822099999999</v>
      </c>
      <c r="AG19">
        <v>2994.7248199999999</v>
      </c>
      <c r="AH19">
        <v>3111.313517</v>
      </c>
      <c r="AI19">
        <v>3235.9926409999998</v>
      </c>
      <c r="AJ19">
        <v>3370.6057609999998</v>
      </c>
      <c r="AK19">
        <v>3517.3542809999999</v>
      </c>
    </row>
    <row r="20" spans="1:37">
      <c r="A20" t="s">
        <v>487</v>
      </c>
      <c r="B20">
        <v>1109.640529</v>
      </c>
      <c r="C20">
        <v>1096.811042</v>
      </c>
      <c r="D20">
        <v>1075.3426039999999</v>
      </c>
      <c r="E20">
        <v>1063.6410450000001</v>
      </c>
      <c r="F20">
        <v>1074.734156</v>
      </c>
      <c r="G20">
        <v>1110.5621630000001</v>
      </c>
      <c r="H20">
        <v>1073.4570249999999</v>
      </c>
      <c r="I20">
        <v>980.95032279999998</v>
      </c>
      <c r="J20">
        <v>869.78318179999997</v>
      </c>
      <c r="K20">
        <v>777.95114869999998</v>
      </c>
      <c r="L20">
        <v>734.26015380000001</v>
      </c>
      <c r="M20">
        <v>763.1489302</v>
      </c>
      <c r="N20">
        <v>875.74683640000001</v>
      </c>
      <c r="O20">
        <v>1083.212092</v>
      </c>
      <c r="P20">
        <v>1390.97974</v>
      </c>
      <c r="Q20">
        <v>1783.1735510000001</v>
      </c>
      <c r="R20">
        <v>1959.559753</v>
      </c>
      <c r="S20">
        <v>2031.371856</v>
      </c>
      <c r="T20">
        <v>2072.0351350000001</v>
      </c>
      <c r="U20">
        <v>2115.9164639999999</v>
      </c>
      <c r="V20">
        <v>2175.6729129999999</v>
      </c>
      <c r="W20">
        <v>2253.457265</v>
      </c>
      <c r="X20">
        <v>2346.1263479999998</v>
      </c>
      <c r="Y20">
        <v>2447.5084660000002</v>
      </c>
      <c r="Z20">
        <v>2549.283484</v>
      </c>
      <c r="AA20">
        <v>2641.3736600000002</v>
      </c>
      <c r="AB20">
        <v>2716.946089</v>
      </c>
      <c r="AC20">
        <v>2775.4239950000001</v>
      </c>
      <c r="AD20">
        <v>2817.4352349999999</v>
      </c>
      <c r="AE20">
        <v>2844.0052679999999</v>
      </c>
      <c r="AF20">
        <v>2856.4270769999998</v>
      </c>
      <c r="AG20">
        <v>2856.1661570000001</v>
      </c>
      <c r="AH20">
        <v>2844.9314119999999</v>
      </c>
      <c r="AI20">
        <v>2824.8362609999999</v>
      </c>
      <c r="AJ20">
        <v>2798.321355</v>
      </c>
      <c r="AK20">
        <v>2768.1221340000002</v>
      </c>
    </row>
    <row r="21" spans="1:37">
      <c r="A21" t="s">
        <v>99</v>
      </c>
      <c r="B21">
        <v>3353.1214869999999</v>
      </c>
      <c r="C21">
        <v>3407.0923630000002</v>
      </c>
      <c r="D21">
        <v>3455.0852559999998</v>
      </c>
      <c r="E21">
        <v>3526.3756360000002</v>
      </c>
      <c r="F21">
        <v>3635.5350509999998</v>
      </c>
      <c r="G21">
        <v>3768.3737000000001</v>
      </c>
      <c r="H21">
        <v>3925.7486359999998</v>
      </c>
      <c r="I21">
        <v>4103.557393</v>
      </c>
      <c r="J21">
        <v>4315.690979</v>
      </c>
      <c r="K21">
        <v>4557.0222290000002</v>
      </c>
      <c r="L21">
        <v>4813.3309650000001</v>
      </c>
      <c r="M21">
        <v>5080.6910319999997</v>
      </c>
      <c r="N21">
        <v>5358.297853</v>
      </c>
      <c r="O21">
        <v>5647.3570989999998</v>
      </c>
      <c r="P21">
        <v>5950.7074730000004</v>
      </c>
      <c r="Q21">
        <v>6272.1905290000004</v>
      </c>
      <c r="R21">
        <v>6645.1358039999996</v>
      </c>
      <c r="S21">
        <v>7074.9409379999997</v>
      </c>
      <c r="T21">
        <v>7557.9722879999999</v>
      </c>
      <c r="U21">
        <v>8090.9545889999999</v>
      </c>
      <c r="V21">
        <v>8672.1480709999996</v>
      </c>
      <c r="W21">
        <v>9300.4909370000005</v>
      </c>
      <c r="X21">
        <v>9974.5314940000007</v>
      </c>
      <c r="Y21">
        <v>10691.681420000001</v>
      </c>
      <c r="Z21">
        <v>11447.72616</v>
      </c>
      <c r="AA21">
        <v>12236.50526</v>
      </c>
      <c r="AB21">
        <v>13056.222110000001</v>
      </c>
      <c r="AC21">
        <v>13911.340969999999</v>
      </c>
      <c r="AD21">
        <v>14805.309359999999</v>
      </c>
      <c r="AE21">
        <v>15740.788420000001</v>
      </c>
      <c r="AF21">
        <v>16720.1132</v>
      </c>
      <c r="AG21">
        <v>17745.538830000001</v>
      </c>
      <c r="AH21">
        <v>18819.44742</v>
      </c>
      <c r="AI21">
        <v>19944.51584</v>
      </c>
      <c r="AJ21">
        <v>21123.731619999999</v>
      </c>
      <c r="AK21">
        <v>22360.425770000002</v>
      </c>
    </row>
    <row r="22" spans="1:37">
      <c r="A22" t="s">
        <v>100</v>
      </c>
      <c r="B22">
        <v>2603.9507410000001</v>
      </c>
      <c r="C22">
        <v>2665.3262530000002</v>
      </c>
      <c r="D22">
        <v>2740.2968529999998</v>
      </c>
      <c r="E22">
        <v>2849.1341499999999</v>
      </c>
      <c r="F22">
        <v>3000.0236490000002</v>
      </c>
      <c r="G22">
        <v>3179.1880200000001</v>
      </c>
      <c r="H22">
        <v>3384.4246079999998</v>
      </c>
      <c r="I22">
        <v>3612.5310509999999</v>
      </c>
      <c r="J22">
        <v>3865.7472929999999</v>
      </c>
      <c r="K22">
        <v>4144.9110049999999</v>
      </c>
      <c r="L22">
        <v>4452.3237499999996</v>
      </c>
      <c r="M22">
        <v>4792.4934649999996</v>
      </c>
      <c r="N22">
        <v>5172.6638780000003</v>
      </c>
      <c r="O22">
        <v>5601.3067730000002</v>
      </c>
      <c r="P22">
        <v>6087.1146070000004</v>
      </c>
      <c r="Q22">
        <v>6637.6502229999996</v>
      </c>
      <c r="R22">
        <v>7132.5087279999998</v>
      </c>
      <c r="S22">
        <v>7587.7785629999998</v>
      </c>
      <c r="T22">
        <v>8038.8856340000002</v>
      </c>
      <c r="U22">
        <v>8509.7447279999997</v>
      </c>
      <c r="V22">
        <v>9011.4965840000004</v>
      </c>
      <c r="W22">
        <v>9546.9530360000008</v>
      </c>
      <c r="X22">
        <v>10114.189759999999</v>
      </c>
      <c r="Y22">
        <v>10708.565259999999</v>
      </c>
      <c r="Z22">
        <v>11323.576419999999</v>
      </c>
      <c r="AA22">
        <v>11951.09569</v>
      </c>
      <c r="AB22">
        <v>12587.639939999999</v>
      </c>
      <c r="AC22">
        <v>13236.126130000001</v>
      </c>
      <c r="AD22">
        <v>13898.69601</v>
      </c>
      <c r="AE22">
        <v>14576.79608</v>
      </c>
      <c r="AF22">
        <v>15271.527620000001</v>
      </c>
      <c r="AG22">
        <v>15983.887909999999</v>
      </c>
      <c r="AH22">
        <v>16714.998060000002</v>
      </c>
      <c r="AI22">
        <v>17466.285240000001</v>
      </c>
      <c r="AJ22">
        <v>18239.518199999999</v>
      </c>
      <c r="AK22">
        <v>19036.83367</v>
      </c>
    </row>
    <row r="23" spans="1:37">
      <c r="A23" t="s">
        <v>101</v>
      </c>
      <c r="B23">
        <v>8879.3744210000004</v>
      </c>
      <c r="C23">
        <v>9013.293662</v>
      </c>
      <c r="D23">
        <v>9133.7532680000004</v>
      </c>
      <c r="E23">
        <v>9337.5270569999993</v>
      </c>
      <c r="F23">
        <v>9656.0866050000004</v>
      </c>
      <c r="G23">
        <v>10031.68353</v>
      </c>
      <c r="H23">
        <v>10451.170620000001</v>
      </c>
      <c r="I23">
        <v>10898.54999</v>
      </c>
      <c r="J23">
        <v>11379.888779999999</v>
      </c>
      <c r="K23">
        <v>11898.014740000001</v>
      </c>
      <c r="L23">
        <v>12455.35555</v>
      </c>
      <c r="M23">
        <v>13054.35902</v>
      </c>
      <c r="N23">
        <v>13698.88668</v>
      </c>
      <c r="O23">
        <v>14393.14086</v>
      </c>
      <c r="P23">
        <v>15141.805329999999</v>
      </c>
      <c r="Q23">
        <v>15948.87134</v>
      </c>
      <c r="R23">
        <v>16877.057919999999</v>
      </c>
      <c r="S23">
        <v>17950.877199999999</v>
      </c>
      <c r="T23">
        <v>19167.298589999999</v>
      </c>
      <c r="U23">
        <v>20519.06379</v>
      </c>
      <c r="V23">
        <v>22000.313890000001</v>
      </c>
      <c r="W23">
        <v>23606.124260000001</v>
      </c>
      <c r="X23">
        <v>25330.672900000001</v>
      </c>
      <c r="Y23">
        <v>27165.57186</v>
      </c>
      <c r="Z23">
        <v>29098.524130000002</v>
      </c>
      <c r="AA23">
        <v>31112.27908</v>
      </c>
      <c r="AB23">
        <v>33205.385320000001</v>
      </c>
      <c r="AC23">
        <v>35394.468339999999</v>
      </c>
      <c r="AD23">
        <v>37687.999450000003</v>
      </c>
      <c r="AE23">
        <v>40091.133199999997</v>
      </c>
      <c r="AF23">
        <v>42608.287490000002</v>
      </c>
      <c r="AG23">
        <v>45244.04999</v>
      </c>
      <c r="AH23">
        <v>48003.584320000002</v>
      </c>
      <c r="AI23">
        <v>50892.939330000001</v>
      </c>
      <c r="AJ23">
        <v>53919.1558</v>
      </c>
      <c r="AK23">
        <v>57090.39329</v>
      </c>
    </row>
    <row r="24" spans="1:37">
      <c r="A24" t="s">
        <v>102</v>
      </c>
      <c r="B24">
        <v>1590.655315</v>
      </c>
      <c r="C24">
        <v>1620.5690669999999</v>
      </c>
      <c r="D24">
        <v>1646.845309</v>
      </c>
      <c r="E24">
        <v>1673.9241420000001</v>
      </c>
      <c r="F24">
        <v>1706.4658400000001</v>
      </c>
      <c r="G24">
        <v>1743.0712590000001</v>
      </c>
      <c r="H24">
        <v>1793.8997199999999</v>
      </c>
      <c r="I24">
        <v>1878.787345</v>
      </c>
      <c r="J24">
        <v>1986.8450359999999</v>
      </c>
      <c r="K24">
        <v>2072.389158</v>
      </c>
      <c r="L24">
        <v>2142.5691000000002</v>
      </c>
      <c r="M24">
        <v>2206.6129019999998</v>
      </c>
      <c r="N24">
        <v>2271.4213300000001</v>
      </c>
      <c r="O24">
        <v>2343.018055</v>
      </c>
      <c r="P24">
        <v>2426.6899699999999</v>
      </c>
      <c r="Q24">
        <v>2526.4373249999999</v>
      </c>
      <c r="R24">
        <v>2597.8153130000001</v>
      </c>
      <c r="S24">
        <v>2663.3049649999998</v>
      </c>
      <c r="T24">
        <v>2737.027701</v>
      </c>
      <c r="U24">
        <v>2822.8380849999999</v>
      </c>
      <c r="V24">
        <v>2920.1210299999998</v>
      </c>
      <c r="W24">
        <v>3026.8331269999999</v>
      </c>
      <c r="X24">
        <v>3140.6004670000002</v>
      </c>
      <c r="Y24">
        <v>3259.0292669999999</v>
      </c>
      <c r="Z24">
        <v>3379.7310889999999</v>
      </c>
      <c r="AA24">
        <v>3500.2592570000002</v>
      </c>
      <c r="AB24">
        <v>3619.0957400000002</v>
      </c>
      <c r="AC24">
        <v>3735.9816470000001</v>
      </c>
      <c r="AD24">
        <v>3850.7346320000001</v>
      </c>
      <c r="AE24">
        <v>3963.1542899999999</v>
      </c>
      <c r="AF24">
        <v>4073.0848129999999</v>
      </c>
      <c r="AG24">
        <v>4180.425698</v>
      </c>
      <c r="AH24">
        <v>4285.1305329999996</v>
      </c>
      <c r="AI24">
        <v>4387.214997</v>
      </c>
      <c r="AJ24">
        <v>4486.7454470000002</v>
      </c>
      <c r="AK24">
        <v>4583.8298009999999</v>
      </c>
    </row>
    <row r="25" spans="1:37">
      <c r="A25" t="s">
        <v>103</v>
      </c>
      <c r="B25">
        <v>381.5980361</v>
      </c>
      <c r="C25">
        <v>393.52549679999998</v>
      </c>
      <c r="D25">
        <v>405.94869590000002</v>
      </c>
      <c r="E25">
        <v>420.68878319999999</v>
      </c>
      <c r="F25">
        <v>439.5253889</v>
      </c>
      <c r="G25">
        <v>461.69435809999999</v>
      </c>
      <c r="H25">
        <v>490.59124329999997</v>
      </c>
      <c r="I25">
        <v>536.45043969999995</v>
      </c>
      <c r="J25">
        <v>597.26281689999996</v>
      </c>
      <c r="K25">
        <v>651.58376869999995</v>
      </c>
      <c r="L25">
        <v>705.76029310000001</v>
      </c>
      <c r="M25">
        <v>762.82552929999997</v>
      </c>
      <c r="N25">
        <v>824.29996140000003</v>
      </c>
      <c r="O25">
        <v>891.78628560000004</v>
      </c>
      <c r="P25">
        <v>967.3309223</v>
      </c>
      <c r="Q25">
        <v>1053.37617</v>
      </c>
      <c r="R25">
        <v>1116.43624</v>
      </c>
      <c r="S25">
        <v>1174.7311549999999</v>
      </c>
      <c r="T25">
        <v>1236.3315090000001</v>
      </c>
      <c r="U25">
        <v>1303.6057490000001</v>
      </c>
      <c r="V25">
        <v>1376.864292</v>
      </c>
      <c r="W25">
        <v>1455.737525</v>
      </c>
      <c r="X25">
        <v>1539.626947</v>
      </c>
      <c r="Y25">
        <v>1627.8382409999999</v>
      </c>
      <c r="Z25">
        <v>1719.601375</v>
      </c>
      <c r="AA25">
        <v>1814.051993</v>
      </c>
      <c r="AB25">
        <v>1910.8197170000001</v>
      </c>
      <c r="AC25">
        <v>2010.1955909999999</v>
      </c>
      <c r="AD25">
        <v>2112.4356069999999</v>
      </c>
      <c r="AE25">
        <v>2217.759646</v>
      </c>
      <c r="AF25">
        <v>2326.3951339999999</v>
      </c>
      <c r="AG25">
        <v>2438.5916619999998</v>
      </c>
      <c r="AH25">
        <v>2554.632282</v>
      </c>
      <c r="AI25">
        <v>2674.8470459999999</v>
      </c>
      <c r="AJ25">
        <v>2799.6126479999998</v>
      </c>
      <c r="AK25">
        <v>2929.3540889999999</v>
      </c>
    </row>
    <row r="26" spans="1:37">
      <c r="A26" t="s">
        <v>104</v>
      </c>
      <c r="B26">
        <v>1593.2937340000001</v>
      </c>
      <c r="C26">
        <v>1615.485852</v>
      </c>
      <c r="D26">
        <v>1637.1273699999999</v>
      </c>
      <c r="E26">
        <v>1657.236136</v>
      </c>
      <c r="F26">
        <v>1682.3293369999999</v>
      </c>
      <c r="G26">
        <v>1710.541176</v>
      </c>
      <c r="H26">
        <v>1736.205594</v>
      </c>
      <c r="I26">
        <v>1759.927772</v>
      </c>
      <c r="J26">
        <v>1783.691511</v>
      </c>
      <c r="K26">
        <v>1806.5472179999999</v>
      </c>
      <c r="L26">
        <v>1826.4258749999999</v>
      </c>
      <c r="M26">
        <v>1841.92841</v>
      </c>
      <c r="N26">
        <v>1852.377929</v>
      </c>
      <c r="O26">
        <v>1858.0021690000001</v>
      </c>
      <c r="P26">
        <v>1859.6778159999999</v>
      </c>
      <c r="Q26">
        <v>1858.616266</v>
      </c>
      <c r="R26">
        <v>1860.3951589999999</v>
      </c>
      <c r="S26">
        <v>1865.195737</v>
      </c>
      <c r="T26">
        <v>1872.3487640000001</v>
      </c>
      <c r="U26">
        <v>1881.248983</v>
      </c>
      <c r="V26">
        <v>1891.5262230000001</v>
      </c>
      <c r="W26">
        <v>1902.9371590000001</v>
      </c>
      <c r="X26">
        <v>1915.14437</v>
      </c>
      <c r="Y26">
        <v>1927.764189</v>
      </c>
      <c r="Z26">
        <v>1940.3982559999999</v>
      </c>
      <c r="AA26">
        <v>1952.651977</v>
      </c>
      <c r="AB26">
        <v>1964.028562</v>
      </c>
      <c r="AC26">
        <v>1974.2194239999999</v>
      </c>
      <c r="AD26">
        <v>1983.310375</v>
      </c>
      <c r="AE26">
        <v>1991.5193260000001</v>
      </c>
      <c r="AF26">
        <v>1999.1030699999999</v>
      </c>
      <c r="AG26">
        <v>2006.1707839999999</v>
      </c>
      <c r="AH26">
        <v>2012.7096919999999</v>
      </c>
      <c r="AI26">
        <v>2018.7734350000001</v>
      </c>
      <c r="AJ26">
        <v>2024.4467380000001</v>
      </c>
      <c r="AK26">
        <v>2029.8262139999999</v>
      </c>
    </row>
    <row r="27" spans="1:37">
      <c r="A27" t="s">
        <v>105</v>
      </c>
      <c r="B27">
        <v>124.3163492</v>
      </c>
      <c r="C27">
        <v>126.61503999999999</v>
      </c>
      <c r="D27">
        <v>129.64028709999999</v>
      </c>
      <c r="E27">
        <v>133.28394030000001</v>
      </c>
      <c r="F27">
        <v>137.86984050000001</v>
      </c>
      <c r="G27">
        <v>143.04701209999999</v>
      </c>
      <c r="H27">
        <v>148.118977</v>
      </c>
      <c r="I27">
        <v>152.9714754</v>
      </c>
      <c r="J27">
        <v>157.6895853</v>
      </c>
      <c r="K27">
        <v>162.35518500000001</v>
      </c>
      <c r="L27">
        <v>166.96614</v>
      </c>
      <c r="M27">
        <v>171.59046720000001</v>
      </c>
      <c r="N27">
        <v>176.3072177</v>
      </c>
      <c r="O27">
        <v>181.2070353</v>
      </c>
      <c r="P27">
        <v>186.366345</v>
      </c>
      <c r="Q27">
        <v>191.82158329999999</v>
      </c>
      <c r="R27">
        <v>194.4635289</v>
      </c>
      <c r="S27">
        <v>194.44083560000001</v>
      </c>
      <c r="T27">
        <v>192.83579109999999</v>
      </c>
      <c r="U27">
        <v>190.60619890000001</v>
      </c>
      <c r="V27">
        <v>188.3378616</v>
      </c>
      <c r="W27">
        <v>186.30038740000001</v>
      </c>
      <c r="X27">
        <v>184.55527040000001</v>
      </c>
      <c r="Y27">
        <v>183.06309820000001</v>
      </c>
      <c r="Z27">
        <v>181.74751660000001</v>
      </c>
      <c r="AA27">
        <v>180.5272085</v>
      </c>
      <c r="AB27">
        <v>179.3199449</v>
      </c>
      <c r="AC27">
        <v>178.0746398</v>
      </c>
      <c r="AD27">
        <v>176.7863638</v>
      </c>
      <c r="AE27">
        <v>175.46818350000001</v>
      </c>
      <c r="AF27">
        <v>174.13947880000001</v>
      </c>
      <c r="AG27">
        <v>172.8083173</v>
      </c>
      <c r="AH27">
        <v>171.47368460000001</v>
      </c>
      <c r="AI27">
        <v>170.14134680000001</v>
      </c>
      <c r="AJ27">
        <v>168.820258</v>
      </c>
      <c r="AK27">
        <v>167.52057619999999</v>
      </c>
    </row>
    <row r="28" spans="1:37">
      <c r="A28" t="s">
        <v>106</v>
      </c>
      <c r="B28">
        <v>1643.358651</v>
      </c>
      <c r="C28">
        <v>1661.761624</v>
      </c>
      <c r="D28">
        <v>1679.018656</v>
      </c>
      <c r="E28">
        <v>1699.9879579999999</v>
      </c>
      <c r="F28">
        <v>1730.769227</v>
      </c>
      <c r="G28">
        <v>1764.6524199999999</v>
      </c>
      <c r="H28">
        <v>1793.424252</v>
      </c>
      <c r="I28">
        <v>1815.9769409999999</v>
      </c>
      <c r="J28">
        <v>1833.290927</v>
      </c>
      <c r="K28">
        <v>1846.971738</v>
      </c>
      <c r="L28">
        <v>1858.8710940000001</v>
      </c>
      <c r="M28">
        <v>1869.3504459999999</v>
      </c>
      <c r="N28">
        <v>1878.1160890000001</v>
      </c>
      <c r="O28">
        <v>1884.933804</v>
      </c>
      <c r="P28">
        <v>1889.8224740000001</v>
      </c>
      <c r="Q28">
        <v>1893.0387049999999</v>
      </c>
      <c r="R28">
        <v>1896.1661839999999</v>
      </c>
      <c r="S28">
        <v>1900.670828</v>
      </c>
      <c r="T28">
        <v>1906.718149</v>
      </c>
      <c r="U28">
        <v>1913.9705610000001</v>
      </c>
      <c r="V28">
        <v>1922.0507930000001</v>
      </c>
      <c r="W28">
        <v>1930.6279910000001</v>
      </c>
      <c r="X28">
        <v>1939.288841</v>
      </c>
      <c r="Y28">
        <v>1947.6148920000001</v>
      </c>
      <c r="Z28">
        <v>1955.2133160000001</v>
      </c>
      <c r="AA28">
        <v>1961.7228130000001</v>
      </c>
      <c r="AB28">
        <v>1967.057834</v>
      </c>
      <c r="AC28">
        <v>1971.457341</v>
      </c>
      <c r="AD28">
        <v>1975.112449</v>
      </c>
      <c r="AE28">
        <v>1978.190423</v>
      </c>
      <c r="AF28">
        <v>1980.871684</v>
      </c>
      <c r="AG28">
        <v>1983.210605</v>
      </c>
      <c r="AH28">
        <v>1985.165236</v>
      </c>
      <c r="AI28">
        <v>1986.7753600000001</v>
      </c>
      <c r="AJ28">
        <v>1988.1246940000001</v>
      </c>
      <c r="AK28">
        <v>1989.31843</v>
      </c>
    </row>
    <row r="29" spans="1:37">
      <c r="A29" t="s">
        <v>107</v>
      </c>
      <c r="B29">
        <v>25.254320929999999</v>
      </c>
      <c r="C29">
        <v>25.57909519</v>
      </c>
      <c r="D29">
        <v>25.860383299999999</v>
      </c>
      <c r="E29">
        <v>25.971212529999999</v>
      </c>
      <c r="F29">
        <v>25.977111829999998</v>
      </c>
      <c r="G29">
        <v>25.926042800000001</v>
      </c>
      <c r="H29">
        <v>25.858433160000001</v>
      </c>
      <c r="I29">
        <v>26.02222845</v>
      </c>
      <c r="J29">
        <v>26.31273054</v>
      </c>
      <c r="K29">
        <v>26.272019820000001</v>
      </c>
      <c r="L29">
        <v>25.950819899999999</v>
      </c>
      <c r="M29">
        <v>25.46820035</v>
      </c>
      <c r="N29">
        <v>24.925368819999999</v>
      </c>
      <c r="O29">
        <v>24.40033639</v>
      </c>
      <c r="P29">
        <v>23.944731050000001</v>
      </c>
      <c r="Q29">
        <v>23.583433119999999</v>
      </c>
      <c r="R29">
        <v>22.979694640000002</v>
      </c>
      <c r="S29">
        <v>22.260143630000002</v>
      </c>
      <c r="T29">
        <v>21.543777890000001</v>
      </c>
      <c r="U29">
        <v>20.885760040000001</v>
      </c>
      <c r="V29">
        <v>20.299851619999998</v>
      </c>
      <c r="W29">
        <v>19.780215460000001</v>
      </c>
      <c r="X29">
        <v>19.31304197</v>
      </c>
      <c r="Y29">
        <v>18.88393838</v>
      </c>
      <c r="Z29">
        <v>18.480824470000002</v>
      </c>
      <c r="AA29">
        <v>18.094530120000002</v>
      </c>
      <c r="AB29">
        <v>17.71424481</v>
      </c>
      <c r="AC29">
        <v>17.330271700000001</v>
      </c>
      <c r="AD29">
        <v>16.939501</v>
      </c>
      <c r="AE29">
        <v>16.54213158</v>
      </c>
      <c r="AF29">
        <v>16.140082809999999</v>
      </c>
      <c r="AG29">
        <v>15.7348388</v>
      </c>
      <c r="AH29">
        <v>15.32730596</v>
      </c>
      <c r="AI29">
        <v>14.919035689999999</v>
      </c>
      <c r="AJ29">
        <v>14.51174707</v>
      </c>
      <c r="AK29">
        <v>14.107087809999999</v>
      </c>
    </row>
    <row r="30" spans="1:37">
      <c r="A30" t="s">
        <v>108</v>
      </c>
      <c r="B30">
        <v>6.5964696939999996</v>
      </c>
      <c r="C30">
        <v>6.7694301320000001</v>
      </c>
      <c r="D30">
        <v>6.9712975869999996</v>
      </c>
      <c r="E30">
        <v>7.1711659369999996</v>
      </c>
      <c r="F30">
        <v>7.3906958349999998</v>
      </c>
      <c r="G30">
        <v>7.6316948580000004</v>
      </c>
      <c r="H30">
        <v>7.9220385350000004</v>
      </c>
      <c r="I30">
        <v>8.3954032559999998</v>
      </c>
      <c r="J30">
        <v>9.0118853889999997</v>
      </c>
      <c r="K30">
        <v>9.5041762599999995</v>
      </c>
      <c r="L30">
        <v>9.9199995080000001</v>
      </c>
      <c r="M30">
        <v>10.290279679999999</v>
      </c>
      <c r="N30">
        <v>10.63559605</v>
      </c>
      <c r="O30">
        <v>10.97585889</v>
      </c>
      <c r="P30">
        <v>11.332511459999999</v>
      </c>
      <c r="Q30">
        <v>11.728107899999999</v>
      </c>
      <c r="R30">
        <v>11.78027063</v>
      </c>
      <c r="S30">
        <v>11.656965120000001</v>
      </c>
      <c r="T30">
        <v>11.476047400000001</v>
      </c>
      <c r="U30">
        <v>11.298164890000001</v>
      </c>
      <c r="V30">
        <v>11.148299509999999</v>
      </c>
      <c r="W30">
        <v>11.0328187</v>
      </c>
      <c r="X30">
        <v>10.94907064</v>
      </c>
      <c r="Y30">
        <v>10.891445109999999</v>
      </c>
      <c r="Z30">
        <v>10.854212309999999</v>
      </c>
      <c r="AA30">
        <v>10.832613909999999</v>
      </c>
      <c r="AB30">
        <v>10.82090857</v>
      </c>
      <c r="AC30">
        <v>10.813794</v>
      </c>
      <c r="AD30">
        <v>10.80928061</v>
      </c>
      <c r="AE30">
        <v>10.807053890000001</v>
      </c>
      <c r="AF30">
        <v>10.807707450000001</v>
      </c>
      <c r="AG30">
        <v>10.81148336</v>
      </c>
      <c r="AH30">
        <v>10.81821686</v>
      </c>
      <c r="AI30">
        <v>10.82821189</v>
      </c>
      <c r="AJ30">
        <v>10.841973640000001</v>
      </c>
      <c r="AK30">
        <v>10.860069899999999</v>
      </c>
    </row>
    <row r="31" spans="1:37">
      <c r="A31" t="s">
        <v>206</v>
      </c>
      <c r="B31">
        <v>25790.12515</v>
      </c>
      <c r="C31">
        <v>26162.90307</v>
      </c>
      <c r="D31">
        <v>26518.165110000002</v>
      </c>
      <c r="E31">
        <v>27214.960579999999</v>
      </c>
      <c r="F31">
        <v>28231.34518</v>
      </c>
      <c r="G31">
        <v>29298.989710000002</v>
      </c>
      <c r="H31">
        <v>30515.799230000001</v>
      </c>
      <c r="I31">
        <v>31827.458879999998</v>
      </c>
      <c r="J31">
        <v>33281.944179999999</v>
      </c>
      <c r="K31">
        <v>34801.549769999998</v>
      </c>
      <c r="L31">
        <v>36339.087760000002</v>
      </c>
      <c r="M31">
        <v>37894.685039999997</v>
      </c>
      <c r="N31">
        <v>39483.85166</v>
      </c>
      <c r="O31">
        <v>41121.507120000002</v>
      </c>
      <c r="P31">
        <v>42825.804210000002</v>
      </c>
      <c r="Q31">
        <v>44614.739280000002</v>
      </c>
      <c r="R31">
        <v>46927.2736</v>
      </c>
      <c r="S31">
        <v>49585.267599999999</v>
      </c>
      <c r="T31">
        <v>52532.893250000001</v>
      </c>
      <c r="U31">
        <v>55746.801240000001</v>
      </c>
      <c r="V31">
        <v>59215.049570000003</v>
      </c>
      <c r="W31">
        <v>62925.793369999999</v>
      </c>
      <c r="X31">
        <v>66861.386069999993</v>
      </c>
      <c r="Y31">
        <v>70995.64976</v>
      </c>
      <c r="Z31">
        <v>75292.62169</v>
      </c>
      <c r="AA31">
        <v>79705.943710000007</v>
      </c>
      <c r="AB31">
        <v>84250.952340000003</v>
      </c>
      <c r="AC31">
        <v>88983.775829999999</v>
      </c>
      <c r="AD31">
        <v>93913.994690000007</v>
      </c>
      <c r="AE31">
        <v>99054.546539999996</v>
      </c>
      <c r="AF31">
        <v>104419.8213</v>
      </c>
      <c r="AG31">
        <v>110025.5344</v>
      </c>
      <c r="AH31">
        <v>115889.0276</v>
      </c>
      <c r="AI31">
        <v>122029.42660000001</v>
      </c>
      <c r="AJ31">
        <v>128467.6667</v>
      </c>
      <c r="AK31">
        <v>135226.70910000001</v>
      </c>
    </row>
    <row r="32" spans="1:37">
      <c r="A32" t="s">
        <v>207</v>
      </c>
      <c r="B32">
        <v>5303.6276660000003</v>
      </c>
      <c r="C32">
        <v>5433.7760779999999</v>
      </c>
      <c r="D32">
        <v>5589.2273599999999</v>
      </c>
      <c r="E32">
        <v>5831.7699919999995</v>
      </c>
      <c r="F32">
        <v>6157.966625</v>
      </c>
      <c r="G32">
        <v>6512.6078100000004</v>
      </c>
      <c r="H32">
        <v>6903.8247650000003</v>
      </c>
      <c r="I32">
        <v>7322.5877810000002</v>
      </c>
      <c r="J32">
        <v>7775.7686800000001</v>
      </c>
      <c r="K32">
        <v>8261.2541220000003</v>
      </c>
      <c r="L32">
        <v>8779.4645089999995</v>
      </c>
      <c r="M32">
        <v>9341.0396390000005</v>
      </c>
      <c r="N32">
        <v>9957.9021900000007</v>
      </c>
      <c r="O32">
        <v>10640.67374</v>
      </c>
      <c r="P32">
        <v>11397.970149999999</v>
      </c>
      <c r="Q32">
        <v>12234.68317</v>
      </c>
      <c r="R32">
        <v>12873.286749999999</v>
      </c>
      <c r="S32">
        <v>13461.606959999999</v>
      </c>
      <c r="T32">
        <v>14073.98877</v>
      </c>
      <c r="U32">
        <v>14737.54912</v>
      </c>
      <c r="V32">
        <v>15457.89055</v>
      </c>
      <c r="W32">
        <v>16231.41756</v>
      </c>
      <c r="X32">
        <v>17050.612519999999</v>
      </c>
      <c r="Y32">
        <v>17906.025089999999</v>
      </c>
      <c r="Z32">
        <v>18786.737690000002</v>
      </c>
      <c r="AA32">
        <v>19680.283029999999</v>
      </c>
      <c r="AB32">
        <v>20588.161810000001</v>
      </c>
      <c r="AC32">
        <v>21522.804059999999</v>
      </c>
      <c r="AD32">
        <v>22487.832969999999</v>
      </c>
      <c r="AE32">
        <v>23486.18244</v>
      </c>
      <c r="AF32">
        <v>24520.480940000001</v>
      </c>
      <c r="AG32">
        <v>25593.34836</v>
      </c>
      <c r="AH32">
        <v>26707.666379999999</v>
      </c>
      <c r="AI32">
        <v>27866.731769999999</v>
      </c>
      <c r="AJ32">
        <v>29074.26424</v>
      </c>
      <c r="AK32">
        <v>30334.449069999999</v>
      </c>
    </row>
    <row r="33" spans="1:37">
      <c r="A33" t="s">
        <v>208</v>
      </c>
      <c r="B33">
        <v>45086.461799999997</v>
      </c>
      <c r="C33">
        <v>45634.200799999999</v>
      </c>
      <c r="D33">
        <v>46183.59001</v>
      </c>
      <c r="E33">
        <v>47433.002860000001</v>
      </c>
      <c r="F33">
        <v>49309.716500000002</v>
      </c>
      <c r="G33">
        <v>51254.664550000001</v>
      </c>
      <c r="H33">
        <v>53349.250840000001</v>
      </c>
      <c r="I33">
        <v>55486.536220000002</v>
      </c>
      <c r="J33">
        <v>57710.233529999998</v>
      </c>
      <c r="K33">
        <v>60023.682480000003</v>
      </c>
      <c r="L33">
        <v>62476.796049999997</v>
      </c>
      <c r="M33">
        <v>65062.001450000003</v>
      </c>
      <c r="N33">
        <v>67788.939259999999</v>
      </c>
      <c r="O33">
        <v>70665.047829999996</v>
      </c>
      <c r="P33">
        <v>73703.395170000003</v>
      </c>
      <c r="Q33">
        <v>76916.640069999994</v>
      </c>
      <c r="R33">
        <v>80783.999339999995</v>
      </c>
      <c r="S33">
        <v>85233.698740000007</v>
      </c>
      <c r="T33">
        <v>90183.280509999997</v>
      </c>
      <c r="U33">
        <v>95580.946259999997</v>
      </c>
      <c r="V33">
        <v>101388.16869999999</v>
      </c>
      <c r="W33">
        <v>107568.3857</v>
      </c>
      <c r="X33">
        <v>114079.5205</v>
      </c>
      <c r="Y33">
        <v>120868.78599999999</v>
      </c>
      <c r="Z33">
        <v>127869.52740000001</v>
      </c>
      <c r="AA33">
        <v>134999.261</v>
      </c>
      <c r="AB33">
        <v>142301.23569999999</v>
      </c>
      <c r="AC33">
        <v>149893.38630000001</v>
      </c>
      <c r="AD33">
        <v>157788.75760000001</v>
      </c>
      <c r="AE33">
        <v>166002.8461</v>
      </c>
      <c r="AF33">
        <v>174555.34210000001</v>
      </c>
      <c r="AG33">
        <v>183469.9651</v>
      </c>
      <c r="AH33">
        <v>192773.7403</v>
      </c>
      <c r="AI33">
        <v>202496.7303</v>
      </c>
      <c r="AJ33">
        <v>212672.60949999999</v>
      </c>
      <c r="AK33">
        <v>223338.9417</v>
      </c>
    </row>
    <row r="34" spans="1:37">
      <c r="A34" t="s">
        <v>209</v>
      </c>
      <c r="B34">
        <v>2194.228188</v>
      </c>
      <c r="C34">
        <v>2231.143051</v>
      </c>
      <c r="D34">
        <v>2260.8101069999998</v>
      </c>
      <c r="E34">
        <v>2298.042363</v>
      </c>
      <c r="F34">
        <v>2346.4615600000002</v>
      </c>
      <c r="G34">
        <v>2397.691816</v>
      </c>
      <c r="H34">
        <v>2474.532072</v>
      </c>
      <c r="I34">
        <v>2606.9966979999999</v>
      </c>
      <c r="J34">
        <v>2749.1439230000001</v>
      </c>
      <c r="K34">
        <v>2823.3880669999999</v>
      </c>
      <c r="L34">
        <v>2895.6267870000001</v>
      </c>
      <c r="M34">
        <v>2967.2142909999998</v>
      </c>
      <c r="N34">
        <v>3040.6590729999998</v>
      </c>
      <c r="O34">
        <v>3120.7800630000002</v>
      </c>
      <c r="P34">
        <v>3212.0316939999998</v>
      </c>
      <c r="Q34">
        <v>3317.3060169999999</v>
      </c>
      <c r="R34">
        <v>3347.2115410000001</v>
      </c>
      <c r="S34">
        <v>3396.7614680000001</v>
      </c>
      <c r="T34">
        <v>3465.4672190000001</v>
      </c>
      <c r="U34">
        <v>3548.0093379999998</v>
      </c>
      <c r="V34">
        <v>3640.4664929999999</v>
      </c>
      <c r="W34">
        <v>3739.8565469999999</v>
      </c>
      <c r="X34">
        <v>3843.6937750000002</v>
      </c>
      <c r="Y34">
        <v>3949.766783</v>
      </c>
      <c r="Z34">
        <v>4055.9912129999998</v>
      </c>
      <c r="AA34">
        <v>4160.2996430000003</v>
      </c>
      <c r="AB34">
        <v>4262.6115749999999</v>
      </c>
      <c r="AC34">
        <v>4364.2662790000004</v>
      </c>
      <c r="AD34">
        <v>4465.3970259999996</v>
      </c>
      <c r="AE34">
        <v>4566.0772630000001</v>
      </c>
      <c r="AF34">
        <v>4666.4228439999997</v>
      </c>
      <c r="AG34">
        <v>4766.5561710000002</v>
      </c>
      <c r="AH34">
        <v>4866.5987429999996</v>
      </c>
      <c r="AI34">
        <v>4966.6838299999999</v>
      </c>
      <c r="AJ34">
        <v>5066.9475480000001</v>
      </c>
      <c r="AK34">
        <v>5167.5274609999997</v>
      </c>
    </row>
    <row r="35" spans="1:37">
      <c r="A35" t="s">
        <v>210</v>
      </c>
      <c r="B35">
        <v>71.857209209999994</v>
      </c>
      <c r="C35">
        <v>85.063581029999995</v>
      </c>
      <c r="D35">
        <v>95.004705310000006</v>
      </c>
      <c r="E35">
        <v>109.9256037</v>
      </c>
      <c r="F35">
        <v>128.15356159999999</v>
      </c>
      <c r="G35">
        <v>146.53245079999999</v>
      </c>
      <c r="H35">
        <v>170.48066499999999</v>
      </c>
      <c r="I35">
        <v>210.05005779999999</v>
      </c>
      <c r="J35">
        <v>259.2907222</v>
      </c>
      <c r="K35">
        <v>298.85293139999999</v>
      </c>
      <c r="L35">
        <v>356.99453629999999</v>
      </c>
      <c r="M35">
        <v>416.71133120000002</v>
      </c>
      <c r="N35">
        <v>474.84185830000001</v>
      </c>
      <c r="O35">
        <v>531.09115069999996</v>
      </c>
      <c r="P35">
        <v>586.49984640000002</v>
      </c>
      <c r="Q35">
        <v>643.30596170000001</v>
      </c>
      <c r="R35">
        <v>649.67962450000005</v>
      </c>
      <c r="S35">
        <v>672.47233870000002</v>
      </c>
      <c r="T35">
        <v>698.81737439999995</v>
      </c>
      <c r="U35">
        <v>726.79880749999995</v>
      </c>
      <c r="V35">
        <v>756.56583609999996</v>
      </c>
      <c r="W35">
        <v>788.51866540000003</v>
      </c>
      <c r="X35">
        <v>822.99998589999996</v>
      </c>
      <c r="Y35">
        <v>860.25482090000003</v>
      </c>
      <c r="Z35">
        <v>900.43476940000005</v>
      </c>
      <c r="AA35">
        <v>943.6110486</v>
      </c>
      <c r="AB35">
        <v>990.53063689999999</v>
      </c>
      <c r="AC35">
        <v>1042.170341</v>
      </c>
      <c r="AD35">
        <v>1098.7882910000001</v>
      </c>
      <c r="AE35">
        <v>1160.66264</v>
      </c>
      <c r="AF35">
        <v>1228.063549</v>
      </c>
      <c r="AG35">
        <v>1301.256891</v>
      </c>
      <c r="AH35">
        <v>1380.520859</v>
      </c>
      <c r="AI35">
        <v>1466.1508260000001</v>
      </c>
      <c r="AJ35">
        <v>1558.4612649999999</v>
      </c>
      <c r="AK35">
        <v>1657.7946529999999</v>
      </c>
    </row>
    <row r="36" spans="1:37">
      <c r="A36" t="s">
        <v>212</v>
      </c>
      <c r="B36">
        <v>73412.889580000003</v>
      </c>
      <c r="C36">
        <v>74608.867480000001</v>
      </c>
      <c r="D36">
        <v>75772.028170000005</v>
      </c>
      <c r="E36">
        <v>77822.542010000005</v>
      </c>
      <c r="F36">
        <v>80834.884080000003</v>
      </c>
      <c r="G36">
        <v>84139.63682</v>
      </c>
      <c r="H36">
        <v>87793.112309999997</v>
      </c>
      <c r="I36">
        <v>91667.645770000003</v>
      </c>
      <c r="J36">
        <v>95787.602830000003</v>
      </c>
      <c r="K36">
        <v>100039.6887</v>
      </c>
      <c r="L36">
        <v>104441.3438</v>
      </c>
      <c r="M36">
        <v>109028.84759999999</v>
      </c>
      <c r="N36">
        <v>113860.4304</v>
      </c>
      <c r="O36">
        <v>118990.8253</v>
      </c>
      <c r="P36">
        <v>124476.32120000001</v>
      </c>
      <c r="Q36">
        <v>130362.99980000001</v>
      </c>
      <c r="R36">
        <v>136845.5135</v>
      </c>
      <c r="S36">
        <v>144094.78750000001</v>
      </c>
      <c r="T36">
        <v>152131.81080000001</v>
      </c>
      <c r="U36">
        <v>160945.32370000001</v>
      </c>
      <c r="V36">
        <v>170506.61129999999</v>
      </c>
      <c r="W36">
        <v>180770.27770000001</v>
      </c>
      <c r="X36">
        <v>191670.8021</v>
      </c>
      <c r="Y36">
        <v>203119.21189999999</v>
      </c>
      <c r="Z36">
        <v>215000.43960000001</v>
      </c>
      <c r="AA36">
        <v>227171.3694</v>
      </c>
      <c r="AB36">
        <v>239643.28599999999</v>
      </c>
      <c r="AC36">
        <v>252556.04509999999</v>
      </c>
      <c r="AD36">
        <v>265952.57160000002</v>
      </c>
      <c r="AE36">
        <v>279869.85590000002</v>
      </c>
      <c r="AF36">
        <v>294346.51199999999</v>
      </c>
      <c r="AG36">
        <v>309424.74619999999</v>
      </c>
      <c r="AH36">
        <v>325151.37729999999</v>
      </c>
      <c r="AI36">
        <v>341578.45760000002</v>
      </c>
      <c r="AJ36">
        <v>358763.40269999998</v>
      </c>
      <c r="AK36">
        <v>376769.41639999999</v>
      </c>
    </row>
    <row r="37" spans="1:37">
      <c r="A37" t="s">
        <v>213</v>
      </c>
      <c r="B37">
        <v>8375.6891190000006</v>
      </c>
      <c r="C37">
        <v>8587.7013100000004</v>
      </c>
      <c r="D37">
        <v>8840.1086479999994</v>
      </c>
      <c r="E37">
        <v>9225.1288480000003</v>
      </c>
      <c r="F37">
        <v>9743.0623520000008</v>
      </c>
      <c r="G37">
        <v>10311.82893</v>
      </c>
      <c r="H37">
        <v>10918.882750000001</v>
      </c>
      <c r="I37">
        <v>11547.27457</v>
      </c>
      <c r="J37">
        <v>12208.745929999999</v>
      </c>
      <c r="K37">
        <v>12906.40106</v>
      </c>
      <c r="L37">
        <v>13655.45407</v>
      </c>
      <c r="M37">
        <v>14482.64169</v>
      </c>
      <c r="N37">
        <v>15412.03573</v>
      </c>
      <c r="O37">
        <v>16462.375749999999</v>
      </c>
      <c r="P37">
        <v>17646.725979999999</v>
      </c>
      <c r="Q37">
        <v>18969.423879999998</v>
      </c>
      <c r="R37">
        <v>19940.403139999999</v>
      </c>
      <c r="S37">
        <v>20824.076110000002</v>
      </c>
      <c r="T37">
        <v>21744.43966</v>
      </c>
      <c r="U37">
        <v>22747.968130000001</v>
      </c>
      <c r="V37">
        <v>23844.084409999999</v>
      </c>
      <c r="W37">
        <v>25026.24264</v>
      </c>
      <c r="X37">
        <v>26281.21097</v>
      </c>
      <c r="Y37">
        <v>27592.615040000001</v>
      </c>
      <c r="Z37">
        <v>28941.81191</v>
      </c>
      <c r="AA37">
        <v>30307.78872</v>
      </c>
      <c r="AB37">
        <v>31690.201519999999</v>
      </c>
      <c r="AC37">
        <v>33106.30618</v>
      </c>
      <c r="AD37">
        <v>34561.699910000003</v>
      </c>
      <c r="AE37">
        <v>36060.687729999998</v>
      </c>
      <c r="AF37">
        <v>37607.208379999996</v>
      </c>
      <c r="AG37">
        <v>39205.305439999996</v>
      </c>
      <c r="AH37">
        <v>40859.518279999997</v>
      </c>
      <c r="AI37">
        <v>42575.114829999999</v>
      </c>
      <c r="AJ37">
        <v>44358.086459999999</v>
      </c>
      <c r="AK37">
        <v>46215.183449999997</v>
      </c>
    </row>
    <row r="38" spans="1:37">
      <c r="A38" t="s">
        <v>214</v>
      </c>
      <c r="B38">
        <v>60088.076150000001</v>
      </c>
      <c r="C38">
        <v>60852.044889999997</v>
      </c>
      <c r="D38">
        <v>61584.24151</v>
      </c>
      <c r="E38">
        <v>63179.731449999999</v>
      </c>
      <c r="F38">
        <v>65592.480309999999</v>
      </c>
      <c r="G38">
        <v>68128.684169999993</v>
      </c>
      <c r="H38">
        <v>70865.294890000005</v>
      </c>
      <c r="I38">
        <v>73680.133350000004</v>
      </c>
      <c r="J38">
        <v>76594.437000000005</v>
      </c>
      <c r="K38">
        <v>79566.878580000004</v>
      </c>
      <c r="L38">
        <v>82697.140440000003</v>
      </c>
      <c r="M38">
        <v>85994.357310000007</v>
      </c>
      <c r="N38">
        <v>89481.755510000003</v>
      </c>
      <c r="O38">
        <v>93175.707299999995</v>
      </c>
      <c r="P38">
        <v>97095.125849999997</v>
      </c>
      <c r="Q38">
        <v>101253.8189</v>
      </c>
      <c r="R38">
        <v>106221.22689999999</v>
      </c>
      <c r="S38">
        <v>111998.7445</v>
      </c>
      <c r="T38">
        <v>118463.25440000001</v>
      </c>
      <c r="U38">
        <v>125534.02680000001</v>
      </c>
      <c r="V38">
        <v>133153.76139999999</v>
      </c>
      <c r="W38">
        <v>141271.07500000001</v>
      </c>
      <c r="X38">
        <v>149828.83300000001</v>
      </c>
      <c r="Y38">
        <v>158756.53219999999</v>
      </c>
      <c r="Z38">
        <v>167965.7849</v>
      </c>
      <c r="AA38">
        <v>177347.5851</v>
      </c>
      <c r="AB38">
        <v>186948.70490000001</v>
      </c>
      <c r="AC38">
        <v>196915.84849999999</v>
      </c>
      <c r="AD38">
        <v>207271.38990000001</v>
      </c>
      <c r="AE38">
        <v>218037.33859999999</v>
      </c>
      <c r="AF38">
        <v>229240.12849999999</v>
      </c>
      <c r="AG38">
        <v>240911.0269</v>
      </c>
      <c r="AH38">
        <v>253085.54089999999</v>
      </c>
      <c r="AI38">
        <v>265803.21350000001</v>
      </c>
      <c r="AJ38">
        <v>279108.261</v>
      </c>
      <c r="AK38">
        <v>293049.9363</v>
      </c>
    </row>
    <row r="39" spans="1:37">
      <c r="A39" t="s">
        <v>215</v>
      </c>
      <c r="B39">
        <v>6037.7348739999998</v>
      </c>
      <c r="C39">
        <v>6152.6789950000002</v>
      </c>
      <c r="D39">
        <v>6243.2554019999998</v>
      </c>
      <c r="E39">
        <v>6342.8915589999997</v>
      </c>
      <c r="F39">
        <v>6469.8044970000001</v>
      </c>
      <c r="G39">
        <v>6608.495038</v>
      </c>
      <c r="H39">
        <v>6806.2759569999998</v>
      </c>
      <c r="I39">
        <v>7149.3980389999997</v>
      </c>
      <c r="J39">
        <v>7513.3823929999999</v>
      </c>
      <c r="K39">
        <v>7665.2116900000001</v>
      </c>
      <c r="L39">
        <v>7769.9005260000004</v>
      </c>
      <c r="M39">
        <v>7878.2854859999998</v>
      </c>
      <c r="N39">
        <v>8017.3819240000003</v>
      </c>
      <c r="O39">
        <v>8206.6450270000005</v>
      </c>
      <c r="P39">
        <v>8457.9000300000007</v>
      </c>
      <c r="Q39">
        <v>8773.7631139999994</v>
      </c>
      <c r="R39">
        <v>8916.9315050000005</v>
      </c>
      <c r="S39">
        <v>9087.8734100000001</v>
      </c>
      <c r="T39">
        <v>9316.8751969999994</v>
      </c>
      <c r="U39">
        <v>9598.3370849999992</v>
      </c>
      <c r="V39">
        <v>9920.9771010000004</v>
      </c>
      <c r="W39">
        <v>10273.822459999999</v>
      </c>
      <c r="X39">
        <v>10646.95304</v>
      </c>
      <c r="Y39">
        <v>11031.246160000001</v>
      </c>
      <c r="Z39">
        <v>11417.938920000001</v>
      </c>
      <c r="AA39">
        <v>11798.21643</v>
      </c>
      <c r="AB39">
        <v>12168.24761</v>
      </c>
      <c r="AC39">
        <v>12529.20356</v>
      </c>
      <c r="AD39">
        <v>12880.831910000001</v>
      </c>
      <c r="AE39">
        <v>13222.954</v>
      </c>
      <c r="AF39">
        <v>13555.77426</v>
      </c>
      <c r="AG39">
        <v>13879.761339999999</v>
      </c>
      <c r="AH39">
        <v>14195.56112</v>
      </c>
      <c r="AI39">
        <v>14504.00445</v>
      </c>
      <c r="AJ39">
        <v>14806.05911</v>
      </c>
      <c r="AK39">
        <v>15102.79996</v>
      </c>
    </row>
    <row r="40" spans="1:37">
      <c r="A40" t="s">
        <v>216</v>
      </c>
      <c r="B40">
        <v>2588.3749939999998</v>
      </c>
      <c r="C40">
        <v>2673.0046870000001</v>
      </c>
      <c r="D40">
        <v>2741.5270540000001</v>
      </c>
      <c r="E40">
        <v>2825.9631709999999</v>
      </c>
      <c r="F40">
        <v>2936.5940850000002</v>
      </c>
      <c r="G40">
        <v>3059.834132</v>
      </c>
      <c r="H40">
        <v>3235.5582140000001</v>
      </c>
      <c r="I40">
        <v>3522.0666759999999</v>
      </c>
      <c r="J40">
        <v>3817.5542639999999</v>
      </c>
      <c r="K40">
        <v>3957.973974</v>
      </c>
      <c r="L40">
        <v>4101.8159569999998</v>
      </c>
      <c r="M40">
        <v>4258.7599019999998</v>
      </c>
      <c r="N40">
        <v>4438.243442</v>
      </c>
      <c r="O40">
        <v>4648.6643770000001</v>
      </c>
      <c r="P40">
        <v>4895.5207950000004</v>
      </c>
      <c r="Q40">
        <v>5180.4266900000002</v>
      </c>
      <c r="R40">
        <v>5307.3489579999996</v>
      </c>
      <c r="S40">
        <v>5465.5736530000004</v>
      </c>
      <c r="T40">
        <v>5659.6328400000002</v>
      </c>
      <c r="U40">
        <v>5884.4073689999996</v>
      </c>
      <c r="V40">
        <v>6134.0077799999999</v>
      </c>
      <c r="W40">
        <v>6402.9749670000001</v>
      </c>
      <c r="X40">
        <v>6686.3164189999998</v>
      </c>
      <c r="Y40">
        <v>6979.345104</v>
      </c>
      <c r="Z40">
        <v>7277.4568060000001</v>
      </c>
      <c r="AA40">
        <v>7575.9223679999996</v>
      </c>
      <c r="AB40">
        <v>7873.502144</v>
      </c>
      <c r="AC40">
        <v>8172.0631020000001</v>
      </c>
      <c r="AD40">
        <v>8471.9920170000005</v>
      </c>
      <c r="AE40">
        <v>8773.6892090000001</v>
      </c>
      <c r="AF40">
        <v>9077.7057359999999</v>
      </c>
      <c r="AG40">
        <v>9384.6856690000004</v>
      </c>
      <c r="AH40">
        <v>9695.3565880000006</v>
      </c>
      <c r="AI40">
        <v>10010.55445</v>
      </c>
      <c r="AJ40">
        <v>10331.19752</v>
      </c>
      <c r="AK40">
        <v>10658.28284</v>
      </c>
    </row>
    <row r="41" spans="1:37">
      <c r="A41" t="s">
        <v>488</v>
      </c>
      <c r="B41">
        <v>7243.7639390000004</v>
      </c>
      <c r="C41">
        <v>7358.0607470000004</v>
      </c>
      <c r="D41">
        <v>7497.008304</v>
      </c>
      <c r="E41">
        <v>7722.1731229999996</v>
      </c>
      <c r="F41">
        <v>8049.3002649999999</v>
      </c>
      <c r="G41">
        <v>8427.7681740000007</v>
      </c>
      <c r="H41">
        <v>8699.2210169999998</v>
      </c>
      <c r="I41">
        <v>8729.1923399999996</v>
      </c>
      <c r="J41">
        <v>8433.4152080000003</v>
      </c>
      <c r="K41">
        <v>8178.1079840000002</v>
      </c>
      <c r="L41">
        <v>8002.9634770000002</v>
      </c>
      <c r="M41">
        <v>7953.2670360000002</v>
      </c>
      <c r="N41">
        <v>8045.2776679999997</v>
      </c>
      <c r="O41">
        <v>8279.4704390000006</v>
      </c>
      <c r="P41">
        <v>8643.3475899999994</v>
      </c>
      <c r="Q41">
        <v>9109.2500739999996</v>
      </c>
      <c r="R41">
        <v>9296.9489290000001</v>
      </c>
      <c r="S41">
        <v>9556.3162759999996</v>
      </c>
      <c r="T41">
        <v>9894.7327580000001</v>
      </c>
      <c r="U41">
        <v>10299.686530000001</v>
      </c>
      <c r="V41">
        <v>10758.54898</v>
      </c>
      <c r="W41">
        <v>11259.493850000001</v>
      </c>
      <c r="X41">
        <v>11790.52512</v>
      </c>
      <c r="Y41">
        <v>12338.702069999999</v>
      </c>
      <c r="Z41">
        <v>12889.576800000001</v>
      </c>
      <c r="AA41">
        <v>13426.84757</v>
      </c>
      <c r="AB41">
        <v>13941.81976</v>
      </c>
      <c r="AC41">
        <v>14434.797549999999</v>
      </c>
      <c r="AD41">
        <v>14904.268319999999</v>
      </c>
      <c r="AE41">
        <v>15349.09223</v>
      </c>
      <c r="AF41">
        <v>15769.01498</v>
      </c>
      <c r="AG41">
        <v>16164.56927</v>
      </c>
      <c r="AH41">
        <v>16537.034469999999</v>
      </c>
      <c r="AI41">
        <v>16888.53541</v>
      </c>
      <c r="AJ41">
        <v>17221.921180000001</v>
      </c>
      <c r="AK41">
        <v>17540.6551</v>
      </c>
    </row>
    <row r="42" spans="1:37">
      <c r="A42" t="s">
        <v>489</v>
      </c>
      <c r="B42">
        <v>1139.855096</v>
      </c>
      <c r="C42">
        <v>1179.9032340000001</v>
      </c>
      <c r="D42">
        <v>1226.287701</v>
      </c>
      <c r="E42">
        <v>1289.3114740000001</v>
      </c>
      <c r="F42">
        <v>1370.798106</v>
      </c>
      <c r="G42">
        <v>1461.7219660000001</v>
      </c>
      <c r="H42">
        <v>1520.102296</v>
      </c>
      <c r="I42">
        <v>1534.8581690000001</v>
      </c>
      <c r="J42">
        <v>1518.2453250000001</v>
      </c>
      <c r="K42">
        <v>1493.2571069999999</v>
      </c>
      <c r="L42">
        <v>1476.7101319999999</v>
      </c>
      <c r="M42">
        <v>1488.9687060000001</v>
      </c>
      <c r="N42">
        <v>1540.398467</v>
      </c>
      <c r="O42">
        <v>1634.7426539999999</v>
      </c>
      <c r="P42">
        <v>1770.925373</v>
      </c>
      <c r="Q42">
        <v>1941.991417</v>
      </c>
      <c r="R42">
        <v>1983.4371120000001</v>
      </c>
      <c r="S42">
        <v>2022.2582629999999</v>
      </c>
      <c r="T42">
        <v>2073.4892</v>
      </c>
      <c r="U42">
        <v>2140.0062499999999</v>
      </c>
      <c r="V42">
        <v>2220.4577009999998</v>
      </c>
      <c r="W42">
        <v>2311.9498229999999</v>
      </c>
      <c r="X42">
        <v>2410.9807940000001</v>
      </c>
      <c r="Y42">
        <v>2513.7182950000001</v>
      </c>
      <c r="Z42">
        <v>2616.0181040000002</v>
      </c>
      <c r="AA42">
        <v>2713.3850189999998</v>
      </c>
      <c r="AB42">
        <v>2803.1956089999999</v>
      </c>
      <c r="AC42">
        <v>2885.0732779999998</v>
      </c>
      <c r="AD42">
        <v>2958.3893579999999</v>
      </c>
      <c r="AE42">
        <v>3022.8105150000001</v>
      </c>
      <c r="AF42">
        <v>3078.3583880000001</v>
      </c>
      <c r="AG42">
        <v>3125.3464359999998</v>
      </c>
      <c r="AH42">
        <v>3164.336429</v>
      </c>
      <c r="AI42">
        <v>3196.1273879999999</v>
      </c>
      <c r="AJ42">
        <v>3221.7047029999999</v>
      </c>
      <c r="AK42">
        <v>3242.1943259999998</v>
      </c>
    </row>
    <row r="43" spans="1:37">
      <c r="A43" t="s">
        <v>490</v>
      </c>
      <c r="B43">
        <v>1409.7320689999999</v>
      </c>
      <c r="C43">
        <v>1446.813954</v>
      </c>
      <c r="D43">
        <v>1479.6748070000001</v>
      </c>
      <c r="E43">
        <v>1525.325323</v>
      </c>
      <c r="F43">
        <v>1586.7125229999999</v>
      </c>
      <c r="G43">
        <v>1651.830201</v>
      </c>
      <c r="H43">
        <v>1684.866219</v>
      </c>
      <c r="I43">
        <v>1665.8156369999999</v>
      </c>
      <c r="J43">
        <v>1596.9974520000001</v>
      </c>
      <c r="K43">
        <v>1529.0532880000001</v>
      </c>
      <c r="L43">
        <v>1470.7304919999999</v>
      </c>
      <c r="M43">
        <v>1437.9240689999999</v>
      </c>
      <c r="N43">
        <v>1435.5160209999999</v>
      </c>
      <c r="O43">
        <v>1463.065756</v>
      </c>
      <c r="P43">
        <v>1516.6617209999999</v>
      </c>
      <c r="Q43">
        <v>1588.8738490000001</v>
      </c>
      <c r="R43">
        <v>1595.4240070000001</v>
      </c>
      <c r="S43">
        <v>1622.173599</v>
      </c>
      <c r="T43">
        <v>1667.0448759999999</v>
      </c>
      <c r="U43">
        <v>1725.6616839999999</v>
      </c>
      <c r="V43">
        <v>1794.5673569999999</v>
      </c>
      <c r="W43">
        <v>1870.916076</v>
      </c>
      <c r="X43">
        <v>1952.0697709999999</v>
      </c>
      <c r="Y43">
        <v>2035.3622310000001</v>
      </c>
      <c r="Z43">
        <v>2117.9641660000002</v>
      </c>
      <c r="AA43">
        <v>2196.8179209999998</v>
      </c>
      <c r="AB43">
        <v>2270.5658579999999</v>
      </c>
      <c r="AC43">
        <v>2339.4586859999999</v>
      </c>
      <c r="AD43">
        <v>2403.0797360000001</v>
      </c>
      <c r="AE43">
        <v>2461.1961310000002</v>
      </c>
      <c r="AF43">
        <v>2513.8398010000001</v>
      </c>
      <c r="AG43">
        <v>2561.2438900000002</v>
      </c>
      <c r="AH43">
        <v>2603.798014</v>
      </c>
      <c r="AI43">
        <v>2642.0390219999999</v>
      </c>
      <c r="AJ43">
        <v>2676.6180709999999</v>
      </c>
      <c r="AK43">
        <v>2708.2725019999998</v>
      </c>
    </row>
    <row r="44" spans="1:37">
      <c r="A44" t="s">
        <v>491</v>
      </c>
      <c r="B44">
        <v>52.023562439999999</v>
      </c>
      <c r="C44">
        <v>53.051005859999997</v>
      </c>
      <c r="D44">
        <v>54.035991940000002</v>
      </c>
      <c r="E44">
        <v>55.102902630000003</v>
      </c>
      <c r="F44">
        <v>56.362320189999998</v>
      </c>
      <c r="G44">
        <v>57.744038009999997</v>
      </c>
      <c r="H44">
        <v>57.586941349999996</v>
      </c>
      <c r="I44">
        <v>56.126100260000001</v>
      </c>
      <c r="J44">
        <v>53.770608670000001</v>
      </c>
      <c r="K44">
        <v>50.626300579999999</v>
      </c>
      <c r="L44">
        <v>47.507950260000001</v>
      </c>
      <c r="M44">
        <v>45.436604469999999</v>
      </c>
      <c r="N44">
        <v>44.641239540000001</v>
      </c>
      <c r="O44">
        <v>45.071240930000002</v>
      </c>
      <c r="P44">
        <v>46.545981699999999</v>
      </c>
      <c r="Q44">
        <v>48.759800939999998</v>
      </c>
      <c r="R44">
        <v>50.443151960000002</v>
      </c>
      <c r="S44">
        <v>52.303922149999998</v>
      </c>
      <c r="T44">
        <v>54.574289899999997</v>
      </c>
      <c r="U44">
        <v>57.275839220000002</v>
      </c>
      <c r="V44">
        <v>60.371842620000002</v>
      </c>
      <c r="W44">
        <v>63.808404099999997</v>
      </c>
      <c r="X44">
        <v>67.520564530000001</v>
      </c>
      <c r="Y44">
        <v>71.430566600000006</v>
      </c>
      <c r="Z44">
        <v>75.444246899999996</v>
      </c>
      <c r="AA44">
        <v>79.447639580000001</v>
      </c>
      <c r="AB44">
        <v>83.348098359999994</v>
      </c>
      <c r="AC44">
        <v>87.095969679999996</v>
      </c>
      <c r="AD44">
        <v>90.646285070000005</v>
      </c>
      <c r="AE44">
        <v>93.966416390000006</v>
      </c>
      <c r="AF44">
        <v>97.037844059999998</v>
      </c>
      <c r="AG44">
        <v>99.853563750000006</v>
      </c>
      <c r="AH44">
        <v>102.41621859999999</v>
      </c>
      <c r="AI44">
        <v>104.7381455</v>
      </c>
      <c r="AJ44">
        <v>106.8401515</v>
      </c>
      <c r="AK44">
        <v>108.7502193</v>
      </c>
    </row>
    <row r="45" spans="1:37">
      <c r="A45" t="s">
        <v>492</v>
      </c>
      <c r="B45">
        <v>8764.5570189999999</v>
      </c>
      <c r="C45">
        <v>9007.2928209999991</v>
      </c>
      <c r="D45">
        <v>9206.3160700000008</v>
      </c>
      <c r="E45">
        <v>9443.8894010000004</v>
      </c>
      <c r="F45">
        <v>9761.2832390000003</v>
      </c>
      <c r="G45">
        <v>10122.13291</v>
      </c>
      <c r="H45">
        <v>10644.27823</v>
      </c>
      <c r="I45">
        <v>11491.91258</v>
      </c>
      <c r="J45">
        <v>12324.35182</v>
      </c>
      <c r="K45">
        <v>12648.6181</v>
      </c>
      <c r="L45">
        <v>12921.72381</v>
      </c>
      <c r="M45">
        <v>13237.12105</v>
      </c>
      <c r="N45">
        <v>13638.58439</v>
      </c>
      <c r="O45">
        <v>14155.874519999999</v>
      </c>
      <c r="P45">
        <v>14803.70232</v>
      </c>
      <c r="Q45">
        <v>15578.81043</v>
      </c>
      <c r="R45">
        <v>15993.966619999999</v>
      </c>
      <c r="S45">
        <v>16461.064719999998</v>
      </c>
      <c r="T45">
        <v>17039.457429999999</v>
      </c>
      <c r="U45">
        <v>17717.997429999999</v>
      </c>
      <c r="V45">
        <v>18475.807000000001</v>
      </c>
      <c r="W45">
        <v>19292.60916</v>
      </c>
      <c r="X45">
        <v>20149.911639999998</v>
      </c>
      <c r="Y45">
        <v>21030.591759999999</v>
      </c>
      <c r="Z45">
        <v>21918.11393</v>
      </c>
      <c r="AA45">
        <v>22795.767469999999</v>
      </c>
      <c r="AB45">
        <v>23656.497459999999</v>
      </c>
      <c r="AC45">
        <v>24503.163990000001</v>
      </c>
      <c r="AD45">
        <v>25336.064149999998</v>
      </c>
      <c r="AE45">
        <v>26155.51828</v>
      </c>
      <c r="AF45">
        <v>26962.424080000001</v>
      </c>
      <c r="AG45">
        <v>27758.030930000001</v>
      </c>
      <c r="AH45">
        <v>28543.84345</v>
      </c>
      <c r="AI45">
        <v>29321.690040000001</v>
      </c>
      <c r="AJ45">
        <v>30093.623029999999</v>
      </c>
      <c r="AK45">
        <v>30861.872660000001</v>
      </c>
    </row>
    <row r="46" spans="1:37">
      <c r="A46" t="s">
        <v>493</v>
      </c>
      <c r="B46">
        <v>3463.3062880000002</v>
      </c>
      <c r="C46">
        <v>3580.6009479999998</v>
      </c>
      <c r="D46">
        <v>3708.164804</v>
      </c>
      <c r="E46">
        <v>3878.4801069999999</v>
      </c>
      <c r="F46">
        <v>4099.1654399999998</v>
      </c>
      <c r="G46">
        <v>4344.1608459999998</v>
      </c>
      <c r="H46">
        <v>4482.5879340000001</v>
      </c>
      <c r="I46">
        <v>4484.6433479999996</v>
      </c>
      <c r="J46">
        <v>4390.3690399999996</v>
      </c>
      <c r="K46">
        <v>4285.9023360000001</v>
      </c>
      <c r="L46">
        <v>4207.9322089999996</v>
      </c>
      <c r="M46">
        <v>4210.1924099999997</v>
      </c>
      <c r="N46">
        <v>4314.6158869999999</v>
      </c>
      <c r="O46">
        <v>4525.2780400000001</v>
      </c>
      <c r="P46">
        <v>4834.0309230000003</v>
      </c>
      <c r="Q46">
        <v>5218.7043610000001</v>
      </c>
      <c r="R46">
        <v>5284.2438570000004</v>
      </c>
      <c r="S46">
        <v>5369.3391449999999</v>
      </c>
      <c r="T46">
        <v>5493.2664830000003</v>
      </c>
      <c r="U46">
        <v>5654.2378870000002</v>
      </c>
      <c r="V46">
        <v>5846.07654</v>
      </c>
      <c r="W46">
        <v>6061.3074779999997</v>
      </c>
      <c r="X46">
        <v>6291.7066409999998</v>
      </c>
      <c r="Y46">
        <v>6528.3156499999996</v>
      </c>
      <c r="Z46">
        <v>6761.3147449999997</v>
      </c>
      <c r="AA46">
        <v>6979.942411</v>
      </c>
      <c r="AB46">
        <v>7178.1314320000001</v>
      </c>
      <c r="AC46">
        <v>7355.3104960000001</v>
      </c>
      <c r="AD46">
        <v>7510.1080259999999</v>
      </c>
      <c r="AE46">
        <v>7641.8147360000003</v>
      </c>
      <c r="AF46">
        <v>7750.5934340000003</v>
      </c>
      <c r="AG46">
        <v>7837.3183660000004</v>
      </c>
      <c r="AH46">
        <v>7903.4573289999998</v>
      </c>
      <c r="AI46">
        <v>7951.0479949999999</v>
      </c>
      <c r="AJ46">
        <v>7982.5669539999999</v>
      </c>
      <c r="AK46">
        <v>8000.8110939999997</v>
      </c>
    </row>
    <row r="47" spans="1:37">
      <c r="A47" t="s">
        <v>494</v>
      </c>
      <c r="B47">
        <v>4697.632055</v>
      </c>
      <c r="C47">
        <v>4684.9758250000004</v>
      </c>
      <c r="D47">
        <v>4712.818499</v>
      </c>
      <c r="E47">
        <v>4809.3095530000001</v>
      </c>
      <c r="F47">
        <v>4977.5937219999996</v>
      </c>
      <c r="G47">
        <v>5182.967877</v>
      </c>
      <c r="H47">
        <v>5274.3716420000001</v>
      </c>
      <c r="I47">
        <v>5174.4740570000004</v>
      </c>
      <c r="J47">
        <v>4741.698144</v>
      </c>
      <c r="K47">
        <v>4317.6773149999999</v>
      </c>
      <c r="L47">
        <v>3994.1326709999998</v>
      </c>
      <c r="M47">
        <v>3783.078223</v>
      </c>
      <c r="N47">
        <v>3673.5830580000002</v>
      </c>
      <c r="O47">
        <v>3647.9333179999999</v>
      </c>
      <c r="P47">
        <v>3685.2388340000002</v>
      </c>
      <c r="Q47">
        <v>3760.4134770000001</v>
      </c>
      <c r="R47">
        <v>3867.3263659999998</v>
      </c>
      <c r="S47">
        <v>4000.5597299999999</v>
      </c>
      <c r="T47">
        <v>4165.3679220000004</v>
      </c>
      <c r="U47">
        <v>4358.1044650000003</v>
      </c>
      <c r="V47">
        <v>4574.8601609999996</v>
      </c>
      <c r="W47">
        <v>4811.7225639999997</v>
      </c>
      <c r="X47">
        <v>5064.2407659999999</v>
      </c>
      <c r="Y47">
        <v>5327.0438359999998</v>
      </c>
      <c r="Z47">
        <v>5593.5868609999998</v>
      </c>
      <c r="AA47">
        <v>5856.0081490000002</v>
      </c>
      <c r="AB47">
        <v>6109.3211060000003</v>
      </c>
      <c r="AC47">
        <v>6352.4848810000003</v>
      </c>
      <c r="AD47">
        <v>6583.9106579999998</v>
      </c>
      <c r="AE47">
        <v>6802.3631569999998</v>
      </c>
      <c r="AF47">
        <v>7007.1894780000002</v>
      </c>
      <c r="AG47">
        <v>7198.2636629999997</v>
      </c>
      <c r="AH47">
        <v>7375.9551760000004</v>
      </c>
      <c r="AI47">
        <v>7541.1688539999996</v>
      </c>
      <c r="AJ47">
        <v>7695.2800340000003</v>
      </c>
      <c r="AK47">
        <v>7840.0706129999999</v>
      </c>
    </row>
    <row r="48" spans="1:37">
      <c r="A48" t="s">
        <v>495</v>
      </c>
      <c r="B48">
        <v>10448.993340000001</v>
      </c>
      <c r="C48">
        <v>10779.54499</v>
      </c>
      <c r="D48">
        <v>11042.33957</v>
      </c>
      <c r="E48">
        <v>11348.012559999999</v>
      </c>
      <c r="F48">
        <v>11747.69729</v>
      </c>
      <c r="G48">
        <v>12194.06856</v>
      </c>
      <c r="H48">
        <v>12849.09512</v>
      </c>
      <c r="I48">
        <v>13818.787420000001</v>
      </c>
      <c r="J48">
        <v>14794.713229999999</v>
      </c>
      <c r="K48">
        <v>15296.083130000001</v>
      </c>
      <c r="L48">
        <v>15717.57098</v>
      </c>
      <c r="M48">
        <v>16169.446840000001</v>
      </c>
      <c r="N48">
        <v>16716.218840000001</v>
      </c>
      <c r="O48">
        <v>17405.01326</v>
      </c>
      <c r="P48">
        <v>18261.913229999998</v>
      </c>
      <c r="Q48">
        <v>19288.567729999999</v>
      </c>
      <c r="R48">
        <v>19768.649600000001</v>
      </c>
      <c r="S48">
        <v>20344.2179</v>
      </c>
      <c r="T48">
        <v>21070.664140000001</v>
      </c>
      <c r="U48">
        <v>21928.285390000001</v>
      </c>
      <c r="V48">
        <v>22888.816180000002</v>
      </c>
      <c r="W48">
        <v>23925.74727</v>
      </c>
      <c r="X48">
        <v>25015.06048</v>
      </c>
      <c r="Y48">
        <v>26134.44544</v>
      </c>
      <c r="Z48">
        <v>27262.215639999999</v>
      </c>
      <c r="AA48">
        <v>28376.315070000001</v>
      </c>
      <c r="AB48">
        <v>29467.974249999999</v>
      </c>
      <c r="AC48">
        <v>30541.794099999999</v>
      </c>
      <c r="AD48">
        <v>31598.429169999999</v>
      </c>
      <c r="AE48">
        <v>32638.40569</v>
      </c>
      <c r="AF48">
        <v>33662.892180000003</v>
      </c>
      <c r="AG48">
        <v>34673.462059999998</v>
      </c>
      <c r="AH48">
        <v>35672.016069999998</v>
      </c>
      <c r="AI48">
        <v>36660.91315</v>
      </c>
      <c r="AJ48">
        <v>37642.86015</v>
      </c>
      <c r="AK48">
        <v>38620.863109999998</v>
      </c>
    </row>
    <row r="49" spans="1:37">
      <c r="A49" t="s">
        <v>496</v>
      </c>
      <c r="B49">
        <v>3196.7461840000001</v>
      </c>
      <c r="C49">
        <v>3159.9533529999999</v>
      </c>
      <c r="D49">
        <v>3098.260777</v>
      </c>
      <c r="E49">
        <v>3064.7003629999999</v>
      </c>
      <c r="F49">
        <v>3096.810313</v>
      </c>
      <c r="G49">
        <v>3200.1878190000002</v>
      </c>
      <c r="H49">
        <v>3093.2576730000001</v>
      </c>
      <c r="I49">
        <v>2826.4643809999998</v>
      </c>
      <c r="J49">
        <v>2506.0199149999999</v>
      </c>
      <c r="K49">
        <v>2241.6659930000001</v>
      </c>
      <c r="L49">
        <v>2115.8061739999998</v>
      </c>
      <c r="M49">
        <v>2199.0909529999999</v>
      </c>
      <c r="N49">
        <v>2523.5726759999998</v>
      </c>
      <c r="O49">
        <v>3121.3939569999998</v>
      </c>
      <c r="P49">
        <v>4008.2068450000002</v>
      </c>
      <c r="Q49">
        <v>5138.2462910000004</v>
      </c>
      <c r="R49">
        <v>5646.4535759999999</v>
      </c>
      <c r="S49">
        <v>5853.2775460000003</v>
      </c>
      <c r="T49">
        <v>5970.3270080000002</v>
      </c>
      <c r="U49">
        <v>6096.6474340000004</v>
      </c>
      <c r="V49">
        <v>6268.7172639999999</v>
      </c>
      <c r="W49">
        <v>6492.7416219999996</v>
      </c>
      <c r="X49">
        <v>6759.6627850000004</v>
      </c>
      <c r="Y49">
        <v>7051.6950770000003</v>
      </c>
      <c r="Z49">
        <v>7344.8615419999996</v>
      </c>
      <c r="AA49">
        <v>7610.1204639999996</v>
      </c>
      <c r="AB49">
        <v>7827.779974</v>
      </c>
      <c r="AC49">
        <v>7996.175808</v>
      </c>
      <c r="AD49">
        <v>8117.1156300000002</v>
      </c>
      <c r="AE49">
        <v>8193.553688</v>
      </c>
      <c r="AF49">
        <v>8229.2156020000002</v>
      </c>
      <c r="AG49">
        <v>8228.3243500000008</v>
      </c>
      <c r="AH49">
        <v>8195.8044069999996</v>
      </c>
      <c r="AI49">
        <v>8137.7459980000003</v>
      </c>
      <c r="AJ49">
        <v>8061.1824610000003</v>
      </c>
      <c r="AK49">
        <v>7973.9966569999997</v>
      </c>
    </row>
    <row r="50" spans="1:37">
      <c r="A50" t="s">
        <v>497</v>
      </c>
      <c r="B50">
        <v>1581.6641830000001</v>
      </c>
      <c r="C50">
        <v>1617.9383170000001</v>
      </c>
      <c r="D50">
        <v>1654.791379</v>
      </c>
      <c r="E50">
        <v>1696.8652500000001</v>
      </c>
      <c r="F50">
        <v>1750.665113</v>
      </c>
      <c r="G50">
        <v>1812.6645430000001</v>
      </c>
      <c r="H50">
        <v>1731.4484560000001</v>
      </c>
      <c r="I50">
        <v>1508.4643779999999</v>
      </c>
      <c r="J50">
        <v>1088.995827</v>
      </c>
      <c r="K50">
        <v>859.01278709999997</v>
      </c>
      <c r="L50">
        <v>756.6924467</v>
      </c>
      <c r="M50">
        <v>715.98999630000003</v>
      </c>
      <c r="N50">
        <v>710.30092690000004</v>
      </c>
      <c r="O50">
        <v>726.23437750000005</v>
      </c>
      <c r="P50">
        <v>753.93349220000005</v>
      </c>
      <c r="Q50">
        <v>782.80280219999997</v>
      </c>
      <c r="R50">
        <v>826.2215344</v>
      </c>
      <c r="S50">
        <v>876.5363711</v>
      </c>
      <c r="T50">
        <v>931.56965660000003</v>
      </c>
      <c r="U50">
        <v>991.02937650000001</v>
      </c>
      <c r="V50">
        <v>1055.087773</v>
      </c>
      <c r="W50">
        <v>1123.8088299999999</v>
      </c>
      <c r="X50">
        <v>1196.9178320000001</v>
      </c>
      <c r="Y50">
        <v>1273.7521569999999</v>
      </c>
      <c r="Z50">
        <v>1353.2676489999999</v>
      </c>
      <c r="AA50">
        <v>1434.0832700000001</v>
      </c>
      <c r="AB50">
        <v>1515.593402</v>
      </c>
      <c r="AC50">
        <v>1598.7297759999999</v>
      </c>
      <c r="AD50">
        <v>1684.9519</v>
      </c>
      <c r="AE50">
        <v>1776.120907</v>
      </c>
      <c r="AF50">
        <v>1874.5223430000001</v>
      </c>
      <c r="AG50">
        <v>1982.911613</v>
      </c>
      <c r="AH50">
        <v>2104.6184330000001</v>
      </c>
      <c r="AI50">
        <v>2243.6995700000002</v>
      </c>
      <c r="AJ50">
        <v>2405.0653590000002</v>
      </c>
      <c r="AK50">
        <v>2594.6429469999998</v>
      </c>
    </row>
    <row r="51" spans="1:37">
      <c r="A51" t="s">
        <v>498</v>
      </c>
      <c r="B51">
        <v>507.33967680000001</v>
      </c>
      <c r="C51">
        <v>515.59371980000003</v>
      </c>
      <c r="D51">
        <v>524.60205010000004</v>
      </c>
      <c r="E51">
        <v>538.08205009999995</v>
      </c>
      <c r="F51">
        <v>557.89344400000004</v>
      </c>
      <c r="G51">
        <v>582.55811789999996</v>
      </c>
      <c r="H51">
        <v>619.06204839999998</v>
      </c>
      <c r="I51">
        <v>650.68474140000001</v>
      </c>
      <c r="J51">
        <v>668.65693080000005</v>
      </c>
      <c r="K51">
        <v>683.00578959999996</v>
      </c>
      <c r="L51">
        <v>701.82300459999999</v>
      </c>
      <c r="M51">
        <v>728.25384259999998</v>
      </c>
      <c r="N51">
        <v>763.03368009999997</v>
      </c>
      <c r="O51">
        <v>805.11007570000004</v>
      </c>
      <c r="P51">
        <v>852.40277419999995</v>
      </c>
      <c r="Q51">
        <v>902.26916960000005</v>
      </c>
      <c r="R51">
        <v>946.82858180000005</v>
      </c>
      <c r="S51">
        <v>989.8978515</v>
      </c>
      <c r="T51">
        <v>1033.2560659999999</v>
      </c>
      <c r="U51">
        <v>1077.6598260000001</v>
      </c>
      <c r="V51">
        <v>1123.3958250000001</v>
      </c>
      <c r="W51">
        <v>1170.534568</v>
      </c>
      <c r="X51">
        <v>1219.032011</v>
      </c>
      <c r="Y51">
        <v>1268.7719480000001</v>
      </c>
      <c r="Z51">
        <v>1319.5782770000001</v>
      </c>
      <c r="AA51">
        <v>1371.218619</v>
      </c>
      <c r="AB51">
        <v>1423.5799489999999</v>
      </c>
      <c r="AC51">
        <v>1476.782344</v>
      </c>
      <c r="AD51">
        <v>1531.008034</v>
      </c>
      <c r="AE51">
        <v>1586.433634</v>
      </c>
      <c r="AF51">
        <v>1643.2195079999999</v>
      </c>
      <c r="AG51">
        <v>1701.512645</v>
      </c>
      <c r="AH51">
        <v>1761.4585480000001</v>
      </c>
      <c r="AI51">
        <v>1823.2126579999999</v>
      </c>
      <c r="AJ51">
        <v>1886.939789</v>
      </c>
      <c r="AK51">
        <v>1952.8160829999999</v>
      </c>
    </row>
    <row r="52" spans="1:37">
      <c r="A52" t="s">
        <v>499</v>
      </c>
      <c r="B52">
        <v>10279.093940000001</v>
      </c>
      <c r="C52">
        <v>10499.18657</v>
      </c>
      <c r="D52">
        <v>10680.38536</v>
      </c>
      <c r="E52">
        <v>10881.687159999999</v>
      </c>
      <c r="F52">
        <v>11135.253839999999</v>
      </c>
      <c r="G52">
        <v>11413.60419</v>
      </c>
      <c r="H52">
        <v>11823.158729999999</v>
      </c>
      <c r="I52">
        <v>12446.17461</v>
      </c>
      <c r="J52">
        <v>13073.35349</v>
      </c>
      <c r="K52">
        <v>13384.610860000001</v>
      </c>
      <c r="L52">
        <v>13619.49257</v>
      </c>
      <c r="M52">
        <v>13859.254779999999</v>
      </c>
      <c r="N52">
        <v>14149.398569999999</v>
      </c>
      <c r="O52">
        <v>14519.48137</v>
      </c>
      <c r="P52">
        <v>14984.80666</v>
      </c>
      <c r="Q52">
        <v>15548.2899</v>
      </c>
      <c r="R52">
        <v>15831.24121</v>
      </c>
      <c r="S52">
        <v>16184.629070000001</v>
      </c>
      <c r="T52">
        <v>16643.560829999999</v>
      </c>
      <c r="U52">
        <v>17192.041079999999</v>
      </c>
      <c r="V52">
        <v>17808.76845</v>
      </c>
      <c r="W52">
        <v>18474.872729999999</v>
      </c>
      <c r="X52">
        <v>19174.196240000001</v>
      </c>
      <c r="Y52">
        <v>19892.460500000001</v>
      </c>
      <c r="Z52">
        <v>20616.36292</v>
      </c>
      <c r="AA52">
        <v>21332.803670000001</v>
      </c>
      <c r="AB52">
        <v>22036.282230000001</v>
      </c>
      <c r="AC52">
        <v>22728.824479999999</v>
      </c>
      <c r="AD52">
        <v>23410.406080000001</v>
      </c>
      <c r="AE52">
        <v>24080.993210000001</v>
      </c>
      <c r="AF52">
        <v>24741.083869999999</v>
      </c>
      <c r="AG52">
        <v>25391.564620000001</v>
      </c>
      <c r="AH52">
        <v>26033.600269999999</v>
      </c>
      <c r="AI52">
        <v>26668.658520000001</v>
      </c>
      <c r="AJ52">
        <v>27298.45494</v>
      </c>
      <c r="AK52">
        <v>27924.924070000001</v>
      </c>
    </row>
    <row r="53" spans="1:37">
      <c r="A53" t="s">
        <v>500</v>
      </c>
      <c r="B53">
        <v>1372.7213240000001</v>
      </c>
      <c r="C53">
        <v>1417.793212</v>
      </c>
      <c r="D53">
        <v>1453.441482</v>
      </c>
      <c r="E53">
        <v>1497.051811</v>
      </c>
      <c r="F53">
        <v>1554.3085570000001</v>
      </c>
      <c r="G53">
        <v>1618.039405</v>
      </c>
      <c r="H53">
        <v>1709.656023</v>
      </c>
      <c r="I53">
        <v>1860.3866720000001</v>
      </c>
      <c r="J53">
        <v>2018.9584560000001</v>
      </c>
      <c r="K53">
        <v>2097.1035659999998</v>
      </c>
      <c r="L53">
        <v>2176.3059619999999</v>
      </c>
      <c r="M53">
        <v>2261.7870229999999</v>
      </c>
      <c r="N53">
        <v>2358.7850749999998</v>
      </c>
      <c r="O53">
        <v>2472.136336</v>
      </c>
      <c r="P53">
        <v>2605.207484</v>
      </c>
      <c r="Q53">
        <v>2759.3060420000002</v>
      </c>
      <c r="R53">
        <v>2825.1813179999999</v>
      </c>
      <c r="S53">
        <v>2908.534545</v>
      </c>
      <c r="T53">
        <v>3011.6955499999999</v>
      </c>
      <c r="U53">
        <v>3131.7594370000002</v>
      </c>
      <c r="V53">
        <v>3265.4307370000001</v>
      </c>
      <c r="W53">
        <v>3409.6683459999999</v>
      </c>
      <c r="X53">
        <v>3561.7002309999998</v>
      </c>
      <c r="Y53">
        <v>3718.931294</v>
      </c>
      <c r="Z53">
        <v>3878.8181589999999</v>
      </c>
      <c r="AA53">
        <v>4038.7524210000001</v>
      </c>
      <c r="AB53">
        <v>4198.0374099999999</v>
      </c>
      <c r="AC53">
        <v>4357.6907810000002</v>
      </c>
      <c r="AD53">
        <v>4517.9311100000004</v>
      </c>
      <c r="AE53">
        <v>4678.9731270000002</v>
      </c>
      <c r="AF53">
        <v>4841.1078399999997</v>
      </c>
      <c r="AG53">
        <v>5004.6743699999997</v>
      </c>
      <c r="AH53">
        <v>5170.0560820000001</v>
      </c>
      <c r="AI53">
        <v>5337.6951019999997</v>
      </c>
      <c r="AJ53">
        <v>5508.0785139999998</v>
      </c>
      <c r="AK53">
        <v>5681.736269</v>
      </c>
    </row>
    <row r="54" spans="1:37">
      <c r="A54" t="s">
        <v>109</v>
      </c>
      <c r="B54">
        <v>3167.9766119999999</v>
      </c>
      <c r="C54">
        <v>3232.6978049999998</v>
      </c>
      <c r="D54">
        <v>3297.6770329999999</v>
      </c>
      <c r="E54">
        <v>3394.4245230000001</v>
      </c>
      <c r="F54">
        <v>3532.029998</v>
      </c>
      <c r="G54">
        <v>3689.2263210000001</v>
      </c>
      <c r="H54">
        <v>3823.6500310000001</v>
      </c>
      <c r="I54">
        <v>3898.7268479999998</v>
      </c>
      <c r="J54">
        <v>3874.7477690000001</v>
      </c>
      <c r="K54">
        <v>3839.403922</v>
      </c>
      <c r="L54">
        <v>3827.0125010000002</v>
      </c>
      <c r="M54">
        <v>3856.9893649999999</v>
      </c>
      <c r="N54">
        <v>3939.2938530000001</v>
      </c>
      <c r="O54">
        <v>4078.5167000000001</v>
      </c>
      <c r="P54">
        <v>4273.9120059999996</v>
      </c>
      <c r="Q54">
        <v>4518.0870919999998</v>
      </c>
      <c r="R54">
        <v>4606.916193</v>
      </c>
      <c r="S54">
        <v>4734.9331570000004</v>
      </c>
      <c r="T54">
        <v>4904.206056</v>
      </c>
      <c r="U54">
        <v>5107.577773</v>
      </c>
      <c r="V54">
        <v>5338.1292149999999</v>
      </c>
      <c r="W54">
        <v>5589.6126789999998</v>
      </c>
      <c r="X54">
        <v>5855.979773</v>
      </c>
      <c r="Y54">
        <v>6130.9921750000003</v>
      </c>
      <c r="Z54">
        <v>6407.9246160000002</v>
      </c>
      <c r="AA54">
        <v>6679.3638730000002</v>
      </c>
      <c r="AB54">
        <v>6941.7778479999997</v>
      </c>
      <c r="AC54">
        <v>7195.9109150000004</v>
      </c>
      <c r="AD54">
        <v>7441.3934950000003</v>
      </c>
      <c r="AE54">
        <v>7677.9503430000004</v>
      </c>
      <c r="AF54">
        <v>7905.6500619999997</v>
      </c>
      <c r="AG54">
        <v>8124.8580359999996</v>
      </c>
      <c r="AH54">
        <v>8336.2224370000004</v>
      </c>
      <c r="AI54">
        <v>8540.7218400000002</v>
      </c>
      <c r="AJ54">
        <v>8739.6141709999993</v>
      </c>
      <c r="AK54">
        <v>8934.3961770000005</v>
      </c>
    </row>
    <row r="55" spans="1:37">
      <c r="A55" t="s">
        <v>110</v>
      </c>
      <c r="B55">
        <v>421.00640509999999</v>
      </c>
      <c r="C55">
        <v>436.13042539999998</v>
      </c>
      <c r="D55">
        <v>453.2552632</v>
      </c>
      <c r="E55">
        <v>476.30542380000003</v>
      </c>
      <c r="F55">
        <v>506.03261939999999</v>
      </c>
      <c r="G55">
        <v>539.15591610000001</v>
      </c>
      <c r="H55">
        <v>561.80149800000004</v>
      </c>
      <c r="I55">
        <v>570.94553329999997</v>
      </c>
      <c r="J55">
        <v>569.63298129999998</v>
      </c>
      <c r="K55">
        <v>563.59855600000003</v>
      </c>
      <c r="L55">
        <v>560.54044039999997</v>
      </c>
      <c r="M55">
        <v>567.66772430000003</v>
      </c>
      <c r="N55">
        <v>588.8308849</v>
      </c>
      <c r="O55">
        <v>625.62086550000004</v>
      </c>
      <c r="P55">
        <v>677.94331420000003</v>
      </c>
      <c r="Q55">
        <v>743.62085290000005</v>
      </c>
      <c r="R55">
        <v>760.18997109999998</v>
      </c>
      <c r="S55">
        <v>776.04059059999997</v>
      </c>
      <c r="T55">
        <v>796.86908349999999</v>
      </c>
      <c r="U55">
        <v>823.73357639999995</v>
      </c>
      <c r="V55">
        <v>856.08655199999998</v>
      </c>
      <c r="W55">
        <v>892.80649749999998</v>
      </c>
      <c r="X55">
        <v>932.55848400000002</v>
      </c>
      <c r="Y55">
        <v>973.90105570000003</v>
      </c>
      <c r="Z55">
        <v>1015.29156</v>
      </c>
      <c r="AA55">
        <v>1055.0673870000001</v>
      </c>
      <c r="AB55">
        <v>1092.283639</v>
      </c>
      <c r="AC55">
        <v>1126.842056</v>
      </c>
      <c r="AD55">
        <v>1158.5369740000001</v>
      </c>
      <c r="AE55">
        <v>1187.2659699999999</v>
      </c>
      <c r="AF55">
        <v>1213.0527030000001</v>
      </c>
      <c r="AG55">
        <v>1236.0239979999999</v>
      </c>
      <c r="AH55">
        <v>1256.3949</v>
      </c>
      <c r="AI55">
        <v>1274.4655009999999</v>
      </c>
      <c r="AJ55">
        <v>1290.602768</v>
      </c>
      <c r="AK55">
        <v>1305.2245929999999</v>
      </c>
    </row>
    <row r="56" spans="1:37">
      <c r="A56" t="s">
        <v>111</v>
      </c>
      <c r="B56">
        <v>865.04260650000003</v>
      </c>
      <c r="C56">
        <v>893.20035989999997</v>
      </c>
      <c r="D56">
        <v>913.92318360000002</v>
      </c>
      <c r="E56">
        <v>939.01768979999997</v>
      </c>
      <c r="F56">
        <v>971.78481950000003</v>
      </c>
      <c r="G56">
        <v>1006.145514</v>
      </c>
      <c r="H56">
        <v>1035.6999929999999</v>
      </c>
      <c r="I56">
        <v>1060.735559</v>
      </c>
      <c r="J56">
        <v>1069.647193</v>
      </c>
      <c r="K56">
        <v>1058.266069</v>
      </c>
      <c r="L56">
        <v>1047.6014029999999</v>
      </c>
      <c r="M56">
        <v>1046.4252670000001</v>
      </c>
      <c r="N56">
        <v>1058.979294</v>
      </c>
      <c r="O56">
        <v>1087.153906</v>
      </c>
      <c r="P56">
        <v>1130.9082639999999</v>
      </c>
      <c r="Q56">
        <v>1188.1197259999999</v>
      </c>
      <c r="R56">
        <v>1194.0659450000001</v>
      </c>
      <c r="S56">
        <v>1216.794639</v>
      </c>
      <c r="T56">
        <v>1254.3624709999999</v>
      </c>
      <c r="U56">
        <v>1303.155544</v>
      </c>
      <c r="V56">
        <v>1360.341003</v>
      </c>
      <c r="W56">
        <v>1423.656097</v>
      </c>
      <c r="X56">
        <v>1491.11661</v>
      </c>
      <c r="Y56">
        <v>1560.8360709999999</v>
      </c>
      <c r="Z56">
        <v>1630.9089329999999</v>
      </c>
      <c r="AA56">
        <v>1699.337503</v>
      </c>
      <c r="AB56">
        <v>1765.349997</v>
      </c>
      <c r="AC56">
        <v>1829.284594</v>
      </c>
      <c r="AD56">
        <v>1890.9666649999999</v>
      </c>
      <c r="AE56">
        <v>1950.2986679999999</v>
      </c>
      <c r="AF56">
        <v>2007.3189990000001</v>
      </c>
      <c r="AG56">
        <v>2062.1654789999998</v>
      </c>
      <c r="AH56">
        <v>2115.0539859999999</v>
      </c>
      <c r="AI56">
        <v>2166.2777820000001</v>
      </c>
      <c r="AJ56">
        <v>2216.1901379999999</v>
      </c>
      <c r="AK56">
        <v>2265.1925780000001</v>
      </c>
    </row>
    <row r="57" spans="1:37">
      <c r="A57" t="s">
        <v>112</v>
      </c>
      <c r="B57">
        <v>6076.7669239999996</v>
      </c>
      <c r="C57">
        <v>6226.8202490000003</v>
      </c>
      <c r="D57">
        <v>6347.413321</v>
      </c>
      <c r="E57">
        <v>6471.0609180000001</v>
      </c>
      <c r="F57">
        <v>6625.388438</v>
      </c>
      <c r="G57">
        <v>6796.8952239999999</v>
      </c>
      <c r="H57">
        <v>7032.1722339999997</v>
      </c>
      <c r="I57">
        <v>7436.8861310000002</v>
      </c>
      <c r="J57">
        <v>7862.2433209999999</v>
      </c>
      <c r="K57">
        <v>8014.2658430000001</v>
      </c>
      <c r="L57">
        <v>8079.1909329999999</v>
      </c>
      <c r="M57">
        <v>8151.9432999999999</v>
      </c>
      <c r="N57">
        <v>8279.6630879999993</v>
      </c>
      <c r="O57">
        <v>8490.5523379999995</v>
      </c>
      <c r="P57">
        <v>8798.8877969999994</v>
      </c>
      <c r="Q57">
        <v>9204.2227750000002</v>
      </c>
      <c r="R57">
        <v>9421.4163349999999</v>
      </c>
      <c r="S57">
        <v>9653.4939180000001</v>
      </c>
      <c r="T57">
        <v>9959.9296830000003</v>
      </c>
      <c r="U57">
        <v>10340.3655</v>
      </c>
      <c r="V57">
        <v>10780.766369999999</v>
      </c>
      <c r="W57">
        <v>11265.840480000001</v>
      </c>
      <c r="X57">
        <v>11781.32681</v>
      </c>
      <c r="Y57">
        <v>12313.938700000001</v>
      </c>
      <c r="Z57">
        <v>12850.813630000001</v>
      </c>
      <c r="AA57">
        <v>13378.940930000001</v>
      </c>
      <c r="AB57">
        <v>13890.979079999999</v>
      </c>
      <c r="AC57">
        <v>14386.4481</v>
      </c>
      <c r="AD57">
        <v>14864.55155</v>
      </c>
      <c r="AE57">
        <v>15324.76527</v>
      </c>
      <c r="AF57">
        <v>15767.22639</v>
      </c>
      <c r="AG57">
        <v>16192.573259999999</v>
      </c>
      <c r="AH57">
        <v>16601.792669999999</v>
      </c>
      <c r="AI57">
        <v>16996.209729999999</v>
      </c>
      <c r="AJ57">
        <v>17377.411359999998</v>
      </c>
      <c r="AK57">
        <v>17747.190139999999</v>
      </c>
    </row>
    <row r="58" spans="1:37">
      <c r="A58" t="s">
        <v>113</v>
      </c>
      <c r="B58">
        <v>3674.360968</v>
      </c>
      <c r="C58">
        <v>3777.198183</v>
      </c>
      <c r="D58">
        <v>3861.1863699999999</v>
      </c>
      <c r="E58">
        <v>3960.9936280000002</v>
      </c>
      <c r="F58">
        <v>4094.042751</v>
      </c>
      <c r="G58">
        <v>4245.139948</v>
      </c>
      <c r="H58">
        <v>4464.8420329999999</v>
      </c>
      <c r="I58">
        <v>4822.5218450000002</v>
      </c>
      <c r="J58">
        <v>5176.4165419999999</v>
      </c>
      <c r="K58">
        <v>5317.2422310000002</v>
      </c>
      <c r="L58">
        <v>5435.8776470000003</v>
      </c>
      <c r="M58">
        <v>5571.4492819999996</v>
      </c>
      <c r="N58">
        <v>5742.440654</v>
      </c>
      <c r="O58">
        <v>5961.5216909999999</v>
      </c>
      <c r="P58">
        <v>6235.0676290000001</v>
      </c>
      <c r="Q58">
        <v>6561.9346889999997</v>
      </c>
      <c r="R58">
        <v>6735.9294479999999</v>
      </c>
      <c r="S58">
        <v>6931.8662720000002</v>
      </c>
      <c r="T58">
        <v>7174.6791370000001</v>
      </c>
      <c r="U58">
        <v>7459.6267719999996</v>
      </c>
      <c r="V58">
        <v>7777.8855089999997</v>
      </c>
      <c r="W58">
        <v>8120.8997669999999</v>
      </c>
      <c r="X58">
        <v>8480.880373</v>
      </c>
      <c r="Y58">
        <v>8850.6292560000002</v>
      </c>
      <c r="Z58">
        <v>9223.2094410000009</v>
      </c>
      <c r="AA58">
        <v>9591.6235589999997</v>
      </c>
      <c r="AB58">
        <v>9952.9413089999998</v>
      </c>
      <c r="AC58">
        <v>10308.3956</v>
      </c>
      <c r="AD58">
        <v>10658.133540000001</v>
      </c>
      <c r="AE58">
        <v>11002.30445</v>
      </c>
      <c r="AF58">
        <v>11341.29333</v>
      </c>
      <c r="AG58">
        <v>11675.62725</v>
      </c>
      <c r="AH58">
        <v>12005.935509999999</v>
      </c>
      <c r="AI58">
        <v>12332.97854</v>
      </c>
      <c r="AJ58">
        <v>12657.60637</v>
      </c>
      <c r="AK58">
        <v>12980.739750000001</v>
      </c>
    </row>
    <row r="59" spans="1:37">
      <c r="A59" t="s">
        <v>243</v>
      </c>
      <c r="B59">
        <v>1347</v>
      </c>
      <c r="C59">
        <v>1349.378438</v>
      </c>
      <c r="D59">
        <v>1349.3336609999999</v>
      </c>
      <c r="E59">
        <v>1349.312936</v>
      </c>
      <c r="F59">
        <v>1349.5590990000001</v>
      </c>
      <c r="G59">
        <v>1349.9582800000001</v>
      </c>
      <c r="H59">
        <v>1348.9229909999999</v>
      </c>
      <c r="I59">
        <v>1346.29044</v>
      </c>
      <c r="J59">
        <v>1342.5320509999999</v>
      </c>
      <c r="K59">
        <v>1338.363646</v>
      </c>
      <c r="L59">
        <v>1334.450124</v>
      </c>
      <c r="M59">
        <v>1331.582435</v>
      </c>
      <c r="N59">
        <v>1330.0980930000001</v>
      </c>
      <c r="O59">
        <v>1329.939836</v>
      </c>
      <c r="P59">
        <v>1330.776701</v>
      </c>
      <c r="Q59">
        <v>1332.1047189999999</v>
      </c>
      <c r="R59">
        <v>1333.806184</v>
      </c>
      <c r="S59">
        <v>1335.8570219999999</v>
      </c>
      <c r="T59">
        <v>1338.2448119999999</v>
      </c>
      <c r="U59">
        <v>1340.9406939999999</v>
      </c>
      <c r="V59">
        <v>1343.896446</v>
      </c>
      <c r="W59">
        <v>1347.05276</v>
      </c>
      <c r="X59">
        <v>1350.3460660000001</v>
      </c>
      <c r="Y59">
        <v>1353.7114999999999</v>
      </c>
      <c r="Z59">
        <v>1357.0832190000001</v>
      </c>
      <c r="AA59">
        <v>1360.3936140000001</v>
      </c>
      <c r="AB59">
        <v>1363.617123</v>
      </c>
      <c r="AC59">
        <v>1366.774169</v>
      </c>
      <c r="AD59">
        <v>1369.878868</v>
      </c>
      <c r="AE59">
        <v>1372.9509149999999</v>
      </c>
      <c r="AF59">
        <v>1376.015093</v>
      </c>
      <c r="AG59">
        <v>1379.09888</v>
      </c>
      <c r="AH59">
        <v>1382.230996</v>
      </c>
      <c r="AI59">
        <v>1385.4409760000001</v>
      </c>
      <c r="AJ59">
        <v>1388.759059</v>
      </c>
      <c r="AK59">
        <v>1392.2162430000001</v>
      </c>
    </row>
    <row r="60" spans="1:37">
      <c r="A60" t="s">
        <v>244</v>
      </c>
      <c r="B60">
        <v>1201.7382500000001</v>
      </c>
      <c r="C60">
        <v>1242.4385139999999</v>
      </c>
      <c r="D60">
        <v>1286.7021030000001</v>
      </c>
      <c r="E60">
        <v>1345.8000850000001</v>
      </c>
      <c r="F60">
        <v>1422.3760460000001</v>
      </c>
      <c r="G60">
        <v>1507.3873980000001</v>
      </c>
      <c r="H60">
        <v>1555.420437</v>
      </c>
      <c r="I60">
        <v>1556.1336490000001</v>
      </c>
      <c r="J60">
        <v>1523.4212540000001</v>
      </c>
      <c r="K60">
        <v>1487.1721829999999</v>
      </c>
      <c r="L60">
        <v>1460.117203</v>
      </c>
      <c r="M60">
        <v>1460.901474</v>
      </c>
      <c r="N60">
        <v>1497.1355450000001</v>
      </c>
      <c r="O60">
        <v>1570.2335459999999</v>
      </c>
      <c r="P60">
        <v>1677.3682080000001</v>
      </c>
      <c r="Q60">
        <v>1810.846667</v>
      </c>
      <c r="R60">
        <v>1833.5883229999999</v>
      </c>
      <c r="S60">
        <v>1863.1156739999999</v>
      </c>
      <c r="T60">
        <v>1906.117422</v>
      </c>
      <c r="U60">
        <v>1961.9731489999999</v>
      </c>
      <c r="V60">
        <v>2028.539554</v>
      </c>
      <c r="W60">
        <v>2103.2228850000001</v>
      </c>
      <c r="X60">
        <v>2183.1694640000001</v>
      </c>
      <c r="Y60">
        <v>2265.270806</v>
      </c>
      <c r="Z60">
        <v>2346.1195389999998</v>
      </c>
      <c r="AA60">
        <v>2421.9815060000001</v>
      </c>
      <c r="AB60">
        <v>2490.7514350000001</v>
      </c>
      <c r="AC60">
        <v>2552.2310849999999</v>
      </c>
      <c r="AD60">
        <v>2605.9445310000001</v>
      </c>
      <c r="AE60">
        <v>2651.6456549999998</v>
      </c>
      <c r="AF60">
        <v>2689.3909509999999</v>
      </c>
      <c r="AG60">
        <v>2719.483776</v>
      </c>
      <c r="AH60">
        <v>2742.4334410000001</v>
      </c>
      <c r="AI60">
        <v>2758.9470040000001</v>
      </c>
      <c r="AJ60">
        <v>2769.8838179999998</v>
      </c>
      <c r="AK60">
        <v>2776.2143820000001</v>
      </c>
    </row>
    <row r="61" spans="1:37">
      <c r="A61" t="s">
        <v>245</v>
      </c>
      <c r="B61">
        <v>1609.7706459999999</v>
      </c>
      <c r="C61">
        <v>1605.433646</v>
      </c>
      <c r="D61">
        <v>1614.974692</v>
      </c>
      <c r="E61">
        <v>1648.0399600000001</v>
      </c>
      <c r="F61">
        <v>1705.707081</v>
      </c>
      <c r="G61">
        <v>1776.0840889999999</v>
      </c>
      <c r="H61">
        <v>1807.40606</v>
      </c>
      <c r="I61">
        <v>1773.173452</v>
      </c>
      <c r="J61">
        <v>1624.871083</v>
      </c>
      <c r="K61">
        <v>1479.56888</v>
      </c>
      <c r="L61">
        <v>1368.6975600000001</v>
      </c>
      <c r="M61">
        <v>1296.3740459999999</v>
      </c>
      <c r="N61">
        <v>1258.8525669999999</v>
      </c>
      <c r="O61">
        <v>1250.0629899999999</v>
      </c>
      <c r="P61">
        <v>1262.846734</v>
      </c>
      <c r="Q61">
        <v>1288.607358</v>
      </c>
      <c r="R61">
        <v>1325.24395</v>
      </c>
      <c r="S61">
        <v>1370.8999650000001</v>
      </c>
      <c r="T61">
        <v>1427.375949</v>
      </c>
      <c r="U61">
        <v>1493.4223360000001</v>
      </c>
      <c r="V61">
        <v>1567.699537</v>
      </c>
      <c r="W61">
        <v>1648.8668439999999</v>
      </c>
      <c r="X61">
        <v>1735.399034</v>
      </c>
      <c r="Y61">
        <v>1825.455612</v>
      </c>
      <c r="Z61">
        <v>1916.793786</v>
      </c>
      <c r="AA61">
        <v>2006.7195360000001</v>
      </c>
      <c r="AB61">
        <v>2093.5240709999998</v>
      </c>
      <c r="AC61">
        <v>2176.8507129999998</v>
      </c>
      <c r="AD61">
        <v>2256.1550139999999</v>
      </c>
      <c r="AE61">
        <v>2331.0136689999999</v>
      </c>
      <c r="AF61">
        <v>2401.2029470000002</v>
      </c>
      <c r="AG61">
        <v>2466.6796829999998</v>
      </c>
      <c r="AH61">
        <v>2527.5704839999999</v>
      </c>
      <c r="AI61">
        <v>2584.185418</v>
      </c>
      <c r="AJ61">
        <v>2636.9957810000001</v>
      </c>
      <c r="AK61">
        <v>2686.6121880000001</v>
      </c>
    </row>
    <row r="62" spans="1:37">
      <c r="A62" t="s">
        <v>246</v>
      </c>
      <c r="B62">
        <v>9113.3232939999998</v>
      </c>
      <c r="C62">
        <v>9401.2680459999992</v>
      </c>
      <c r="D62">
        <v>9633.9569879999999</v>
      </c>
      <c r="E62">
        <v>9888.1628999999994</v>
      </c>
      <c r="F62">
        <v>10212.745150000001</v>
      </c>
      <c r="G62">
        <v>10574.156150000001</v>
      </c>
      <c r="H62">
        <v>11089.414720000001</v>
      </c>
      <c r="I62">
        <v>11908.24928</v>
      </c>
      <c r="J62">
        <v>12751.764429999999</v>
      </c>
      <c r="K62">
        <v>13123.52994</v>
      </c>
      <c r="L62">
        <v>13374.402330000001</v>
      </c>
      <c r="M62">
        <v>13644.48876</v>
      </c>
      <c r="N62">
        <v>14007.68598</v>
      </c>
      <c r="O62">
        <v>14512.169739999999</v>
      </c>
      <c r="P62">
        <v>15183.64754</v>
      </c>
      <c r="Q62">
        <v>16023.003930000001</v>
      </c>
      <c r="R62">
        <v>16441.686989999998</v>
      </c>
      <c r="S62">
        <v>16915.223310000001</v>
      </c>
      <c r="T62">
        <v>17526.45091</v>
      </c>
      <c r="U62">
        <v>18266.68763</v>
      </c>
      <c r="V62">
        <v>19110.008310000001</v>
      </c>
      <c r="W62">
        <v>20029.993180000001</v>
      </c>
      <c r="X62">
        <v>21002.311750000001</v>
      </c>
      <c r="Y62">
        <v>22004.331630000001</v>
      </c>
      <c r="Z62">
        <v>23014.111349999999</v>
      </c>
      <c r="AA62">
        <v>24009.411039999999</v>
      </c>
      <c r="AB62">
        <v>24979.24624</v>
      </c>
      <c r="AC62">
        <v>25925.100920000001</v>
      </c>
      <c r="AD62">
        <v>26846.466710000001</v>
      </c>
      <c r="AE62">
        <v>27743.03846</v>
      </c>
      <c r="AF62">
        <v>28615.431140000001</v>
      </c>
      <c r="AG62">
        <v>29464.924060000001</v>
      </c>
      <c r="AH62">
        <v>30293.278190000001</v>
      </c>
      <c r="AI62">
        <v>31102.78227</v>
      </c>
      <c r="AJ62">
        <v>31896.130209999999</v>
      </c>
      <c r="AK62">
        <v>32676.34491</v>
      </c>
    </row>
    <row r="63" spans="1:37">
      <c r="A63" t="s">
        <v>247</v>
      </c>
      <c r="B63">
        <v>933.32132420000005</v>
      </c>
      <c r="C63">
        <v>967.5283776</v>
      </c>
      <c r="D63">
        <v>988.48772689999998</v>
      </c>
      <c r="E63">
        <v>1010.486302</v>
      </c>
      <c r="F63">
        <v>1038.8912519999999</v>
      </c>
      <c r="G63">
        <v>1068.977005</v>
      </c>
      <c r="H63">
        <v>1117.001577</v>
      </c>
      <c r="I63">
        <v>1205.9690989999999</v>
      </c>
      <c r="J63">
        <v>1310.098984</v>
      </c>
      <c r="K63">
        <v>1364.141975</v>
      </c>
      <c r="L63">
        <v>1412.5557100000001</v>
      </c>
      <c r="M63">
        <v>1461.1282200000001</v>
      </c>
      <c r="N63">
        <v>1515.4355929999999</v>
      </c>
      <c r="O63">
        <v>1580.95939</v>
      </c>
      <c r="P63">
        <v>1662.0798279999999</v>
      </c>
      <c r="Q63">
        <v>1761.4224650000001</v>
      </c>
      <c r="R63">
        <v>1784.19245</v>
      </c>
      <c r="S63">
        <v>1828.0326030000001</v>
      </c>
      <c r="T63">
        <v>1891.8573349999999</v>
      </c>
      <c r="U63">
        <v>1971.435356</v>
      </c>
      <c r="V63">
        <v>2063.0648019999999</v>
      </c>
      <c r="W63">
        <v>2163.6798469999999</v>
      </c>
      <c r="X63">
        <v>2270.635734</v>
      </c>
      <c r="Y63">
        <v>2381.5277070000002</v>
      </c>
      <c r="Z63">
        <v>2494.0402779999999</v>
      </c>
      <c r="AA63">
        <v>2605.8275549999998</v>
      </c>
      <c r="AB63">
        <v>2716.1930090000001</v>
      </c>
      <c r="AC63">
        <v>2825.9243820000002</v>
      </c>
      <c r="AD63">
        <v>2935.137111</v>
      </c>
      <c r="AE63">
        <v>3043.936005</v>
      </c>
      <c r="AF63">
        <v>3152.5013589999999</v>
      </c>
      <c r="AG63">
        <v>3261.0616329999998</v>
      </c>
      <c r="AH63">
        <v>3369.8863860000001</v>
      </c>
      <c r="AI63">
        <v>3479.2977249999999</v>
      </c>
      <c r="AJ63">
        <v>3589.655941</v>
      </c>
      <c r="AK63">
        <v>3701.3555040000001</v>
      </c>
    </row>
    <row r="64" spans="1:37">
      <c r="A64" t="s">
        <v>251</v>
      </c>
      <c r="B64">
        <v>396.4</v>
      </c>
      <c r="C64">
        <v>407.02920949999998</v>
      </c>
      <c r="D64">
        <v>421.61483700000002</v>
      </c>
      <c r="E64">
        <v>442.14208769999999</v>
      </c>
      <c r="F64">
        <v>469.25561299999998</v>
      </c>
      <c r="G64">
        <v>501.40322029999999</v>
      </c>
      <c r="H64">
        <v>543.36433599999998</v>
      </c>
      <c r="I64">
        <v>602.90752559999999</v>
      </c>
      <c r="J64">
        <v>655.44579229999999</v>
      </c>
      <c r="K64">
        <v>678.95858320000002</v>
      </c>
      <c r="L64">
        <v>708.88125230000003</v>
      </c>
      <c r="M64">
        <v>744.59609599999999</v>
      </c>
      <c r="N64">
        <v>785.68113740000001</v>
      </c>
      <c r="O64">
        <v>831.41298859999995</v>
      </c>
      <c r="P64">
        <v>880.72110769999995</v>
      </c>
      <c r="Q64">
        <v>932.27365740000005</v>
      </c>
      <c r="R64">
        <v>972.34451650000005</v>
      </c>
      <c r="S64">
        <v>1008.329728</v>
      </c>
      <c r="T64">
        <v>1043.5944340000001</v>
      </c>
      <c r="U64">
        <v>1079.5187430000001</v>
      </c>
      <c r="V64">
        <v>1116.5890460000001</v>
      </c>
      <c r="W64">
        <v>1154.9139889999999</v>
      </c>
      <c r="X64">
        <v>1194.4484890000001</v>
      </c>
      <c r="Y64">
        <v>1235.08545</v>
      </c>
      <c r="Z64">
        <v>1276.685324</v>
      </c>
      <c r="AA64">
        <v>1319.0828509999999</v>
      </c>
      <c r="AB64">
        <v>1362.1994609999999</v>
      </c>
      <c r="AC64">
        <v>1406.1085390000001</v>
      </c>
      <c r="AD64">
        <v>1450.9223380000001</v>
      </c>
      <c r="AE64">
        <v>1496.7486510000001</v>
      </c>
      <c r="AF64">
        <v>1543.6835530000001</v>
      </c>
      <c r="AG64">
        <v>1591.8136669999999</v>
      </c>
      <c r="AH64">
        <v>1641.2236499999999</v>
      </c>
      <c r="AI64">
        <v>1692.0016619999999</v>
      </c>
      <c r="AJ64">
        <v>1744.238589</v>
      </c>
      <c r="AK64">
        <v>1798.029896</v>
      </c>
    </row>
    <row r="65" spans="1:37">
      <c r="A65" t="s">
        <v>252</v>
      </c>
      <c r="B65">
        <v>1844</v>
      </c>
      <c r="C65">
        <v>1844</v>
      </c>
      <c r="D65">
        <v>1844</v>
      </c>
      <c r="E65">
        <v>1844</v>
      </c>
      <c r="F65">
        <v>1844</v>
      </c>
      <c r="G65">
        <v>1844</v>
      </c>
      <c r="H65">
        <v>1844</v>
      </c>
      <c r="I65">
        <v>1844</v>
      </c>
      <c r="J65">
        <v>1844</v>
      </c>
      <c r="K65">
        <v>1844</v>
      </c>
      <c r="L65">
        <v>1844</v>
      </c>
      <c r="M65">
        <v>1844</v>
      </c>
      <c r="N65">
        <v>1844</v>
      </c>
      <c r="O65">
        <v>1844</v>
      </c>
      <c r="P65">
        <v>1844</v>
      </c>
      <c r="Q65">
        <v>1844</v>
      </c>
      <c r="R65">
        <v>1844</v>
      </c>
      <c r="S65">
        <v>1844</v>
      </c>
      <c r="T65">
        <v>1844</v>
      </c>
      <c r="U65">
        <v>1844</v>
      </c>
      <c r="V65">
        <v>1844</v>
      </c>
      <c r="W65">
        <v>1844</v>
      </c>
      <c r="X65">
        <v>1844</v>
      </c>
      <c r="Y65">
        <v>1844</v>
      </c>
      <c r="Z65">
        <v>1844</v>
      </c>
      <c r="AA65">
        <v>1844</v>
      </c>
      <c r="AB65">
        <v>1844</v>
      </c>
      <c r="AC65">
        <v>1844</v>
      </c>
      <c r="AD65">
        <v>1844</v>
      </c>
      <c r="AE65">
        <v>1844</v>
      </c>
      <c r="AF65">
        <v>1844</v>
      </c>
      <c r="AG65">
        <v>1844</v>
      </c>
      <c r="AH65">
        <v>1844</v>
      </c>
      <c r="AI65">
        <v>1844</v>
      </c>
      <c r="AJ65">
        <v>1844</v>
      </c>
      <c r="AK65">
        <v>1844</v>
      </c>
    </row>
    <row r="66" spans="1:37">
      <c r="A66" t="s">
        <v>253</v>
      </c>
      <c r="B66">
        <v>36.844636059999999</v>
      </c>
      <c r="C66">
        <v>36.844636059999999</v>
      </c>
      <c r="D66">
        <v>36.844636059999999</v>
      </c>
      <c r="E66">
        <v>36.844636059999999</v>
      </c>
      <c r="F66">
        <v>36.844636059999999</v>
      </c>
      <c r="G66">
        <v>36.844636059999999</v>
      </c>
      <c r="H66">
        <v>36.844636059999999</v>
      </c>
      <c r="I66">
        <v>36.844636059999999</v>
      </c>
      <c r="J66">
        <v>36.844636059999999</v>
      </c>
      <c r="K66">
        <v>36.844636059999999</v>
      </c>
      <c r="L66">
        <v>36.844636059999999</v>
      </c>
      <c r="M66">
        <v>36.844636059999999</v>
      </c>
      <c r="N66">
        <v>36.844636059999999</v>
      </c>
      <c r="O66">
        <v>36.844636059999999</v>
      </c>
      <c r="P66">
        <v>36.844636059999999</v>
      </c>
      <c r="Q66">
        <v>36.844636059999999</v>
      </c>
      <c r="R66">
        <v>36.844636059999999</v>
      </c>
      <c r="S66">
        <v>36.844636059999999</v>
      </c>
      <c r="T66">
        <v>36.844636059999999</v>
      </c>
      <c r="U66">
        <v>36.844636059999999</v>
      </c>
      <c r="V66">
        <v>36.844636059999999</v>
      </c>
      <c r="W66">
        <v>36.844636059999999</v>
      </c>
      <c r="X66">
        <v>36.844636059999999</v>
      </c>
      <c r="Y66">
        <v>36.844636059999999</v>
      </c>
      <c r="Z66">
        <v>36.844636059999999</v>
      </c>
      <c r="AA66">
        <v>36.844636059999999</v>
      </c>
      <c r="AB66">
        <v>36.844636059999999</v>
      </c>
      <c r="AC66">
        <v>36.844636059999999</v>
      </c>
      <c r="AD66">
        <v>36.844636059999999</v>
      </c>
      <c r="AE66">
        <v>36.844636059999999</v>
      </c>
      <c r="AF66">
        <v>36.844636059999999</v>
      </c>
      <c r="AG66">
        <v>36.844636059999999</v>
      </c>
      <c r="AH66">
        <v>36.844636059999999</v>
      </c>
      <c r="AI66">
        <v>36.844636059999999</v>
      </c>
      <c r="AJ66">
        <v>36.844636059999999</v>
      </c>
      <c r="AK66">
        <v>36.844636059999999</v>
      </c>
    </row>
    <row r="67" spans="1:37">
      <c r="A67" t="s">
        <v>254</v>
      </c>
      <c r="B67">
        <v>774.17298510000001</v>
      </c>
      <c r="C67">
        <v>774.17298510000001</v>
      </c>
      <c r="D67">
        <v>774.17298510000001</v>
      </c>
      <c r="E67">
        <v>774.17298510000001</v>
      </c>
      <c r="F67">
        <v>774.17298510000001</v>
      </c>
      <c r="G67">
        <v>774.17298510000001</v>
      </c>
      <c r="H67">
        <v>774.17298510000001</v>
      </c>
      <c r="I67">
        <v>774.17298510000001</v>
      </c>
      <c r="J67">
        <v>774.17298510000001</v>
      </c>
      <c r="K67">
        <v>774.17298510000001</v>
      </c>
      <c r="L67">
        <v>774.17298510000001</v>
      </c>
      <c r="M67">
        <v>774.17298510000001</v>
      </c>
      <c r="N67">
        <v>774.17298510000001</v>
      </c>
      <c r="O67">
        <v>774.17298510000001</v>
      </c>
      <c r="P67">
        <v>774.17298510000001</v>
      </c>
      <c r="Q67">
        <v>774.17298510000001</v>
      </c>
      <c r="R67">
        <v>774.17298510000001</v>
      </c>
      <c r="S67">
        <v>774.17298510000001</v>
      </c>
      <c r="T67">
        <v>774.17298510000001</v>
      </c>
      <c r="U67">
        <v>774.17298510000001</v>
      </c>
      <c r="V67">
        <v>774.17298510000001</v>
      </c>
      <c r="W67">
        <v>774.17298510000001</v>
      </c>
      <c r="X67">
        <v>774.17298510000001</v>
      </c>
      <c r="Y67">
        <v>774.17298510000001</v>
      </c>
      <c r="Z67">
        <v>774.17298510000001</v>
      </c>
      <c r="AA67">
        <v>774.17298510000001</v>
      </c>
      <c r="AB67">
        <v>774.17298510000001</v>
      </c>
      <c r="AC67">
        <v>774.17298510000001</v>
      </c>
      <c r="AD67">
        <v>774.17298510000001</v>
      </c>
      <c r="AE67">
        <v>774.17298510000001</v>
      </c>
      <c r="AF67">
        <v>774.17298510000001</v>
      </c>
      <c r="AG67">
        <v>774.17298510000001</v>
      </c>
      <c r="AH67">
        <v>774.17298510000001</v>
      </c>
      <c r="AI67">
        <v>774.17298510000001</v>
      </c>
      <c r="AJ67">
        <v>774.17298510000001</v>
      </c>
      <c r="AK67">
        <v>774.17298510000001</v>
      </c>
    </row>
    <row r="68" spans="1:37">
      <c r="A68" t="s">
        <v>255</v>
      </c>
      <c r="B68">
        <v>43</v>
      </c>
      <c r="C68">
        <v>43.23562493</v>
      </c>
      <c r="D68">
        <v>43.338918450000001</v>
      </c>
      <c r="E68">
        <v>44.423421099999999</v>
      </c>
      <c r="F68">
        <v>46.161691740000002</v>
      </c>
      <c r="G68">
        <v>47.659179739999999</v>
      </c>
      <c r="H68">
        <v>49.29010959</v>
      </c>
      <c r="I68">
        <v>51.510046670000001</v>
      </c>
      <c r="J68">
        <v>53.413679690000002</v>
      </c>
      <c r="K68">
        <v>54.003007459999999</v>
      </c>
      <c r="L68">
        <v>54.868999819999999</v>
      </c>
      <c r="M68">
        <v>56.062707750000001</v>
      </c>
      <c r="N68">
        <v>57.668344269999999</v>
      </c>
      <c r="O68">
        <v>59.763956690000001</v>
      </c>
      <c r="P68">
        <v>62.406547580000002</v>
      </c>
      <c r="Q68">
        <v>65.609919559999994</v>
      </c>
      <c r="R68">
        <v>68.644351799999995</v>
      </c>
      <c r="S68">
        <v>72.172214539999999</v>
      </c>
      <c r="T68">
        <v>76.243781459999994</v>
      </c>
      <c r="U68">
        <v>80.805338419999998</v>
      </c>
      <c r="V68">
        <v>85.776889800000006</v>
      </c>
      <c r="W68">
        <v>91.074509939999999</v>
      </c>
      <c r="X68">
        <v>96.616007499999995</v>
      </c>
      <c r="Y68">
        <v>102.3181372</v>
      </c>
      <c r="Z68">
        <v>108.0925575</v>
      </c>
      <c r="AA68">
        <v>113.8420148</v>
      </c>
      <c r="AB68">
        <v>119.6449406</v>
      </c>
      <c r="AC68">
        <v>125.65786060000001</v>
      </c>
      <c r="AD68">
        <v>131.87166160000001</v>
      </c>
      <c r="AE68">
        <v>138.28847039999999</v>
      </c>
      <c r="AF68">
        <v>144.92292900000001</v>
      </c>
      <c r="AG68">
        <v>151.79907119999999</v>
      </c>
      <c r="AH68">
        <v>158.94604670000001</v>
      </c>
      <c r="AI68">
        <v>166.395715</v>
      </c>
      <c r="AJ68">
        <v>174.18398429999999</v>
      </c>
      <c r="AK68">
        <v>182.35086870000001</v>
      </c>
    </row>
    <row r="69" spans="1:37">
      <c r="A69" t="s">
        <v>501</v>
      </c>
      <c r="B69">
        <v>898</v>
      </c>
      <c r="C69">
        <v>898.47068569999999</v>
      </c>
      <c r="D69">
        <v>897.66748719999998</v>
      </c>
      <c r="E69">
        <v>897.0340731</v>
      </c>
      <c r="F69">
        <v>896.68650279999997</v>
      </c>
      <c r="G69">
        <v>896.53096310000001</v>
      </c>
      <c r="H69">
        <v>895.58593980000001</v>
      </c>
      <c r="I69">
        <v>893.73692489999996</v>
      </c>
      <c r="J69">
        <v>891.25677540000004</v>
      </c>
      <c r="K69">
        <v>888.56894</v>
      </c>
      <c r="L69">
        <v>886.06805540000005</v>
      </c>
      <c r="M69">
        <v>884.22674189999998</v>
      </c>
      <c r="N69">
        <v>883.24424680000004</v>
      </c>
      <c r="O69">
        <v>883.08171549999997</v>
      </c>
      <c r="P69">
        <v>883.53532859999996</v>
      </c>
      <c r="Q69">
        <v>884.29713240000001</v>
      </c>
      <c r="R69">
        <v>885.29369050000003</v>
      </c>
      <c r="S69">
        <v>886.50871410000002</v>
      </c>
      <c r="T69">
        <v>887.93331269999999</v>
      </c>
      <c r="U69">
        <v>889.54891239999995</v>
      </c>
      <c r="V69">
        <v>891.32542780000006</v>
      </c>
      <c r="W69">
        <v>893.22623290000001</v>
      </c>
      <c r="X69">
        <v>895.21226000000001</v>
      </c>
      <c r="Y69">
        <v>897.24376940000002</v>
      </c>
      <c r="Z69">
        <v>899.28051779999998</v>
      </c>
      <c r="AA69">
        <v>901.28126369999995</v>
      </c>
      <c r="AB69">
        <v>903.23029259999998</v>
      </c>
      <c r="AC69">
        <v>905.13979419999998</v>
      </c>
      <c r="AD69">
        <v>907.01817129999995</v>
      </c>
      <c r="AE69">
        <v>908.87723840000001</v>
      </c>
      <c r="AF69">
        <v>910.73191420000001</v>
      </c>
      <c r="AG69">
        <v>912.59876910000003</v>
      </c>
      <c r="AH69">
        <v>914.49513950000005</v>
      </c>
      <c r="AI69">
        <v>916.43886959999998</v>
      </c>
      <c r="AJ69">
        <v>918.44823880000001</v>
      </c>
      <c r="AK69">
        <v>920.54199359999996</v>
      </c>
    </row>
    <row r="70" spans="1:37">
      <c r="A70" t="s">
        <v>502</v>
      </c>
      <c r="B70">
        <v>1935.063719</v>
      </c>
      <c r="C70">
        <v>1955.652916</v>
      </c>
      <c r="D70">
        <v>1968.617244</v>
      </c>
      <c r="E70">
        <v>2007.1496669999999</v>
      </c>
      <c r="F70">
        <v>2089.94913</v>
      </c>
      <c r="G70">
        <v>2211.3195270000001</v>
      </c>
      <c r="H70">
        <v>2207.993461</v>
      </c>
      <c r="I70">
        <v>2092.6079589999999</v>
      </c>
      <c r="J70">
        <v>1923.844245</v>
      </c>
      <c r="K70">
        <v>1776.295494</v>
      </c>
      <c r="L70">
        <v>1697.232338</v>
      </c>
      <c r="M70">
        <v>1734.137663</v>
      </c>
      <c r="N70">
        <v>1907.7890689999999</v>
      </c>
      <c r="O70">
        <v>2233.4325880000001</v>
      </c>
      <c r="P70">
        <v>2715.3309239999999</v>
      </c>
      <c r="Q70">
        <v>3326.6675019999998</v>
      </c>
      <c r="R70">
        <v>3568.083564</v>
      </c>
      <c r="S70">
        <v>3684.553531</v>
      </c>
      <c r="T70">
        <v>3774.1000490000001</v>
      </c>
      <c r="U70">
        <v>3879.2318919999998</v>
      </c>
      <c r="V70">
        <v>4013.883808</v>
      </c>
      <c r="W70">
        <v>4178.4222879999998</v>
      </c>
      <c r="X70">
        <v>4366.3436039999997</v>
      </c>
      <c r="Y70">
        <v>4567.1198960000002</v>
      </c>
      <c r="Z70">
        <v>4767.2625440000002</v>
      </c>
      <c r="AA70">
        <v>4950.7869410000003</v>
      </c>
      <c r="AB70">
        <v>5107.2382470000002</v>
      </c>
      <c r="AC70">
        <v>5235.7146679999996</v>
      </c>
      <c r="AD70">
        <v>5336.5744649999997</v>
      </c>
      <c r="AE70">
        <v>5410.881042</v>
      </c>
      <c r="AF70">
        <v>5460.3052379999999</v>
      </c>
      <c r="AG70">
        <v>5486.9560650000003</v>
      </c>
      <c r="AH70">
        <v>5493.4326940000001</v>
      </c>
      <c r="AI70">
        <v>5483.0189360000004</v>
      </c>
      <c r="AJ70">
        <v>5459.5455789999996</v>
      </c>
      <c r="AK70">
        <v>5427.3126949999996</v>
      </c>
    </row>
    <row r="71" spans="1:37">
      <c r="A71" t="s">
        <v>503</v>
      </c>
      <c r="B71">
        <v>2158.9362809999998</v>
      </c>
      <c r="C71">
        <v>2167.8122600000002</v>
      </c>
      <c r="D71">
        <v>2190.5086820000001</v>
      </c>
      <c r="E71">
        <v>2238.9487079999999</v>
      </c>
      <c r="F71">
        <v>2316.274731</v>
      </c>
      <c r="G71">
        <v>2408.5623799999998</v>
      </c>
      <c r="H71">
        <v>2419.1065199999998</v>
      </c>
      <c r="I71">
        <v>2319.7795350000001</v>
      </c>
      <c r="J71">
        <v>2042.612345</v>
      </c>
      <c r="K71">
        <v>1817.383869</v>
      </c>
      <c r="L71">
        <v>1663.8678890000001</v>
      </c>
      <c r="M71">
        <v>1569.008002</v>
      </c>
      <c r="N71">
        <v>1521.460331</v>
      </c>
      <c r="O71">
        <v>1510.731904</v>
      </c>
      <c r="P71">
        <v>1526.0675369999999</v>
      </c>
      <c r="Q71">
        <v>1555.0323410000001</v>
      </c>
      <c r="R71">
        <v>1603.3712439999999</v>
      </c>
      <c r="S71">
        <v>1666.4363040000001</v>
      </c>
      <c r="T71">
        <v>1743.5935509999999</v>
      </c>
      <c r="U71">
        <v>1832.517255</v>
      </c>
      <c r="V71">
        <v>1931.550812</v>
      </c>
      <c r="W71">
        <v>2039.2667240000001</v>
      </c>
      <c r="X71">
        <v>2154.0171230000001</v>
      </c>
      <c r="Y71">
        <v>2273.7056050000001</v>
      </c>
      <c r="Z71">
        <v>2395.6737149999999</v>
      </c>
      <c r="AA71">
        <v>2516.6590719999999</v>
      </c>
      <c r="AB71">
        <v>2634.66849</v>
      </c>
      <c r="AC71">
        <v>2749.5668679999999</v>
      </c>
      <c r="AD71">
        <v>2861.1309719999999</v>
      </c>
      <c r="AE71">
        <v>2969.3909290000001</v>
      </c>
      <c r="AF71">
        <v>3074.715968</v>
      </c>
      <c r="AG71">
        <v>3177.8014250000001</v>
      </c>
      <c r="AH71">
        <v>3279.6852610000001</v>
      </c>
      <c r="AI71">
        <v>3381.8039469999999</v>
      </c>
      <c r="AJ71">
        <v>3486.00182</v>
      </c>
      <c r="AK71">
        <v>3594.5530020000001</v>
      </c>
    </row>
    <row r="72" spans="1:37">
      <c r="A72" t="s">
        <v>504</v>
      </c>
      <c r="B72">
        <v>2540</v>
      </c>
      <c r="C72">
        <v>2620.1599930000002</v>
      </c>
      <c r="D72">
        <v>2685.9401910000001</v>
      </c>
      <c r="E72">
        <v>2753.4963250000001</v>
      </c>
      <c r="F72">
        <v>2837.579076</v>
      </c>
      <c r="G72">
        <v>2930.8924940000002</v>
      </c>
      <c r="H72">
        <v>3059.6065119999998</v>
      </c>
      <c r="I72">
        <v>3280.674857</v>
      </c>
      <c r="J72">
        <v>3513.7371640000001</v>
      </c>
      <c r="K72">
        <v>3599.9385130000001</v>
      </c>
      <c r="L72">
        <v>3638.8301919999999</v>
      </c>
      <c r="M72">
        <v>3681.1394639999999</v>
      </c>
      <c r="N72">
        <v>3752.149668</v>
      </c>
      <c r="O72">
        <v>3867.1682070000002</v>
      </c>
      <c r="P72">
        <v>4034.146475</v>
      </c>
      <c r="Q72">
        <v>4253.1838470000002</v>
      </c>
      <c r="R72">
        <v>4369.8679179999999</v>
      </c>
      <c r="S72">
        <v>4494.2841109999999</v>
      </c>
      <c r="T72">
        <v>4658.6979700000002</v>
      </c>
      <c r="U72">
        <v>4862.9496060000001</v>
      </c>
      <c r="V72">
        <v>5099.4750350000004</v>
      </c>
      <c r="W72">
        <v>5360.0337870000003</v>
      </c>
      <c r="X72">
        <v>5636.9455500000004</v>
      </c>
      <c r="Y72">
        <v>5923.058747</v>
      </c>
      <c r="Z72">
        <v>6211.4533849999998</v>
      </c>
      <c r="AA72">
        <v>6495.1326499999996</v>
      </c>
      <c r="AB72">
        <v>6770.1483029999999</v>
      </c>
      <c r="AC72">
        <v>7036.2417750000004</v>
      </c>
      <c r="AD72">
        <v>7292.984504</v>
      </c>
      <c r="AE72">
        <v>7540.0883299999996</v>
      </c>
      <c r="AF72">
        <v>7777.6172230000002</v>
      </c>
      <c r="AG72">
        <v>8005.9030240000002</v>
      </c>
      <c r="AH72">
        <v>8225.4639759999991</v>
      </c>
      <c r="AI72">
        <v>8436.9994600000009</v>
      </c>
      <c r="AJ72">
        <v>8641.3488390000002</v>
      </c>
      <c r="AK72">
        <v>8839.4612620000007</v>
      </c>
    </row>
    <row r="73" spans="1:37">
      <c r="A73" t="s">
        <v>114</v>
      </c>
      <c r="B73">
        <v>1347</v>
      </c>
      <c r="C73">
        <v>1349.378438</v>
      </c>
      <c r="D73">
        <v>1349.3336609999999</v>
      </c>
      <c r="E73">
        <v>1349.312936</v>
      </c>
      <c r="F73">
        <v>1349.5590990000001</v>
      </c>
      <c r="G73">
        <v>1349.9582800000001</v>
      </c>
      <c r="H73">
        <v>1348.9229909999999</v>
      </c>
      <c r="I73">
        <v>1346.29044</v>
      </c>
      <c r="J73">
        <v>1342.5320509999999</v>
      </c>
      <c r="K73">
        <v>1338.363646</v>
      </c>
      <c r="L73">
        <v>1334.450124</v>
      </c>
      <c r="M73">
        <v>1331.582435</v>
      </c>
      <c r="N73">
        <v>1330.0980930000001</v>
      </c>
      <c r="O73">
        <v>1329.939836</v>
      </c>
      <c r="P73">
        <v>1330.776701</v>
      </c>
      <c r="Q73">
        <v>1332.1047189999999</v>
      </c>
      <c r="R73">
        <v>1333.806184</v>
      </c>
      <c r="S73">
        <v>1335.8570219999999</v>
      </c>
      <c r="T73">
        <v>1338.2448119999999</v>
      </c>
      <c r="U73">
        <v>1340.9406939999999</v>
      </c>
      <c r="V73">
        <v>1343.896446</v>
      </c>
      <c r="W73">
        <v>1347.05276</v>
      </c>
      <c r="X73">
        <v>1350.3460660000001</v>
      </c>
      <c r="Y73">
        <v>1353.7114999999999</v>
      </c>
      <c r="Z73">
        <v>1357.0832190000001</v>
      </c>
      <c r="AA73">
        <v>1360.3936140000001</v>
      </c>
      <c r="AB73">
        <v>1363.617123</v>
      </c>
      <c r="AC73">
        <v>1366.774169</v>
      </c>
      <c r="AD73">
        <v>1369.878868</v>
      </c>
      <c r="AE73">
        <v>1372.9509149999999</v>
      </c>
      <c r="AF73">
        <v>1376.015093</v>
      </c>
      <c r="AG73">
        <v>1379.09888</v>
      </c>
      <c r="AH73">
        <v>1382.230996</v>
      </c>
      <c r="AI73">
        <v>1385.4409760000001</v>
      </c>
      <c r="AJ73">
        <v>1388.759059</v>
      </c>
      <c r="AK73">
        <v>1392.2162430000001</v>
      </c>
    </row>
    <row r="74" spans="1:37">
      <c r="A74" t="s">
        <v>115</v>
      </c>
      <c r="B74">
        <v>528.4202659</v>
      </c>
      <c r="C74">
        <v>546.89927060000002</v>
      </c>
      <c r="D74">
        <v>567.18085640000004</v>
      </c>
      <c r="E74">
        <v>593.72151359999998</v>
      </c>
      <c r="F74">
        <v>628.0471794</v>
      </c>
      <c r="G74">
        <v>666.66867449999995</v>
      </c>
      <c r="H74">
        <v>690.40435869999999</v>
      </c>
      <c r="I74">
        <v>694.08785379999995</v>
      </c>
      <c r="J74">
        <v>682.28147379999996</v>
      </c>
      <c r="K74">
        <v>670.19312639999998</v>
      </c>
      <c r="L74">
        <v>662.32045040000003</v>
      </c>
      <c r="M74">
        <v>665.98990679999997</v>
      </c>
      <c r="N74">
        <v>684.23274839999999</v>
      </c>
      <c r="O74">
        <v>717.5948128</v>
      </c>
      <c r="P74">
        <v>764.84720000000004</v>
      </c>
      <c r="Q74">
        <v>822.75701849999996</v>
      </c>
      <c r="R74">
        <v>830.62445879999996</v>
      </c>
      <c r="S74">
        <v>843.11449500000003</v>
      </c>
      <c r="T74">
        <v>861.77221699999996</v>
      </c>
      <c r="U74">
        <v>885.66383010000004</v>
      </c>
      <c r="V74">
        <v>913.69953080000005</v>
      </c>
      <c r="W74">
        <v>944.79979149999997</v>
      </c>
      <c r="X74">
        <v>977.82809099999997</v>
      </c>
      <c r="Y74">
        <v>1011.538339</v>
      </c>
      <c r="Z74">
        <v>1044.5434</v>
      </c>
      <c r="AA74">
        <v>1075.30565</v>
      </c>
      <c r="AB74">
        <v>1102.932732</v>
      </c>
      <c r="AC74">
        <v>1127.338645</v>
      </c>
      <c r="AD74">
        <v>1148.3705829999999</v>
      </c>
      <c r="AE74">
        <v>1165.9508450000001</v>
      </c>
      <c r="AF74">
        <v>1180.1124749999999</v>
      </c>
      <c r="AG74">
        <v>1190.981458</v>
      </c>
      <c r="AH74">
        <v>1198.7644769999999</v>
      </c>
      <c r="AI74">
        <v>1203.7499170000001</v>
      </c>
      <c r="AJ74">
        <v>1206.288955</v>
      </c>
      <c r="AK74">
        <v>1206.7785739999999</v>
      </c>
    </row>
    <row r="75" spans="1:37">
      <c r="A75" t="s">
        <v>116</v>
      </c>
      <c r="B75">
        <v>383.52089660000001</v>
      </c>
      <c r="C75">
        <v>397.4628404</v>
      </c>
      <c r="D75">
        <v>413.5415524</v>
      </c>
      <c r="E75">
        <v>435.24441789999997</v>
      </c>
      <c r="F75">
        <v>463.20563060000001</v>
      </c>
      <c r="G75">
        <v>494.39029440000002</v>
      </c>
      <c r="H75">
        <v>514.56966279999995</v>
      </c>
      <c r="I75">
        <v>519.99116819999995</v>
      </c>
      <c r="J75">
        <v>514.88448100000005</v>
      </c>
      <c r="K75">
        <v>506.9054587</v>
      </c>
      <c r="L75">
        <v>501.73180459999998</v>
      </c>
      <c r="M75">
        <v>506.31737820000001</v>
      </c>
      <c r="N75">
        <v>524.22375709999994</v>
      </c>
      <c r="O75">
        <v>556.7586933</v>
      </c>
      <c r="P75">
        <v>603.58433690000004</v>
      </c>
      <c r="Q75">
        <v>662.35032999999999</v>
      </c>
      <c r="R75">
        <v>676.25531450000005</v>
      </c>
      <c r="S75">
        <v>689.24635379999995</v>
      </c>
      <c r="T75">
        <v>706.44828389999998</v>
      </c>
      <c r="U75">
        <v>728.8370185</v>
      </c>
      <c r="V75">
        <v>755.94684789999997</v>
      </c>
      <c r="W75">
        <v>786.78725320000001</v>
      </c>
      <c r="X75">
        <v>820.16168740000001</v>
      </c>
      <c r="Y75">
        <v>854.76249150000001</v>
      </c>
      <c r="Z75">
        <v>889.17758900000001</v>
      </c>
      <c r="AA75">
        <v>921.87760839999999</v>
      </c>
      <c r="AB75">
        <v>951.97156340000004</v>
      </c>
      <c r="AC75">
        <v>979.33321750000005</v>
      </c>
      <c r="AD75">
        <v>1003.751264</v>
      </c>
      <c r="AE75">
        <v>1025.115241</v>
      </c>
      <c r="AF75">
        <v>1043.4355599999999</v>
      </c>
      <c r="AG75">
        <v>1058.8218179999999</v>
      </c>
      <c r="AH75">
        <v>1071.4677999999999</v>
      </c>
      <c r="AI75">
        <v>1081.647498</v>
      </c>
      <c r="AJ75">
        <v>1089.6976520000001</v>
      </c>
      <c r="AK75">
        <v>1096.0020460000001</v>
      </c>
    </row>
    <row r="76" spans="1:37">
      <c r="A76" t="s">
        <v>117</v>
      </c>
      <c r="B76">
        <v>255.19935469999999</v>
      </c>
      <c r="C76">
        <v>262.36512140000002</v>
      </c>
      <c r="D76">
        <v>269.08645250000001</v>
      </c>
      <c r="E76">
        <v>278.52039619999999</v>
      </c>
      <c r="F76">
        <v>291.0447059</v>
      </c>
      <c r="G76">
        <v>304.24757790000001</v>
      </c>
      <c r="H76">
        <v>307.3722252</v>
      </c>
      <c r="I76">
        <v>298.40984350000002</v>
      </c>
      <c r="J76">
        <v>282.62495469999999</v>
      </c>
      <c r="K76">
        <v>267.6636838</v>
      </c>
      <c r="L76">
        <v>254.7462883</v>
      </c>
      <c r="M76">
        <v>247.53311070000001</v>
      </c>
      <c r="N76">
        <v>246.8630278</v>
      </c>
      <c r="O76">
        <v>252.30782970000001</v>
      </c>
      <c r="P76">
        <v>262.72574889999999</v>
      </c>
      <c r="Q76">
        <v>276.24604190000002</v>
      </c>
      <c r="R76">
        <v>275.35361060000002</v>
      </c>
      <c r="S76">
        <v>277.4311889</v>
      </c>
      <c r="T76">
        <v>282.24284180000001</v>
      </c>
      <c r="U76">
        <v>289.10403430000002</v>
      </c>
      <c r="V76">
        <v>297.45557179999997</v>
      </c>
      <c r="W76">
        <v>306.81820470000002</v>
      </c>
      <c r="X76">
        <v>316.7278058</v>
      </c>
      <c r="Y76">
        <v>326.69964390000001</v>
      </c>
      <c r="Z76">
        <v>336.211614</v>
      </c>
      <c r="AA76">
        <v>344.70085410000002</v>
      </c>
      <c r="AB76">
        <v>351.92139040000001</v>
      </c>
      <c r="AC76">
        <v>357.91740929999997</v>
      </c>
      <c r="AD76">
        <v>362.60903949999999</v>
      </c>
      <c r="AE76">
        <v>365.96205659999998</v>
      </c>
      <c r="AF76">
        <v>368.00242100000003</v>
      </c>
      <c r="AG76">
        <v>368.80163340000001</v>
      </c>
      <c r="AH76">
        <v>368.46430270000002</v>
      </c>
      <c r="AI76">
        <v>367.12277710000001</v>
      </c>
      <c r="AJ76">
        <v>364.92900400000002</v>
      </c>
      <c r="AK76">
        <v>362.04698259999998</v>
      </c>
    </row>
    <row r="77" spans="1:37">
      <c r="A77" t="s">
        <v>118</v>
      </c>
      <c r="B77">
        <v>16.827941209999999</v>
      </c>
      <c r="C77">
        <v>17.171510569999999</v>
      </c>
      <c r="D77">
        <v>17.50613895</v>
      </c>
      <c r="E77">
        <v>17.87030665</v>
      </c>
      <c r="F77">
        <v>18.299023940000001</v>
      </c>
      <c r="G77">
        <v>18.76838893</v>
      </c>
      <c r="H77">
        <v>18.69760617</v>
      </c>
      <c r="I77">
        <v>18.178460000000001</v>
      </c>
      <c r="J77">
        <v>17.380562189999999</v>
      </c>
      <c r="K77">
        <v>16.333441969999999</v>
      </c>
      <c r="L77">
        <v>15.300377190000001</v>
      </c>
      <c r="M77">
        <v>14.62066851</v>
      </c>
      <c r="N77">
        <v>14.367881029999999</v>
      </c>
      <c r="O77">
        <v>14.52252142</v>
      </c>
      <c r="P77">
        <v>15.022548929999999</v>
      </c>
      <c r="Q77">
        <v>15.764639020000001</v>
      </c>
      <c r="R77">
        <v>16.329016029999998</v>
      </c>
      <c r="S77">
        <v>16.94971013</v>
      </c>
      <c r="T77">
        <v>17.70431911</v>
      </c>
      <c r="U77">
        <v>18.600947569999999</v>
      </c>
      <c r="V77">
        <v>19.62825935</v>
      </c>
      <c r="W77">
        <v>20.768994419999999</v>
      </c>
      <c r="X77">
        <v>22.001963499999999</v>
      </c>
      <c r="Y77">
        <v>23.30147436</v>
      </c>
      <c r="Z77">
        <v>24.63614943</v>
      </c>
      <c r="AA77">
        <v>25.967819370000001</v>
      </c>
      <c r="AB77">
        <v>27.26530537</v>
      </c>
      <c r="AC77">
        <v>28.511768929999999</v>
      </c>
      <c r="AD77">
        <v>29.69195079</v>
      </c>
      <c r="AE77">
        <v>30.794737340000001</v>
      </c>
      <c r="AF77">
        <v>31.813770040000001</v>
      </c>
      <c r="AG77">
        <v>32.746591610000003</v>
      </c>
      <c r="AH77">
        <v>33.594023020000002</v>
      </c>
      <c r="AI77">
        <v>34.360175730000002</v>
      </c>
      <c r="AJ77">
        <v>35.052038529999997</v>
      </c>
      <c r="AK77">
        <v>35.679037360000002</v>
      </c>
    </row>
    <row r="78" spans="1:37">
      <c r="A78" t="s">
        <v>119</v>
      </c>
      <c r="B78">
        <v>17.76979171</v>
      </c>
      <c r="C78">
        <v>18.53977102</v>
      </c>
      <c r="D78">
        <v>19.387102479999999</v>
      </c>
      <c r="E78">
        <v>20.443450930000001</v>
      </c>
      <c r="F78">
        <v>21.779505910000001</v>
      </c>
      <c r="G78">
        <v>23.312462539999999</v>
      </c>
      <c r="H78">
        <v>24.376584350000002</v>
      </c>
      <c r="I78">
        <v>25.466323039999999</v>
      </c>
      <c r="J78">
        <v>26.24978248</v>
      </c>
      <c r="K78">
        <v>26.076472389999999</v>
      </c>
      <c r="L78">
        <v>26.018282589999998</v>
      </c>
      <c r="M78">
        <v>26.440409379999998</v>
      </c>
      <c r="N78">
        <v>27.448130840000001</v>
      </c>
      <c r="O78">
        <v>29.049688939999999</v>
      </c>
      <c r="P78">
        <v>31.188373639999998</v>
      </c>
      <c r="Q78">
        <v>33.728637239999998</v>
      </c>
      <c r="R78">
        <v>35.025922649999998</v>
      </c>
      <c r="S78">
        <v>36.373926359999999</v>
      </c>
      <c r="T78">
        <v>37.949759929999999</v>
      </c>
      <c r="U78">
        <v>39.767318920000001</v>
      </c>
      <c r="V78">
        <v>41.809344109999998</v>
      </c>
      <c r="W78">
        <v>44.048641490000001</v>
      </c>
      <c r="X78">
        <v>46.449915820000001</v>
      </c>
      <c r="Y78">
        <v>48.968857010000001</v>
      </c>
      <c r="Z78">
        <v>51.550786809999998</v>
      </c>
      <c r="AA78">
        <v>54.12957454</v>
      </c>
      <c r="AB78">
        <v>56.660444079999998</v>
      </c>
      <c r="AC78">
        <v>59.130044460000001</v>
      </c>
      <c r="AD78">
        <v>61.521693730000003</v>
      </c>
      <c r="AE78">
        <v>63.822774750000001</v>
      </c>
      <c r="AF78">
        <v>66.026724779999995</v>
      </c>
      <c r="AG78">
        <v>68.132274769999995</v>
      </c>
      <c r="AH78">
        <v>70.1428382</v>
      </c>
      <c r="AI78">
        <v>72.066635140000002</v>
      </c>
      <c r="AJ78">
        <v>73.91616879</v>
      </c>
      <c r="AK78">
        <v>75.707741749999997</v>
      </c>
    </row>
    <row r="79" spans="1:37">
      <c r="A79" t="s">
        <v>120</v>
      </c>
      <c r="B79">
        <v>1284.6315030000001</v>
      </c>
      <c r="C79">
        <v>1279.383632</v>
      </c>
      <c r="D79">
        <v>1286.463405</v>
      </c>
      <c r="E79">
        <v>1313.1975500000001</v>
      </c>
      <c r="F79">
        <v>1360.240098</v>
      </c>
      <c r="G79">
        <v>1417.917502</v>
      </c>
      <c r="H79">
        <v>1439.500368</v>
      </c>
      <c r="I79">
        <v>1398.5496579999999</v>
      </c>
      <c r="J79">
        <v>1261.951356</v>
      </c>
      <c r="K79">
        <v>1139.659406</v>
      </c>
      <c r="L79">
        <v>1047.3347690000001</v>
      </c>
      <c r="M79">
        <v>986.63895309999998</v>
      </c>
      <c r="N79">
        <v>953.75783409999997</v>
      </c>
      <c r="O79">
        <v>943.19021840000005</v>
      </c>
      <c r="P79">
        <v>948.74816050000004</v>
      </c>
      <c r="Q79">
        <v>963.30149670000003</v>
      </c>
      <c r="R79">
        <v>988.52639360000001</v>
      </c>
      <c r="S79">
        <v>1021.487738</v>
      </c>
      <c r="T79">
        <v>1062.7064789999999</v>
      </c>
      <c r="U79">
        <v>1111.058974</v>
      </c>
      <c r="V79">
        <v>1165.5535540000001</v>
      </c>
      <c r="W79">
        <v>1225.2361100000001</v>
      </c>
      <c r="X79">
        <v>1288.9940469999999</v>
      </c>
      <c r="Y79">
        <v>1355.438302</v>
      </c>
      <c r="Z79">
        <v>1422.834038</v>
      </c>
      <c r="AA79">
        <v>1489.0666679999999</v>
      </c>
      <c r="AB79">
        <v>1552.769898</v>
      </c>
      <c r="AC79">
        <v>1613.6423629999999</v>
      </c>
      <c r="AD79">
        <v>1671.252097</v>
      </c>
      <c r="AE79">
        <v>1725.2504300000001</v>
      </c>
      <c r="AF79">
        <v>1775.436334</v>
      </c>
      <c r="AG79">
        <v>1821.7489700000001</v>
      </c>
      <c r="AH79">
        <v>1864.263888</v>
      </c>
      <c r="AI79">
        <v>1903.2057070000001</v>
      </c>
      <c r="AJ79">
        <v>1938.930797</v>
      </c>
      <c r="AK79">
        <v>1971.9094090000001</v>
      </c>
    </row>
    <row r="80" spans="1:37">
      <c r="A80" t="s">
        <v>121</v>
      </c>
      <c r="B80">
        <v>11.434626509999999</v>
      </c>
      <c r="C80">
        <v>11.36783361</v>
      </c>
      <c r="D80">
        <v>11.36307577</v>
      </c>
      <c r="E80">
        <v>11.50192118</v>
      </c>
      <c r="F80">
        <v>11.781363580000001</v>
      </c>
      <c r="G80">
        <v>12.108510389999999</v>
      </c>
      <c r="H80">
        <v>12.137608650000001</v>
      </c>
      <c r="I80">
        <v>11.78602689</v>
      </c>
      <c r="J80">
        <v>11.09048681</v>
      </c>
      <c r="K80">
        <v>10.370417399999999</v>
      </c>
      <c r="L80">
        <v>9.774194305</v>
      </c>
      <c r="M80">
        <v>9.4077971409999996</v>
      </c>
      <c r="N80">
        <v>9.2997460410000006</v>
      </c>
      <c r="O80">
        <v>9.4356319299999996</v>
      </c>
      <c r="P80">
        <v>9.7761186999999996</v>
      </c>
      <c r="Q80">
        <v>10.25631314</v>
      </c>
      <c r="R80">
        <v>10.68413722</v>
      </c>
      <c r="S80">
        <v>11.112170409999999</v>
      </c>
      <c r="T80">
        <v>11.623504499999999</v>
      </c>
      <c r="U80">
        <v>12.23889587</v>
      </c>
      <c r="V80">
        <v>12.95615156</v>
      </c>
      <c r="W80">
        <v>13.76362443</v>
      </c>
      <c r="X80">
        <v>14.64487669</v>
      </c>
      <c r="Y80">
        <v>15.57991103</v>
      </c>
      <c r="Z80">
        <v>16.544947969999999</v>
      </c>
      <c r="AA80">
        <v>17.511831610000002</v>
      </c>
      <c r="AB80">
        <v>18.46227768</v>
      </c>
      <c r="AC80">
        <v>19.391544580000001</v>
      </c>
      <c r="AD80">
        <v>20.292815430000001</v>
      </c>
      <c r="AE80">
        <v>21.1608515</v>
      </c>
      <c r="AF80">
        <v>21.99261825</v>
      </c>
      <c r="AG80">
        <v>22.787079309999999</v>
      </c>
      <c r="AH80">
        <v>23.54509681</v>
      </c>
      <c r="AI80">
        <v>24.269553330000001</v>
      </c>
      <c r="AJ80">
        <v>24.965162540000001</v>
      </c>
      <c r="AK80">
        <v>25.638280049999999</v>
      </c>
    </row>
    <row r="81" spans="1:37">
      <c r="A81" t="s">
        <v>122</v>
      </c>
      <c r="B81">
        <v>94.407346700000005</v>
      </c>
      <c r="C81">
        <v>94.006727470000001</v>
      </c>
      <c r="D81">
        <v>94.181866119999995</v>
      </c>
      <c r="E81">
        <v>95.828513849999993</v>
      </c>
      <c r="F81">
        <v>98.828438410000004</v>
      </c>
      <c r="G81">
        <v>102.1689192</v>
      </c>
      <c r="H81">
        <v>102.13796189999999</v>
      </c>
      <c r="I81">
        <v>97.026470439999997</v>
      </c>
      <c r="J81">
        <v>84.639275400000002</v>
      </c>
      <c r="K81">
        <v>73.629886630000001</v>
      </c>
      <c r="L81">
        <v>65.377961850000005</v>
      </c>
      <c r="M81">
        <v>59.84785119</v>
      </c>
      <c r="N81">
        <v>56.545267219999999</v>
      </c>
      <c r="O81">
        <v>54.921370959999997</v>
      </c>
      <c r="P81">
        <v>54.455013540000003</v>
      </c>
      <c r="Q81">
        <v>54.621536990000003</v>
      </c>
      <c r="R81">
        <v>55.438694929999997</v>
      </c>
      <c r="S81">
        <v>56.875097080000003</v>
      </c>
      <c r="T81">
        <v>58.908741820000003</v>
      </c>
      <c r="U81">
        <v>61.425318490000002</v>
      </c>
      <c r="V81">
        <v>64.331327569999999</v>
      </c>
      <c r="W81">
        <v>67.545532620000003</v>
      </c>
      <c r="X81">
        <v>70.985053679999993</v>
      </c>
      <c r="Y81">
        <v>74.55630712</v>
      </c>
      <c r="Z81">
        <v>78.149315099999995</v>
      </c>
      <c r="AA81">
        <v>81.634679460000001</v>
      </c>
      <c r="AB81">
        <v>84.949028159999997</v>
      </c>
      <c r="AC81">
        <v>88.092253380000002</v>
      </c>
      <c r="AD81">
        <v>91.02823257</v>
      </c>
      <c r="AE81">
        <v>93.729184020000005</v>
      </c>
      <c r="AF81">
        <v>96.181055810000004</v>
      </c>
      <c r="AG81">
        <v>98.381253860000001</v>
      </c>
      <c r="AH81">
        <v>100.33660570000001</v>
      </c>
      <c r="AI81">
        <v>102.06305279999999</v>
      </c>
      <c r="AJ81">
        <v>103.5844768</v>
      </c>
      <c r="AK81">
        <v>104.93136459999999</v>
      </c>
    </row>
    <row r="82" spans="1:37">
      <c r="A82" t="s">
        <v>123</v>
      </c>
      <c r="B82">
        <v>0.18474214159999999</v>
      </c>
      <c r="C82">
        <v>0.1900217994</v>
      </c>
      <c r="D82">
        <v>0.19694405910000001</v>
      </c>
      <c r="E82">
        <v>0.20555362660000001</v>
      </c>
      <c r="F82">
        <v>0.2159536333</v>
      </c>
      <c r="G82">
        <v>0.22779233509999999</v>
      </c>
      <c r="H82">
        <v>0.23420715659999999</v>
      </c>
      <c r="I82">
        <v>0.2326385507</v>
      </c>
      <c r="J82">
        <v>0.214163148</v>
      </c>
      <c r="K82">
        <v>0.19420186519999999</v>
      </c>
      <c r="L82">
        <v>0.1786170956</v>
      </c>
      <c r="M82">
        <v>0.168751176</v>
      </c>
      <c r="N82">
        <v>0.1640677049</v>
      </c>
      <c r="O82">
        <v>0.16370264039999999</v>
      </c>
      <c r="P82">
        <v>0.16673935240000001</v>
      </c>
      <c r="Q82">
        <v>0.1720932429</v>
      </c>
      <c r="R82">
        <v>0.17626204249999999</v>
      </c>
      <c r="S82">
        <v>0.18106234879999999</v>
      </c>
      <c r="T82">
        <v>0.18706481359999999</v>
      </c>
      <c r="U82">
        <v>0.1943012126</v>
      </c>
      <c r="V82">
        <v>0.2026603263</v>
      </c>
      <c r="W82">
        <v>0.2119909536</v>
      </c>
      <c r="X82">
        <v>0.22211401310000001</v>
      </c>
      <c r="Y82">
        <v>0.23281506390000001</v>
      </c>
      <c r="Z82">
        <v>0.24383248499999999</v>
      </c>
      <c r="AA82">
        <v>0.2548467492</v>
      </c>
      <c r="AB82">
        <v>0.26559361180000002</v>
      </c>
      <c r="AC82">
        <v>0.27592633480000001</v>
      </c>
      <c r="AD82">
        <v>0.28571170429999998</v>
      </c>
      <c r="AE82">
        <v>0.29485203760000001</v>
      </c>
      <c r="AF82">
        <v>0.30329030610000002</v>
      </c>
      <c r="AG82">
        <v>0.3110030319</v>
      </c>
      <c r="AH82">
        <v>0.31799515989999999</v>
      </c>
      <c r="AI82">
        <v>0.3243002955</v>
      </c>
      <c r="AJ82">
        <v>0.3299772466</v>
      </c>
      <c r="AK82">
        <v>0.33510622800000001</v>
      </c>
    </row>
    <row r="83" spans="1:37">
      <c r="A83" t="s">
        <v>124</v>
      </c>
      <c r="B83">
        <v>219.11242780000001</v>
      </c>
      <c r="C83">
        <v>220.48543190000001</v>
      </c>
      <c r="D83">
        <v>222.76940049999999</v>
      </c>
      <c r="E83">
        <v>227.30642119999999</v>
      </c>
      <c r="F83">
        <v>234.64122760000001</v>
      </c>
      <c r="G83">
        <v>243.66136510000001</v>
      </c>
      <c r="H83">
        <v>253.395915</v>
      </c>
      <c r="I83">
        <v>265.57865750000002</v>
      </c>
      <c r="J83">
        <v>266.97580199999999</v>
      </c>
      <c r="K83">
        <v>255.71496809999999</v>
      </c>
      <c r="L83">
        <v>246.03201799999999</v>
      </c>
      <c r="M83">
        <v>240.31069350000001</v>
      </c>
      <c r="N83">
        <v>239.0856521</v>
      </c>
      <c r="O83">
        <v>242.35206629999999</v>
      </c>
      <c r="P83">
        <v>249.70070190000001</v>
      </c>
      <c r="Q83">
        <v>260.25591800000001</v>
      </c>
      <c r="R83">
        <v>270.4184626</v>
      </c>
      <c r="S83">
        <v>281.24389719999999</v>
      </c>
      <c r="T83">
        <v>293.95015840000002</v>
      </c>
      <c r="U83">
        <v>308.50484719999997</v>
      </c>
      <c r="V83">
        <v>324.65584319999999</v>
      </c>
      <c r="W83">
        <v>342.10958549999998</v>
      </c>
      <c r="X83">
        <v>360.55294279999998</v>
      </c>
      <c r="Y83">
        <v>379.6482767</v>
      </c>
      <c r="Z83">
        <v>399.02165330000003</v>
      </c>
      <c r="AA83">
        <v>418.25151049999999</v>
      </c>
      <c r="AB83">
        <v>437.07727349999999</v>
      </c>
      <c r="AC83">
        <v>455.44862619999998</v>
      </c>
      <c r="AD83">
        <v>473.29615699999999</v>
      </c>
      <c r="AE83">
        <v>490.5783515</v>
      </c>
      <c r="AF83">
        <v>507.28964780000001</v>
      </c>
      <c r="AG83">
        <v>523.45137629999999</v>
      </c>
      <c r="AH83">
        <v>539.10689830000001</v>
      </c>
      <c r="AI83">
        <v>554.32280519999995</v>
      </c>
      <c r="AJ83">
        <v>569.18536749999998</v>
      </c>
      <c r="AK83">
        <v>583.79802840000002</v>
      </c>
    </row>
    <row r="84" spans="1:37">
      <c r="A84" t="s">
        <v>125</v>
      </c>
      <c r="B84">
        <v>839.61827530000005</v>
      </c>
      <c r="C84">
        <v>872.12696500000004</v>
      </c>
      <c r="D84">
        <v>897.60282989999996</v>
      </c>
      <c r="E84">
        <v>927.68692060000001</v>
      </c>
      <c r="F84">
        <v>966.39782939999998</v>
      </c>
      <c r="G84">
        <v>1008.483202</v>
      </c>
      <c r="H84">
        <v>1068.116139</v>
      </c>
      <c r="I84">
        <v>1127.2350329999999</v>
      </c>
      <c r="J84">
        <v>1185.5070250000001</v>
      </c>
      <c r="K84">
        <v>1243.580498</v>
      </c>
      <c r="L84">
        <v>1293.3786279999999</v>
      </c>
      <c r="M84">
        <v>1343.127974</v>
      </c>
      <c r="N84">
        <v>1400.7703019999999</v>
      </c>
      <c r="O84">
        <v>1472.672957</v>
      </c>
      <c r="P84">
        <v>1562.7108989999999</v>
      </c>
      <c r="Q84">
        <v>1671.9336490000001</v>
      </c>
      <c r="R84">
        <v>1710.8533050000001</v>
      </c>
      <c r="S84">
        <v>1765.0020770000001</v>
      </c>
      <c r="T84">
        <v>1834.979249</v>
      </c>
      <c r="U84">
        <v>1917.9996860000001</v>
      </c>
      <c r="V84">
        <v>2011.255985</v>
      </c>
      <c r="W84">
        <v>2112.2230770000001</v>
      </c>
      <c r="X84">
        <v>2218.5704540000002</v>
      </c>
      <c r="Y84">
        <v>2328.0433280000002</v>
      </c>
      <c r="Z84">
        <v>2438.3478839999998</v>
      </c>
      <c r="AA84">
        <v>2547.0574999999999</v>
      </c>
      <c r="AB84">
        <v>2653.262851</v>
      </c>
      <c r="AC84">
        <v>2757.5733869999999</v>
      </c>
      <c r="AD84">
        <v>2860.0692840000002</v>
      </c>
      <c r="AE84">
        <v>2960.7937889999998</v>
      </c>
      <c r="AF84">
        <v>3059.847847</v>
      </c>
      <c r="AG84">
        <v>3157.3792739999999</v>
      </c>
      <c r="AH84">
        <v>3253.585286</v>
      </c>
      <c r="AI84">
        <v>3348.737631</v>
      </c>
      <c r="AJ84">
        <v>3443.1756559999999</v>
      </c>
      <c r="AK84">
        <v>3537.302529</v>
      </c>
    </row>
    <row r="85" spans="1:37">
      <c r="A85" t="s">
        <v>126</v>
      </c>
      <c r="B85">
        <v>0.51615093410000001</v>
      </c>
      <c r="C85">
        <v>0.54321590060000002</v>
      </c>
      <c r="D85">
        <v>0.56913801620000004</v>
      </c>
      <c r="E85">
        <v>0.6001336598</v>
      </c>
      <c r="F85">
        <v>0.63817553670000005</v>
      </c>
      <c r="G85">
        <v>0.67975501100000002</v>
      </c>
      <c r="H85">
        <v>0.73945016939999997</v>
      </c>
      <c r="I85">
        <v>0.80652519199999995</v>
      </c>
      <c r="J85">
        <v>0.86353934219999995</v>
      </c>
      <c r="K85">
        <v>0.90949666330000001</v>
      </c>
      <c r="L85">
        <v>0.95332731150000005</v>
      </c>
      <c r="M85">
        <v>1.0012521219999999</v>
      </c>
      <c r="N85">
        <v>1.0610408339999999</v>
      </c>
      <c r="O85">
        <v>1.1397011210000001</v>
      </c>
      <c r="P85">
        <v>1.2425764159999999</v>
      </c>
      <c r="Q85">
        <v>1.3729421959999999</v>
      </c>
      <c r="R85">
        <v>1.425841052</v>
      </c>
      <c r="S85">
        <v>1.4824690330000001</v>
      </c>
      <c r="T85">
        <v>1.5524107709999999</v>
      </c>
      <c r="U85">
        <v>1.637052948</v>
      </c>
      <c r="V85">
        <v>1.735043195</v>
      </c>
      <c r="W85">
        <v>1.8441884550000001</v>
      </c>
      <c r="X85">
        <v>1.9621431279999999</v>
      </c>
      <c r="Y85">
        <v>2.0866078510000001</v>
      </c>
      <c r="Z85">
        <v>2.2153070260000001</v>
      </c>
      <c r="AA85">
        <v>2.3458896569999999</v>
      </c>
      <c r="AB85">
        <v>2.4773646010000001</v>
      </c>
      <c r="AC85">
        <v>2.6101772269999999</v>
      </c>
      <c r="AD85">
        <v>2.7444086809999999</v>
      </c>
      <c r="AE85">
        <v>2.8801842689999999</v>
      </c>
      <c r="AF85">
        <v>3.0177136959999999</v>
      </c>
      <c r="AG85">
        <v>3.157266114</v>
      </c>
      <c r="AH85">
        <v>3.2991743859999998</v>
      </c>
      <c r="AI85">
        <v>3.4438592309999998</v>
      </c>
      <c r="AJ85">
        <v>3.5918229770000001</v>
      </c>
      <c r="AK85">
        <v>3.7436502659999999</v>
      </c>
    </row>
    <row r="86" spans="1:37">
      <c r="A86" t="s">
        <v>127</v>
      </c>
      <c r="B86">
        <v>169.77642950000001</v>
      </c>
      <c r="C86">
        <v>177.26956960000001</v>
      </c>
      <c r="D86">
        <v>182.7955805</v>
      </c>
      <c r="E86">
        <v>188.6102454</v>
      </c>
      <c r="F86">
        <v>195.6516599</v>
      </c>
      <c r="G86">
        <v>203.02563140000001</v>
      </c>
      <c r="H86">
        <v>213.29532090000001</v>
      </c>
      <c r="I86">
        <v>222.53179549999999</v>
      </c>
      <c r="J86">
        <v>227.9902606</v>
      </c>
      <c r="K86">
        <v>231.09846160000001</v>
      </c>
      <c r="L86">
        <v>232.3692369</v>
      </c>
      <c r="M86">
        <v>234.12303019999999</v>
      </c>
      <c r="N86">
        <v>238.02318930000001</v>
      </c>
      <c r="O86">
        <v>245.08942479999999</v>
      </c>
      <c r="P86">
        <v>255.7048015</v>
      </c>
      <c r="Q86">
        <v>269.65317110000001</v>
      </c>
      <c r="R86">
        <v>272.52163730000001</v>
      </c>
      <c r="S86">
        <v>279.57652400000001</v>
      </c>
      <c r="T86">
        <v>290.25005169999997</v>
      </c>
      <c r="U86">
        <v>303.66100089999998</v>
      </c>
      <c r="V86">
        <v>319.1399801</v>
      </c>
      <c r="W86">
        <v>336.1643383</v>
      </c>
      <c r="X86">
        <v>354.28336209999998</v>
      </c>
      <c r="Y86">
        <v>373.0729341</v>
      </c>
      <c r="Z86">
        <v>392.10573360000001</v>
      </c>
      <c r="AA86">
        <v>410.93134850000001</v>
      </c>
      <c r="AB86">
        <v>429.3523027</v>
      </c>
      <c r="AC86">
        <v>447.4212541</v>
      </c>
      <c r="AD86">
        <v>465.10368510000001</v>
      </c>
      <c r="AE86">
        <v>482.37695739999998</v>
      </c>
      <c r="AF86">
        <v>499.24027130000002</v>
      </c>
      <c r="AG86">
        <v>515.70838100000003</v>
      </c>
      <c r="AH86">
        <v>531.81033079999997</v>
      </c>
      <c r="AI86">
        <v>547.59248909999997</v>
      </c>
      <c r="AJ86">
        <v>563.11598030000005</v>
      </c>
      <c r="AK86">
        <v>578.45562670000004</v>
      </c>
    </row>
    <row r="87" spans="1:37">
      <c r="A87" t="s">
        <v>128</v>
      </c>
      <c r="B87">
        <v>4665.9336910000002</v>
      </c>
      <c r="C87">
        <v>4813.155315</v>
      </c>
      <c r="D87">
        <v>4933.9595730000001</v>
      </c>
      <c r="E87">
        <v>5058.0218439999999</v>
      </c>
      <c r="F87">
        <v>5212.4354649999996</v>
      </c>
      <c r="G87">
        <v>5383.801442</v>
      </c>
      <c r="H87">
        <v>5620.1942799999997</v>
      </c>
      <c r="I87">
        <v>6026.1990589999996</v>
      </c>
      <c r="J87">
        <v>6454.2126509999998</v>
      </c>
      <c r="K87">
        <v>6612.4906899999996</v>
      </c>
      <c r="L87">
        <v>6683.8737879999999</v>
      </c>
      <c r="M87">
        <v>6761.5383279999996</v>
      </c>
      <c r="N87">
        <v>6891.9245730000002</v>
      </c>
      <c r="O87">
        <v>7103.1477189999996</v>
      </c>
      <c r="P87">
        <v>7409.810708</v>
      </c>
      <c r="Q87">
        <v>7812.0940300000002</v>
      </c>
      <c r="R87">
        <v>8026.4011389999996</v>
      </c>
      <c r="S87">
        <v>8254.9137940000001</v>
      </c>
      <c r="T87">
        <v>8556.8899829999991</v>
      </c>
      <c r="U87">
        <v>8932.0352800000001</v>
      </c>
      <c r="V87">
        <v>9366.4569819999997</v>
      </c>
      <c r="W87">
        <v>9845.0200409999998</v>
      </c>
      <c r="X87">
        <v>10353.618280000001</v>
      </c>
      <c r="Y87">
        <v>10879.11664</v>
      </c>
      <c r="Z87">
        <v>11408.80543</v>
      </c>
      <c r="AA87">
        <v>11929.83383</v>
      </c>
      <c r="AB87">
        <v>12434.950129999999</v>
      </c>
      <c r="AC87">
        <v>12923.679169999999</v>
      </c>
      <c r="AD87">
        <v>13395.23364</v>
      </c>
      <c r="AE87">
        <v>13849.084210000001</v>
      </c>
      <c r="AF87">
        <v>14285.34834</v>
      </c>
      <c r="AG87">
        <v>14704.63553</v>
      </c>
      <c r="AH87">
        <v>15107.897629999999</v>
      </c>
      <c r="AI87">
        <v>15496.419190000001</v>
      </c>
      <c r="AJ87">
        <v>15871.741910000001</v>
      </c>
      <c r="AK87">
        <v>16235.609130000001</v>
      </c>
    </row>
    <row r="88" spans="1:37">
      <c r="A88" t="s">
        <v>129</v>
      </c>
      <c r="B88">
        <v>3437.478748</v>
      </c>
      <c r="C88">
        <v>3538.1729799999998</v>
      </c>
      <c r="D88">
        <v>3619.0298670000002</v>
      </c>
      <c r="E88">
        <v>3713.2437559999998</v>
      </c>
      <c r="F88">
        <v>3837.622018</v>
      </c>
      <c r="G88">
        <v>3978.1661199999999</v>
      </c>
      <c r="H88">
        <v>4187.0695340000002</v>
      </c>
      <c r="I88">
        <v>4531.4768649999996</v>
      </c>
      <c r="J88">
        <v>4883.1909580000001</v>
      </c>
      <c r="K88">
        <v>5035.4507899999999</v>
      </c>
      <c r="L88">
        <v>5163.827346</v>
      </c>
      <c r="M88">
        <v>5304.698179</v>
      </c>
      <c r="N88">
        <v>5475.9068710000001</v>
      </c>
      <c r="O88">
        <v>5690.1199349999997</v>
      </c>
      <c r="P88">
        <v>5954.1785529999997</v>
      </c>
      <c r="Q88">
        <v>6267.9501339999997</v>
      </c>
      <c r="R88">
        <v>6430.4850630000001</v>
      </c>
      <c r="S88">
        <v>6614.2484480000003</v>
      </c>
      <c r="T88">
        <v>6842.779219</v>
      </c>
      <c r="U88">
        <v>7111.3546059999999</v>
      </c>
      <c r="V88">
        <v>7411.4203209999996</v>
      </c>
      <c r="W88">
        <v>7734.74154</v>
      </c>
      <c r="X88">
        <v>8073.8775139999998</v>
      </c>
      <c r="Y88">
        <v>8422.0121230000004</v>
      </c>
      <c r="Z88">
        <v>8772.6370009999991</v>
      </c>
      <c r="AA88">
        <v>9119.2424740000006</v>
      </c>
      <c r="AB88">
        <v>9459.2035919999998</v>
      </c>
      <c r="AC88">
        <v>9793.8169330000001</v>
      </c>
      <c r="AD88">
        <v>10123.315689999999</v>
      </c>
      <c r="AE88">
        <v>10447.903319999999</v>
      </c>
      <c r="AF88">
        <v>10767.97696</v>
      </c>
      <c r="AG88">
        <v>11084.043600000001</v>
      </c>
      <c r="AH88">
        <v>11396.68577</v>
      </c>
      <c r="AI88">
        <v>11706.589099999999</v>
      </c>
      <c r="AJ88">
        <v>12014.50483</v>
      </c>
      <c r="AK88">
        <v>12321.233980000001</v>
      </c>
    </row>
    <row r="89" spans="1:37">
      <c r="A89" t="s">
        <v>130</v>
      </c>
      <c r="B89">
        <v>515.30656799999997</v>
      </c>
      <c r="C89">
        <v>534.28793729999995</v>
      </c>
      <c r="D89">
        <v>546.42994139999996</v>
      </c>
      <c r="E89">
        <v>559.81853880000006</v>
      </c>
      <c r="F89">
        <v>577.34489080000003</v>
      </c>
      <c r="G89">
        <v>596.15694280000002</v>
      </c>
      <c r="H89">
        <v>625.62916559999996</v>
      </c>
      <c r="I89">
        <v>678.85430280000003</v>
      </c>
      <c r="J89">
        <v>745.00791430000004</v>
      </c>
      <c r="K89">
        <v>785.97089149999999</v>
      </c>
      <c r="L89">
        <v>823.97865349999995</v>
      </c>
      <c r="M89">
        <v>861.23253050000005</v>
      </c>
      <c r="N89">
        <v>900.53296880000005</v>
      </c>
      <c r="O89">
        <v>945.05871179999997</v>
      </c>
      <c r="P89">
        <v>997.60574580000002</v>
      </c>
      <c r="Q89">
        <v>1060.094928</v>
      </c>
      <c r="R89">
        <v>1076.9120359999999</v>
      </c>
      <c r="S89">
        <v>1105.328847</v>
      </c>
      <c r="T89">
        <v>1144.7481110000001</v>
      </c>
      <c r="U89">
        <v>1192.8552830000001</v>
      </c>
      <c r="V89">
        <v>1247.6201450000001</v>
      </c>
      <c r="W89">
        <v>1307.3536999999999</v>
      </c>
      <c r="X89">
        <v>1370.587182</v>
      </c>
      <c r="Y89">
        <v>1435.9722059999999</v>
      </c>
      <c r="Z89">
        <v>1502.1992949999999</v>
      </c>
      <c r="AA89">
        <v>1567.9340540000001</v>
      </c>
      <c r="AB89">
        <v>1632.812367</v>
      </c>
      <c r="AC89">
        <v>1697.35652</v>
      </c>
      <c r="AD89">
        <v>1761.7015309999999</v>
      </c>
      <c r="AE89">
        <v>1825.9552779999999</v>
      </c>
      <c r="AF89">
        <v>1890.2534049999999</v>
      </c>
      <c r="AG89">
        <v>1954.748333</v>
      </c>
      <c r="AH89">
        <v>2019.6087849999999</v>
      </c>
      <c r="AI89">
        <v>2085.028585</v>
      </c>
      <c r="AJ89">
        <v>2151.2187629999999</v>
      </c>
      <c r="AK89">
        <v>2218.4056660000001</v>
      </c>
    </row>
    <row r="90" spans="1:37">
      <c r="A90" t="s">
        <v>131</v>
      </c>
      <c r="B90">
        <v>25.534731010000002</v>
      </c>
      <c r="C90">
        <v>26.756535459999998</v>
      </c>
      <c r="D90">
        <v>27.781496929999999</v>
      </c>
      <c r="E90">
        <v>28.958951020000001</v>
      </c>
      <c r="F90">
        <v>30.407449620000001</v>
      </c>
      <c r="G90">
        <v>31.977356239999999</v>
      </c>
      <c r="H90">
        <v>34.35477642</v>
      </c>
      <c r="I90">
        <v>38.361812999999998</v>
      </c>
      <c r="J90">
        <v>42.79447424</v>
      </c>
      <c r="K90">
        <v>45.41318321</v>
      </c>
      <c r="L90">
        <v>48.081114169999999</v>
      </c>
      <c r="M90">
        <v>50.941296880000003</v>
      </c>
      <c r="N90">
        <v>54.246340979999999</v>
      </c>
      <c r="O90">
        <v>58.286839090000001</v>
      </c>
      <c r="P90">
        <v>63.34028223</v>
      </c>
      <c r="Q90">
        <v>69.641267499999998</v>
      </c>
      <c r="R90">
        <v>71.824678230000004</v>
      </c>
      <c r="S90">
        <v>74.199597370000006</v>
      </c>
      <c r="T90">
        <v>77.244884339999999</v>
      </c>
      <c r="U90">
        <v>81.020609039999997</v>
      </c>
      <c r="V90">
        <v>85.448509380000004</v>
      </c>
      <c r="W90">
        <v>90.411431480000005</v>
      </c>
      <c r="X90">
        <v>95.789776779999997</v>
      </c>
      <c r="Y90">
        <v>101.4720453</v>
      </c>
      <c r="Z90">
        <v>107.3537156</v>
      </c>
      <c r="AA90">
        <v>113.3320576</v>
      </c>
      <c r="AB90">
        <v>119.3724333</v>
      </c>
      <c r="AC90">
        <v>125.50711680000001</v>
      </c>
      <c r="AD90">
        <v>131.74848650000001</v>
      </c>
      <c r="AE90">
        <v>138.10969360000001</v>
      </c>
      <c r="AF90">
        <v>144.60681159999999</v>
      </c>
      <c r="AG90">
        <v>151.25783490000001</v>
      </c>
      <c r="AH90">
        <v>158.0828286</v>
      </c>
      <c r="AI90">
        <v>165.10459059999999</v>
      </c>
      <c r="AJ90">
        <v>172.3481305</v>
      </c>
      <c r="AK90">
        <v>179.8406166</v>
      </c>
    </row>
    <row r="91" spans="1:37">
      <c r="A91" t="s">
        <v>132</v>
      </c>
      <c r="B91">
        <v>345.65947560000001</v>
      </c>
      <c r="C91">
        <v>359.55894139999998</v>
      </c>
      <c r="D91">
        <v>367.8592845</v>
      </c>
      <c r="E91">
        <v>376.05853439999998</v>
      </c>
      <c r="F91">
        <v>386.26001530000002</v>
      </c>
      <c r="G91">
        <v>396.70338520000001</v>
      </c>
      <c r="H91">
        <v>412.89448540000001</v>
      </c>
      <c r="I91">
        <v>442.76744960000002</v>
      </c>
      <c r="J91">
        <v>474.39270199999999</v>
      </c>
      <c r="K91">
        <v>485.8740368</v>
      </c>
      <c r="L91">
        <v>495.10791619999998</v>
      </c>
      <c r="M91">
        <v>504.92127479999999</v>
      </c>
      <c r="N91">
        <v>517.54781000000003</v>
      </c>
      <c r="O91">
        <v>534.83528020000006</v>
      </c>
      <c r="P91">
        <v>558.02270039999996</v>
      </c>
      <c r="Q91">
        <v>587.5989763</v>
      </c>
      <c r="R91">
        <v>590.75200240000004</v>
      </c>
      <c r="S91">
        <v>602.91182879999997</v>
      </c>
      <c r="T91">
        <v>622.96083580000004</v>
      </c>
      <c r="U91">
        <v>648.96519000000001</v>
      </c>
      <c r="V91">
        <v>679.41412349999996</v>
      </c>
      <c r="W91">
        <v>713.12802109999996</v>
      </c>
      <c r="X91">
        <v>749.12038859999996</v>
      </c>
      <c r="Y91">
        <v>786.50718629999994</v>
      </c>
      <c r="Z91">
        <v>824.44227020000005</v>
      </c>
      <c r="AA91">
        <v>862.07062110000004</v>
      </c>
      <c r="AB91">
        <v>899.1272755</v>
      </c>
      <c r="AC91">
        <v>935.85367729999996</v>
      </c>
      <c r="AD91">
        <v>972.22570789999997</v>
      </c>
      <c r="AE91">
        <v>1008.23047</v>
      </c>
      <c r="AF91">
        <v>1043.8952509999999</v>
      </c>
      <c r="AG91">
        <v>1079.27421</v>
      </c>
      <c r="AH91">
        <v>1114.4427470000001</v>
      </c>
      <c r="AI91">
        <v>1149.4994630000001</v>
      </c>
      <c r="AJ91">
        <v>1184.5606769999999</v>
      </c>
      <c r="AK91">
        <v>1219.7586040000001</v>
      </c>
    </row>
    <row r="92" spans="1:37">
      <c r="A92" t="s">
        <v>133</v>
      </c>
      <c r="B92">
        <v>46.82054961</v>
      </c>
      <c r="C92">
        <v>46.924963380000001</v>
      </c>
      <c r="D92">
        <v>46.417004079999998</v>
      </c>
      <c r="E92">
        <v>45.650277600000003</v>
      </c>
      <c r="F92">
        <v>44.878896240000003</v>
      </c>
      <c r="G92">
        <v>44.13932114</v>
      </c>
      <c r="H92">
        <v>44.123149550000001</v>
      </c>
      <c r="I92">
        <v>45.985533869999998</v>
      </c>
      <c r="J92">
        <v>47.903893910000001</v>
      </c>
      <c r="K92">
        <v>46.883863640000001</v>
      </c>
      <c r="L92">
        <v>45.388026109999998</v>
      </c>
      <c r="M92">
        <v>44.033117429999997</v>
      </c>
      <c r="N92">
        <v>43.108473549999999</v>
      </c>
      <c r="O92">
        <v>42.778559170000001</v>
      </c>
      <c r="P92">
        <v>43.111100069999999</v>
      </c>
      <c r="Q92">
        <v>44.087293610000003</v>
      </c>
      <c r="R92">
        <v>44.703733630000002</v>
      </c>
      <c r="S92">
        <v>45.592329239999998</v>
      </c>
      <c r="T92">
        <v>46.903503950000001</v>
      </c>
      <c r="U92">
        <v>48.594274089999999</v>
      </c>
      <c r="V92">
        <v>50.58202352</v>
      </c>
      <c r="W92">
        <v>52.786694249999996</v>
      </c>
      <c r="X92">
        <v>55.138387029999997</v>
      </c>
      <c r="Y92">
        <v>57.57626921</v>
      </c>
      <c r="Z92">
        <v>60.04499758</v>
      </c>
      <c r="AA92">
        <v>62.490822319999999</v>
      </c>
      <c r="AB92">
        <v>64.880933170000006</v>
      </c>
      <c r="AC92">
        <v>67.207068030000002</v>
      </c>
      <c r="AD92">
        <v>69.461385340000007</v>
      </c>
      <c r="AE92">
        <v>71.640562540000005</v>
      </c>
      <c r="AF92">
        <v>73.745891510000007</v>
      </c>
      <c r="AG92">
        <v>75.781254079999997</v>
      </c>
      <c r="AH92">
        <v>77.752024980000002</v>
      </c>
      <c r="AI92">
        <v>79.665086410000001</v>
      </c>
      <c r="AJ92">
        <v>81.528370190000004</v>
      </c>
      <c r="AK92">
        <v>83.350617799999995</v>
      </c>
    </row>
    <row r="93" spans="1:37">
      <c r="A93" t="s">
        <v>134</v>
      </c>
      <c r="B93">
        <v>2310</v>
      </c>
      <c r="C93">
        <v>2312.232113</v>
      </c>
      <c r="D93">
        <v>2313.3210829999998</v>
      </c>
      <c r="E93">
        <v>2314.2706280000002</v>
      </c>
      <c r="F93">
        <v>2315.2076440000001</v>
      </c>
      <c r="G93">
        <v>2316.1121979999998</v>
      </c>
      <c r="H93">
        <v>2316.37844</v>
      </c>
      <c r="I93">
        <v>2315.9582140000002</v>
      </c>
      <c r="J93">
        <v>2315.0502160000001</v>
      </c>
      <c r="K93">
        <v>2313.9469519999998</v>
      </c>
      <c r="L93">
        <v>2312.9188199999999</v>
      </c>
      <c r="M93">
        <v>2312.2842860000001</v>
      </c>
      <c r="N93">
        <v>2312.1817569999998</v>
      </c>
      <c r="O93">
        <v>2312.5929679999999</v>
      </c>
      <c r="P93">
        <v>2313.3909210000002</v>
      </c>
      <c r="Q93">
        <v>2314.3797490000002</v>
      </c>
      <c r="R93">
        <v>2315.5153319999999</v>
      </c>
      <c r="S93">
        <v>2316.7900420000001</v>
      </c>
      <c r="T93">
        <v>2318.2005009999998</v>
      </c>
      <c r="U93">
        <v>2319.736586</v>
      </c>
      <c r="V93">
        <v>2321.380322</v>
      </c>
      <c r="W93">
        <v>2323.1091929999998</v>
      </c>
      <c r="X93">
        <v>2324.8988650000001</v>
      </c>
      <c r="Y93">
        <v>2326.7243870000002</v>
      </c>
      <c r="Z93">
        <v>2328.5603350000001</v>
      </c>
      <c r="AA93">
        <v>2330.3805200000002</v>
      </c>
      <c r="AB93">
        <v>2332.1752769999998</v>
      </c>
      <c r="AC93">
        <v>2333.9530260000001</v>
      </c>
      <c r="AD93">
        <v>2335.7196669999998</v>
      </c>
      <c r="AE93">
        <v>2337.4832759999999</v>
      </c>
      <c r="AF93">
        <v>2339.2539139999999</v>
      </c>
      <c r="AG93">
        <v>2341.0426889999999</v>
      </c>
      <c r="AH93">
        <v>2342.861187</v>
      </c>
      <c r="AI93">
        <v>2344.7213080000001</v>
      </c>
      <c r="AJ93">
        <v>2346.635225</v>
      </c>
      <c r="AK93">
        <v>2348.6154040000001</v>
      </c>
    </row>
    <row r="94" spans="1:37">
      <c r="A94" t="s">
        <v>135</v>
      </c>
      <c r="B94">
        <v>412.76329609999999</v>
      </c>
      <c r="C94">
        <v>420.10755949999998</v>
      </c>
      <c r="D94">
        <v>430.00001350000002</v>
      </c>
      <c r="E94">
        <v>438.92039010000002</v>
      </c>
      <c r="F94">
        <v>443.8387717</v>
      </c>
      <c r="G94">
        <v>443.35085520000001</v>
      </c>
      <c r="H94">
        <v>457.6060951</v>
      </c>
      <c r="I94">
        <v>481.12977269999999</v>
      </c>
      <c r="J94">
        <v>505.98954859999998</v>
      </c>
      <c r="K94">
        <v>525.56063400000005</v>
      </c>
      <c r="L94">
        <v>533.89650789999996</v>
      </c>
      <c r="M94">
        <v>526.6745737</v>
      </c>
      <c r="N94">
        <v>501.84967719999997</v>
      </c>
      <c r="O94">
        <v>456.743132</v>
      </c>
      <c r="P94">
        <v>389.6960967</v>
      </c>
      <c r="Q94">
        <v>303.95219270000001</v>
      </c>
      <c r="R94">
        <v>261.62145390000001</v>
      </c>
      <c r="S94">
        <v>246.44502249999999</v>
      </c>
      <c r="T94">
        <v>240.515434</v>
      </c>
      <c r="U94">
        <v>235.071448</v>
      </c>
      <c r="V94">
        <v>226.692725</v>
      </c>
      <c r="W94">
        <v>214.5721499</v>
      </c>
      <c r="X94">
        <v>199.2168188</v>
      </c>
      <c r="Y94">
        <v>181.874627</v>
      </c>
      <c r="Z94">
        <v>164.307018</v>
      </c>
      <c r="AA94">
        <v>148.68721070000001</v>
      </c>
      <c r="AB94">
        <v>136.53185909999999</v>
      </c>
      <c r="AC94">
        <v>127.9670303</v>
      </c>
      <c r="AD94">
        <v>122.7857832</v>
      </c>
      <c r="AE94">
        <v>120.7036963</v>
      </c>
      <c r="AF94">
        <v>121.3991817</v>
      </c>
      <c r="AG94">
        <v>124.5319222</v>
      </c>
      <c r="AH94">
        <v>129.72081080000001</v>
      </c>
      <c r="AI94">
        <v>136.50235000000001</v>
      </c>
      <c r="AJ94">
        <v>144.34561579999999</v>
      </c>
      <c r="AK94">
        <v>152.6563204</v>
      </c>
    </row>
    <row r="95" spans="1:37">
      <c r="A95" t="s">
        <v>136</v>
      </c>
      <c r="B95">
        <v>767.00734950000003</v>
      </c>
      <c r="C95">
        <v>766.22468389999995</v>
      </c>
      <c r="D95">
        <v>765.69800480000004</v>
      </c>
      <c r="E95">
        <v>764.74099799999999</v>
      </c>
      <c r="F95">
        <v>763.51807289999999</v>
      </c>
      <c r="G95">
        <v>762.85321280000005</v>
      </c>
      <c r="H95">
        <v>755.80015630000003</v>
      </c>
      <c r="I95">
        <v>744.48300870000003</v>
      </c>
      <c r="J95">
        <v>729.60558839999999</v>
      </c>
      <c r="K95">
        <v>730.72195480000005</v>
      </c>
      <c r="L95">
        <v>738.30378299999995</v>
      </c>
      <c r="M95">
        <v>746.89236129999995</v>
      </c>
      <c r="N95">
        <v>754.96904019999999</v>
      </c>
      <c r="O95">
        <v>762.36791730000004</v>
      </c>
      <c r="P95">
        <v>769.30787910000004</v>
      </c>
      <c r="Q95">
        <v>775.99654820000001</v>
      </c>
      <c r="R95">
        <v>779.17284059999997</v>
      </c>
      <c r="S95">
        <v>779.00553509999997</v>
      </c>
      <c r="T95">
        <v>777.18291499999998</v>
      </c>
      <c r="U95">
        <v>774.68107889999999</v>
      </c>
      <c r="V95">
        <v>771.8760638</v>
      </c>
      <c r="W95">
        <v>768.87658729999998</v>
      </c>
      <c r="X95">
        <v>765.71115499999996</v>
      </c>
      <c r="Y95">
        <v>762.40860959999998</v>
      </c>
      <c r="Z95">
        <v>759.02680759999998</v>
      </c>
      <c r="AA95">
        <v>755.66085859999998</v>
      </c>
      <c r="AB95">
        <v>752.38762580000002</v>
      </c>
      <c r="AC95">
        <v>749.30481650000002</v>
      </c>
      <c r="AD95">
        <v>746.59135509999999</v>
      </c>
      <c r="AE95">
        <v>744.43157900000006</v>
      </c>
      <c r="AF95">
        <v>743.01573069999995</v>
      </c>
      <c r="AG95">
        <v>742.54952430000003</v>
      </c>
      <c r="AH95">
        <v>743.26262220000001</v>
      </c>
      <c r="AI95">
        <v>745.41878280000003</v>
      </c>
      <c r="AJ95">
        <v>749.32762330000003</v>
      </c>
      <c r="AK95">
        <v>755.35673459999998</v>
      </c>
    </row>
    <row r="96" spans="1:37">
      <c r="A96" t="s">
        <v>137</v>
      </c>
      <c r="B96">
        <v>6789.3232939999998</v>
      </c>
      <c r="C96">
        <v>7000.6222129999996</v>
      </c>
      <c r="D96">
        <v>7171.3662569999997</v>
      </c>
      <c r="E96">
        <v>7363.7551480000002</v>
      </c>
      <c r="F96">
        <v>7612.6893520000003</v>
      </c>
      <c r="G96">
        <v>7891.2879270000003</v>
      </c>
      <c r="H96">
        <v>8293.3740409999991</v>
      </c>
      <c r="I96">
        <v>8904.6036189999995</v>
      </c>
      <c r="J96">
        <v>9522.7081319999998</v>
      </c>
      <c r="K96">
        <v>9814.3813160000009</v>
      </c>
      <c r="L96">
        <v>10034.373460000001</v>
      </c>
      <c r="M96">
        <v>10273.403560000001</v>
      </c>
      <c r="N96">
        <v>10580.3981</v>
      </c>
      <c r="O96">
        <v>10987.77736</v>
      </c>
      <c r="P96">
        <v>11512.411770000001</v>
      </c>
      <c r="Q96">
        <v>12153.96141</v>
      </c>
      <c r="R96">
        <v>12474.93158</v>
      </c>
      <c r="S96">
        <v>12842.38847</v>
      </c>
      <c r="T96">
        <v>13307.661980000001</v>
      </c>
      <c r="U96">
        <v>13862.55197</v>
      </c>
      <c r="V96">
        <v>14488.81934</v>
      </c>
      <c r="W96">
        <v>15168.3148</v>
      </c>
      <c r="X96">
        <v>15884.3694</v>
      </c>
      <c r="Y96">
        <v>16621.452870000001</v>
      </c>
      <c r="Z96">
        <v>17364.46876</v>
      </c>
      <c r="AA96">
        <v>18098.075079999999</v>
      </c>
      <c r="AB96">
        <v>18815.187470000001</v>
      </c>
      <c r="AC96">
        <v>19517.599610000001</v>
      </c>
      <c r="AD96">
        <v>20205.309270000002</v>
      </c>
      <c r="AE96">
        <v>20878.374660000001</v>
      </c>
      <c r="AF96">
        <v>21537.41505</v>
      </c>
      <c r="AG96">
        <v>22183.440480000001</v>
      </c>
      <c r="AH96">
        <v>22817.755649999999</v>
      </c>
      <c r="AI96">
        <v>23442.016080000001</v>
      </c>
      <c r="AJ96">
        <v>24058.146479999999</v>
      </c>
      <c r="AK96">
        <v>24668.295610000001</v>
      </c>
    </row>
    <row r="97" spans="1:37">
      <c r="A97" t="s">
        <v>138</v>
      </c>
      <c r="B97">
        <v>1372.7213240000001</v>
      </c>
      <c r="C97">
        <v>1417.793212</v>
      </c>
      <c r="D97">
        <v>1453.441482</v>
      </c>
      <c r="E97">
        <v>1497.051811</v>
      </c>
      <c r="F97">
        <v>1554.3085570000001</v>
      </c>
      <c r="G97">
        <v>1618.039405</v>
      </c>
      <c r="H97">
        <v>1709.656023</v>
      </c>
      <c r="I97">
        <v>1860.3866720000001</v>
      </c>
      <c r="J97">
        <v>2018.9584560000001</v>
      </c>
      <c r="K97">
        <v>2097.1035659999998</v>
      </c>
      <c r="L97">
        <v>2176.3059619999999</v>
      </c>
      <c r="M97">
        <v>2261.7870229999999</v>
      </c>
      <c r="N97">
        <v>2358.7850749999998</v>
      </c>
      <c r="O97">
        <v>2472.136336</v>
      </c>
      <c r="P97">
        <v>2605.207484</v>
      </c>
      <c r="Q97">
        <v>2759.3060420000002</v>
      </c>
      <c r="R97">
        <v>2825.1813179999999</v>
      </c>
      <c r="S97">
        <v>2908.534545</v>
      </c>
      <c r="T97">
        <v>3011.6955499999999</v>
      </c>
      <c r="U97">
        <v>3131.7594370000002</v>
      </c>
      <c r="V97">
        <v>3265.4307370000001</v>
      </c>
      <c r="W97">
        <v>3409.6683459999999</v>
      </c>
      <c r="X97">
        <v>3561.7002309999998</v>
      </c>
      <c r="Y97">
        <v>3718.931294</v>
      </c>
      <c r="Z97">
        <v>3878.8181589999999</v>
      </c>
      <c r="AA97">
        <v>4038.7524210000001</v>
      </c>
      <c r="AB97">
        <v>4198.0374099999999</v>
      </c>
      <c r="AC97">
        <v>4357.6907810000002</v>
      </c>
      <c r="AD97">
        <v>4517.9311100000004</v>
      </c>
      <c r="AE97">
        <v>4678.9731270000002</v>
      </c>
      <c r="AF97">
        <v>4841.1078399999997</v>
      </c>
      <c r="AG97">
        <v>5004.6743699999997</v>
      </c>
      <c r="AH97">
        <v>5170.0560820000001</v>
      </c>
      <c r="AI97">
        <v>5337.6951019999997</v>
      </c>
      <c r="AJ97">
        <v>5508.0785139999998</v>
      </c>
      <c r="AK97">
        <v>5681.736269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97"/>
  <sheetViews>
    <sheetView workbookViewId="0">
      <pane xSplit="1" ySplit="1" topLeftCell="B78" activePane="bottomRight" state="frozen"/>
      <selection pane="topRight" activeCell="B1" sqref="B1"/>
      <selection pane="bottomLeft" activeCell="A2" sqref="A2"/>
      <selection pane="bottomRight" activeCell="A2" sqref="A2:XFD98"/>
    </sheetView>
  </sheetViews>
  <sheetFormatPr baseColWidth="10" defaultColWidth="11.453125" defaultRowHeight="14.5"/>
  <cols>
    <col min="1" max="1" width="18" customWidth="1"/>
  </cols>
  <sheetData>
    <row r="1" spans="1:37">
      <c r="A1" t="s">
        <v>380</v>
      </c>
      <c r="B1" s="14">
        <v>42005</v>
      </c>
      <c r="C1" s="14">
        <v>42370</v>
      </c>
      <c r="D1" s="14">
        <v>42736</v>
      </c>
      <c r="E1" s="14">
        <v>43101</v>
      </c>
      <c r="F1" s="14">
        <v>43466</v>
      </c>
      <c r="G1" s="14">
        <v>43831</v>
      </c>
      <c r="H1" s="14">
        <v>44197</v>
      </c>
      <c r="I1" s="14">
        <v>44562</v>
      </c>
      <c r="J1" s="14">
        <v>44927</v>
      </c>
      <c r="K1" s="14">
        <v>45292</v>
      </c>
      <c r="L1" s="14">
        <v>45658</v>
      </c>
      <c r="M1" s="14">
        <v>46023</v>
      </c>
      <c r="N1" s="14">
        <v>46388</v>
      </c>
      <c r="O1" s="14">
        <v>46753</v>
      </c>
      <c r="P1" s="14">
        <v>47119</v>
      </c>
      <c r="Q1" s="14">
        <v>47484</v>
      </c>
      <c r="R1" s="14">
        <v>47849</v>
      </c>
      <c r="S1" s="14">
        <v>48214</v>
      </c>
      <c r="T1" s="14">
        <v>48580</v>
      </c>
      <c r="U1" s="14">
        <v>48945</v>
      </c>
      <c r="V1" s="14">
        <v>49310</v>
      </c>
      <c r="W1" s="14">
        <v>49675</v>
      </c>
      <c r="X1" s="14">
        <v>50041</v>
      </c>
      <c r="Y1" s="14">
        <v>50406</v>
      </c>
      <c r="Z1" s="14">
        <v>50771</v>
      </c>
      <c r="AA1" s="14">
        <v>51136</v>
      </c>
      <c r="AB1" s="14">
        <v>51502</v>
      </c>
      <c r="AC1" s="14">
        <v>51867</v>
      </c>
      <c r="AD1" s="14">
        <v>52232</v>
      </c>
      <c r="AE1" s="14">
        <v>52597</v>
      </c>
      <c r="AF1" s="14">
        <v>52963</v>
      </c>
      <c r="AG1" s="14">
        <v>53328</v>
      </c>
      <c r="AH1" s="14">
        <v>53693</v>
      </c>
      <c r="AI1" s="14">
        <v>54058</v>
      </c>
      <c r="AJ1" s="14">
        <v>54424</v>
      </c>
      <c r="AK1" s="14">
        <v>54789</v>
      </c>
    </row>
    <row r="2" spans="1:37">
      <c r="A2" t="s">
        <v>327</v>
      </c>
      <c r="B2">
        <v>23895.68173</v>
      </c>
      <c r="C2">
        <v>24338.60715</v>
      </c>
      <c r="D2">
        <v>24740.977080000001</v>
      </c>
      <c r="E2">
        <v>25335.44989</v>
      </c>
      <c r="F2">
        <v>26229.82532</v>
      </c>
      <c r="G2">
        <v>27316.607769999999</v>
      </c>
      <c r="H2">
        <v>29106.838</v>
      </c>
      <c r="I2">
        <v>30366.261429999999</v>
      </c>
      <c r="J2">
        <v>31449.832549999999</v>
      </c>
      <c r="K2">
        <v>32366.259730000002</v>
      </c>
      <c r="L2">
        <v>33130.644310000003</v>
      </c>
      <c r="M2">
        <v>34079.388449999999</v>
      </c>
      <c r="N2">
        <v>35556.55517</v>
      </c>
      <c r="O2">
        <v>37740.678079999998</v>
      </c>
      <c r="P2">
        <v>40710.788189999999</v>
      </c>
      <c r="Q2">
        <v>44273.304759999999</v>
      </c>
      <c r="R2">
        <v>45984.788059999999</v>
      </c>
      <c r="S2">
        <v>47391.396189999999</v>
      </c>
      <c r="T2">
        <v>48881.905050000001</v>
      </c>
      <c r="U2">
        <v>50558.101540000003</v>
      </c>
      <c r="V2">
        <v>52421.484219999998</v>
      </c>
      <c r="W2">
        <v>54432.588929999998</v>
      </c>
      <c r="X2">
        <v>56531.826990000001</v>
      </c>
      <c r="Y2">
        <v>58647.580629999997</v>
      </c>
      <c r="Z2">
        <v>60699.169840000002</v>
      </c>
      <c r="AA2">
        <v>62598.607510000002</v>
      </c>
      <c r="AB2">
        <v>64304.436809999999</v>
      </c>
      <c r="AC2">
        <v>65834.834270000007</v>
      </c>
      <c r="AD2">
        <v>67206.478390000004</v>
      </c>
      <c r="AE2">
        <v>68438.233030000003</v>
      </c>
      <c r="AF2">
        <v>69551.257599999997</v>
      </c>
      <c r="AG2">
        <v>70567.650269999998</v>
      </c>
      <c r="AH2">
        <v>71510.30601</v>
      </c>
      <c r="AI2">
        <v>72403.726259999996</v>
      </c>
      <c r="AJ2">
        <v>73273.672160000002</v>
      </c>
      <c r="AK2">
        <v>74147.180349999995</v>
      </c>
    </row>
    <row r="3" spans="1:37">
      <c r="A3" t="s">
        <v>382</v>
      </c>
      <c r="B3">
        <v>18609.931690000001</v>
      </c>
      <c r="C3">
        <v>19045.121760000002</v>
      </c>
      <c r="D3">
        <v>19463.32287</v>
      </c>
      <c r="E3">
        <v>20035.802220000001</v>
      </c>
      <c r="F3">
        <v>20824.456450000001</v>
      </c>
      <c r="G3">
        <v>21721.19729</v>
      </c>
      <c r="H3">
        <v>23068.20666</v>
      </c>
      <c r="I3">
        <v>24525.407009999999</v>
      </c>
      <c r="J3">
        <v>26100.998579999999</v>
      </c>
      <c r="K3">
        <v>27478.301800000001</v>
      </c>
      <c r="L3">
        <v>28491.707310000002</v>
      </c>
      <c r="M3">
        <v>29391.552009999999</v>
      </c>
      <c r="N3">
        <v>30461.682629999999</v>
      </c>
      <c r="O3">
        <v>31875.537120000001</v>
      </c>
      <c r="P3">
        <v>33714.519990000001</v>
      </c>
      <c r="Q3">
        <v>35917.326009999997</v>
      </c>
      <c r="R3">
        <v>37011.469620000003</v>
      </c>
      <c r="S3">
        <v>38137.095099999999</v>
      </c>
      <c r="T3">
        <v>39436.852630000001</v>
      </c>
      <c r="U3">
        <v>40903.117449999998</v>
      </c>
      <c r="V3">
        <v>42500.634510000004</v>
      </c>
      <c r="W3">
        <v>44187.640549999996</v>
      </c>
      <c r="X3">
        <v>45919.349419999999</v>
      </c>
      <c r="Y3">
        <v>47648.371550000003</v>
      </c>
      <c r="Z3">
        <v>49324.412049999999</v>
      </c>
      <c r="AA3">
        <v>50894.218990000001</v>
      </c>
      <c r="AB3">
        <v>52335.63725</v>
      </c>
      <c r="AC3">
        <v>53661.010260000003</v>
      </c>
      <c r="AD3">
        <v>54877.681570000001</v>
      </c>
      <c r="AE3">
        <v>55994.75722</v>
      </c>
      <c r="AF3">
        <v>57023.664400000001</v>
      </c>
      <c r="AG3">
        <v>57976.925089999997</v>
      </c>
      <c r="AH3">
        <v>58867.494440000002</v>
      </c>
      <c r="AI3">
        <v>59708.725279999999</v>
      </c>
      <c r="AJ3">
        <v>60513.953289999998</v>
      </c>
      <c r="AK3">
        <v>61296.295769999997</v>
      </c>
    </row>
    <row r="4" spans="1:37">
      <c r="A4" t="s">
        <v>383</v>
      </c>
      <c r="B4">
        <v>5285.7500440000003</v>
      </c>
      <c r="C4">
        <v>5293.4853899999998</v>
      </c>
      <c r="D4">
        <v>5277.6542060000002</v>
      </c>
      <c r="E4">
        <v>5299.6476629999997</v>
      </c>
      <c r="F4">
        <v>5405.3688700000002</v>
      </c>
      <c r="G4">
        <v>5595.4104799999996</v>
      </c>
      <c r="H4">
        <v>6038.6313360000004</v>
      </c>
      <c r="I4">
        <v>5840.854421</v>
      </c>
      <c r="J4">
        <v>5348.8339699999997</v>
      </c>
      <c r="K4">
        <v>4887.9579290000001</v>
      </c>
      <c r="L4">
        <v>4638.9370019999997</v>
      </c>
      <c r="M4">
        <v>4687.8364389999997</v>
      </c>
      <c r="N4">
        <v>5094.8725400000003</v>
      </c>
      <c r="O4">
        <v>5865.1409530000001</v>
      </c>
      <c r="P4">
        <v>6996.2681949999997</v>
      </c>
      <c r="Q4">
        <v>8355.9787589999996</v>
      </c>
      <c r="R4">
        <v>8973.3184399999991</v>
      </c>
      <c r="S4">
        <v>9254.3010890000005</v>
      </c>
      <c r="T4">
        <v>9445.05242</v>
      </c>
      <c r="U4">
        <v>9654.9840889999996</v>
      </c>
      <c r="V4">
        <v>9920.8497029999999</v>
      </c>
      <c r="W4">
        <v>10244.94838</v>
      </c>
      <c r="X4">
        <v>10612.477569999999</v>
      </c>
      <c r="Y4">
        <v>10999.209080000001</v>
      </c>
      <c r="Z4">
        <v>11374.75779</v>
      </c>
      <c r="AA4">
        <v>11704.38852</v>
      </c>
      <c r="AB4">
        <v>11968.79955</v>
      </c>
      <c r="AC4">
        <v>12173.82401</v>
      </c>
      <c r="AD4">
        <v>12328.79682</v>
      </c>
      <c r="AE4">
        <v>12443.47581</v>
      </c>
      <c r="AF4">
        <v>12527.59319</v>
      </c>
      <c r="AG4">
        <v>12590.725179999999</v>
      </c>
      <c r="AH4">
        <v>12642.81157</v>
      </c>
      <c r="AI4">
        <v>12695.000980000001</v>
      </c>
      <c r="AJ4">
        <v>12759.718870000001</v>
      </c>
      <c r="AK4">
        <v>12850.88458</v>
      </c>
    </row>
    <row r="5" spans="1:37">
      <c r="A5" t="s">
        <v>453</v>
      </c>
      <c r="B5">
        <v>11651.815259999999</v>
      </c>
      <c r="C5">
        <v>11916.97978</v>
      </c>
      <c r="D5">
        <v>12133.82684</v>
      </c>
      <c r="E5">
        <v>12378.73897</v>
      </c>
      <c r="F5">
        <v>12689.562400000001</v>
      </c>
      <c r="G5">
        <v>13031.643599999999</v>
      </c>
      <c r="H5">
        <v>13543.72594</v>
      </c>
      <c r="I5">
        <v>14456.634609999999</v>
      </c>
      <c r="J5">
        <v>15744.26266</v>
      </c>
      <c r="K5">
        <v>16989.099579999998</v>
      </c>
      <c r="L5">
        <v>17923.47423</v>
      </c>
      <c r="M5">
        <v>18648.250929999998</v>
      </c>
      <c r="N5">
        <v>19309.668740000001</v>
      </c>
      <c r="O5">
        <v>20030.37196</v>
      </c>
      <c r="P5">
        <v>20884.393380000001</v>
      </c>
      <c r="Q5">
        <v>21901.44342</v>
      </c>
      <c r="R5">
        <v>22394.496940000001</v>
      </c>
      <c r="S5">
        <v>22939.69659</v>
      </c>
      <c r="T5">
        <v>23603.640350000001</v>
      </c>
      <c r="U5">
        <v>24371.722969999999</v>
      </c>
      <c r="V5">
        <v>25216.428779999998</v>
      </c>
      <c r="W5">
        <v>26111.275570000002</v>
      </c>
      <c r="X5">
        <v>27032.887170000002</v>
      </c>
      <c r="Y5">
        <v>27960.546009999998</v>
      </c>
      <c r="Z5">
        <v>28875.14357</v>
      </c>
      <c r="AA5">
        <v>29758.144509999998</v>
      </c>
      <c r="AB5">
        <v>30603.730210000002</v>
      </c>
      <c r="AC5">
        <v>31418.361239999998</v>
      </c>
      <c r="AD5">
        <v>32205.052060000002</v>
      </c>
      <c r="AE5">
        <v>32966.636189999997</v>
      </c>
      <c r="AF5">
        <v>33706.411440000003</v>
      </c>
      <c r="AG5">
        <v>34427.900690000002</v>
      </c>
      <c r="AH5">
        <v>35134.729169999999</v>
      </c>
      <c r="AI5">
        <v>35830.67297</v>
      </c>
      <c r="AJ5">
        <v>36519.590479999999</v>
      </c>
      <c r="AK5">
        <v>37205.41403</v>
      </c>
    </row>
    <row r="6" spans="1:37">
      <c r="A6" t="s">
        <v>454</v>
      </c>
      <c r="B6">
        <v>7532.0000010000003</v>
      </c>
      <c r="C6">
        <v>7642.0958549999996</v>
      </c>
      <c r="D6">
        <v>7742.733604</v>
      </c>
      <c r="E6">
        <v>7896.6287730000004</v>
      </c>
      <c r="F6">
        <v>8140.4894400000003</v>
      </c>
      <c r="G6">
        <v>8447.3053639999998</v>
      </c>
      <c r="H6">
        <v>8916.2426770000002</v>
      </c>
      <c r="I6">
        <v>9191.2713010000007</v>
      </c>
      <c r="J6">
        <v>9421.7528600000005</v>
      </c>
      <c r="K6">
        <v>9621.7062509999996</v>
      </c>
      <c r="L6">
        <v>9788.1336389999997</v>
      </c>
      <c r="M6">
        <v>10015.6975</v>
      </c>
      <c r="N6">
        <v>10423.60786</v>
      </c>
      <c r="O6">
        <v>11080.09492</v>
      </c>
      <c r="P6">
        <v>12017.742700000001</v>
      </c>
      <c r="Q6">
        <v>13171.81259</v>
      </c>
      <c r="R6">
        <v>13752.340539999999</v>
      </c>
      <c r="S6">
        <v>14179.88687</v>
      </c>
      <c r="T6">
        <v>14617.987880000001</v>
      </c>
      <c r="U6">
        <v>15115.850640000001</v>
      </c>
      <c r="V6">
        <v>15678.60338</v>
      </c>
      <c r="W6">
        <v>16293.726199999999</v>
      </c>
      <c r="X6">
        <v>16940.316030000002</v>
      </c>
      <c r="Y6">
        <v>17592.536209999998</v>
      </c>
      <c r="Z6">
        <v>18220.870159999999</v>
      </c>
      <c r="AA6">
        <v>18792.82879</v>
      </c>
      <c r="AB6">
        <v>19290.942360000001</v>
      </c>
      <c r="AC6">
        <v>19718.81813</v>
      </c>
      <c r="AD6">
        <v>20081.343150000001</v>
      </c>
      <c r="AE6">
        <v>20384.62989</v>
      </c>
      <c r="AF6">
        <v>20635.92496</v>
      </c>
      <c r="AG6">
        <v>20843.054950000002</v>
      </c>
      <c r="AH6">
        <v>21014.277190000001</v>
      </c>
      <c r="AI6">
        <v>21158.49641</v>
      </c>
      <c r="AJ6">
        <v>21285.086080000001</v>
      </c>
      <c r="AK6">
        <v>21403.84172</v>
      </c>
    </row>
    <row r="7" spans="1:37">
      <c r="A7" t="s">
        <v>455</v>
      </c>
      <c r="B7">
        <v>14205.15351</v>
      </c>
      <c r="C7">
        <v>14566.04702</v>
      </c>
      <c r="D7">
        <v>14873.455169999999</v>
      </c>
      <c r="E7">
        <v>15241.802180000001</v>
      </c>
      <c r="F7">
        <v>15729.278630000001</v>
      </c>
      <c r="G7">
        <v>16276.56292</v>
      </c>
      <c r="H7">
        <v>17058.85312</v>
      </c>
      <c r="I7">
        <v>18239.518690000001</v>
      </c>
      <c r="J7">
        <v>19834.850050000001</v>
      </c>
      <c r="K7">
        <v>21366.924190000002</v>
      </c>
      <c r="L7">
        <v>22508.108939999998</v>
      </c>
      <c r="M7">
        <v>23404.78426</v>
      </c>
      <c r="N7">
        <v>24291.920730000002</v>
      </c>
      <c r="O7">
        <v>25354.628049999999</v>
      </c>
      <c r="P7">
        <v>26700.068630000002</v>
      </c>
      <c r="Q7">
        <v>28340.34923</v>
      </c>
      <c r="R7">
        <v>29151.90782</v>
      </c>
      <c r="S7">
        <v>29982.590960000001</v>
      </c>
      <c r="T7">
        <v>30973.882300000001</v>
      </c>
      <c r="U7">
        <v>32121.246780000001</v>
      </c>
      <c r="V7">
        <v>33389.247190000002</v>
      </c>
      <c r="W7">
        <v>34738.120389999996</v>
      </c>
      <c r="X7">
        <v>36128.876510000002</v>
      </c>
      <c r="Y7">
        <v>37523.568829999997</v>
      </c>
      <c r="Z7">
        <v>38884.357329999999</v>
      </c>
      <c r="AA7">
        <v>40172.562839999999</v>
      </c>
      <c r="AB7">
        <v>41371.573859999997</v>
      </c>
      <c r="AC7">
        <v>42489.135110000003</v>
      </c>
      <c r="AD7">
        <v>43529.762069999997</v>
      </c>
      <c r="AE7">
        <v>44498.866690000003</v>
      </c>
      <c r="AF7">
        <v>45403.476549999999</v>
      </c>
      <c r="AG7">
        <v>46251.48489</v>
      </c>
      <c r="AH7">
        <v>47051.192309999999</v>
      </c>
      <c r="AI7">
        <v>47811.275780000004</v>
      </c>
      <c r="AJ7">
        <v>48540.517540000001</v>
      </c>
      <c r="AK7">
        <v>49247.672659999997</v>
      </c>
    </row>
    <row r="8" spans="1:37">
      <c r="A8" t="s">
        <v>456</v>
      </c>
      <c r="B8">
        <v>2263.6441289999998</v>
      </c>
      <c r="C8">
        <v>2277.451008</v>
      </c>
      <c r="D8">
        <v>2287.0938259999998</v>
      </c>
      <c r="E8">
        <v>2316.1327580000002</v>
      </c>
      <c r="F8">
        <v>2381.258851</v>
      </c>
      <c r="G8">
        <v>2481.0243580000001</v>
      </c>
      <c r="H8">
        <v>2677.5827519999998</v>
      </c>
      <c r="I8">
        <v>2681.5908679999998</v>
      </c>
      <c r="J8">
        <v>2599.9990859999998</v>
      </c>
      <c r="K8">
        <v>2508.361418</v>
      </c>
      <c r="L8">
        <v>2464.1750980000002</v>
      </c>
      <c r="M8">
        <v>2516.285625</v>
      </c>
      <c r="N8">
        <v>2694.842212</v>
      </c>
      <c r="O8">
        <v>3005.319661</v>
      </c>
      <c r="P8">
        <v>3446.9628339999999</v>
      </c>
      <c r="Q8">
        <v>3972.5498130000001</v>
      </c>
      <c r="R8">
        <v>4229.8313429999998</v>
      </c>
      <c r="S8">
        <v>4366.7647889999998</v>
      </c>
      <c r="T8">
        <v>4471.8880749999998</v>
      </c>
      <c r="U8">
        <v>4584.3769510000002</v>
      </c>
      <c r="V8">
        <v>4717.3664479999998</v>
      </c>
      <c r="W8">
        <v>4871.7151750000003</v>
      </c>
      <c r="X8">
        <v>5042.2323889999998</v>
      </c>
      <c r="Y8">
        <v>5220.411634</v>
      </c>
      <c r="Z8">
        <v>5395.5751410000003</v>
      </c>
      <c r="AA8">
        <v>5555.4949450000004</v>
      </c>
      <c r="AB8">
        <v>5693.3922579999999</v>
      </c>
      <c r="AC8">
        <v>5811.3928589999996</v>
      </c>
      <c r="AD8">
        <v>5912.8896750000004</v>
      </c>
      <c r="AE8">
        <v>6001.4091509999998</v>
      </c>
      <c r="AF8">
        <v>6080.4453830000002</v>
      </c>
      <c r="AG8">
        <v>6153.4209810000002</v>
      </c>
      <c r="AH8">
        <v>6223.878823</v>
      </c>
      <c r="AI8">
        <v>6295.7814209999997</v>
      </c>
      <c r="AJ8">
        <v>6373.5333110000001</v>
      </c>
      <c r="AK8">
        <v>6462.0584159999999</v>
      </c>
    </row>
    <row r="9" spans="1:37">
      <c r="A9" t="s">
        <v>457</v>
      </c>
      <c r="B9">
        <v>2698.017621</v>
      </c>
      <c r="C9">
        <v>2698.2532460000002</v>
      </c>
      <c r="D9">
        <v>2698.3565400000002</v>
      </c>
      <c r="E9">
        <v>2699.4410419999999</v>
      </c>
      <c r="F9">
        <v>2701.1793130000001</v>
      </c>
      <c r="G9">
        <v>2702.6768010000001</v>
      </c>
      <c r="H9">
        <v>2704.4913539999998</v>
      </c>
      <c r="I9">
        <v>2707.39165</v>
      </c>
      <c r="J9">
        <v>2711.391435</v>
      </c>
      <c r="K9">
        <v>2715.3679820000002</v>
      </c>
      <c r="L9">
        <v>2718.787073</v>
      </c>
      <c r="M9">
        <v>2721.9499409999999</v>
      </c>
      <c r="N9">
        <v>2725.1857540000001</v>
      </c>
      <c r="O9">
        <v>2728.7843160000002</v>
      </c>
      <c r="P9">
        <v>2732.9550680000002</v>
      </c>
      <c r="Q9">
        <v>2737.7848009999998</v>
      </c>
      <c r="R9">
        <v>2742.09548</v>
      </c>
      <c r="S9">
        <v>2746.7859819999999</v>
      </c>
      <c r="T9">
        <v>2751.9688470000001</v>
      </c>
      <c r="U9">
        <v>2757.605082</v>
      </c>
      <c r="V9">
        <v>2763.6092159999998</v>
      </c>
      <c r="W9">
        <v>2769.8835439999998</v>
      </c>
      <c r="X9">
        <v>2776.3292510000001</v>
      </c>
      <c r="Y9">
        <v>2782.8450990000001</v>
      </c>
      <c r="Z9">
        <v>2789.323629</v>
      </c>
      <c r="AA9">
        <v>2795.647344</v>
      </c>
      <c r="AB9">
        <v>2801.918001</v>
      </c>
      <c r="AC9">
        <v>2808.3327490000001</v>
      </c>
      <c r="AD9">
        <v>2814.8844949999998</v>
      </c>
      <c r="AE9">
        <v>2821.5806379999999</v>
      </c>
      <c r="AF9">
        <v>2828.4437320000002</v>
      </c>
      <c r="AG9">
        <v>2835.5071990000001</v>
      </c>
      <c r="AH9">
        <v>2842.8099029999998</v>
      </c>
      <c r="AI9">
        <v>2850.3929790000002</v>
      </c>
      <c r="AJ9">
        <v>2858.301305</v>
      </c>
      <c r="AK9">
        <v>2866.5835160000001</v>
      </c>
    </row>
    <row r="10" spans="1:37">
      <c r="A10" t="s">
        <v>55</v>
      </c>
      <c r="B10">
        <v>3392.8195249999999</v>
      </c>
      <c r="C10">
        <v>3436.211041</v>
      </c>
      <c r="D10">
        <v>3478.6179940000002</v>
      </c>
      <c r="E10">
        <v>3523.650412</v>
      </c>
      <c r="F10">
        <v>3584.3362120000002</v>
      </c>
      <c r="G10">
        <v>3651.798346</v>
      </c>
      <c r="H10">
        <v>3707.7678770000002</v>
      </c>
      <c r="I10">
        <v>3754.2705550000001</v>
      </c>
      <c r="J10">
        <v>3794.5048299999999</v>
      </c>
      <c r="K10">
        <v>3832.1007479999998</v>
      </c>
      <c r="L10">
        <v>3868.0758449999998</v>
      </c>
      <c r="M10">
        <v>3900.7399310000001</v>
      </c>
      <c r="N10">
        <v>3928.2215339999998</v>
      </c>
      <c r="O10">
        <v>3950.0470310000001</v>
      </c>
      <c r="P10">
        <v>3966.8677400000001</v>
      </c>
      <c r="Q10">
        <v>3980.1057310000001</v>
      </c>
      <c r="R10">
        <v>3991.4681700000001</v>
      </c>
      <c r="S10">
        <v>4003.0343360000002</v>
      </c>
      <c r="T10">
        <v>4015.856221</v>
      </c>
      <c r="U10">
        <v>4030.2573130000001</v>
      </c>
      <c r="V10">
        <v>4046.2392519999999</v>
      </c>
      <c r="W10">
        <v>4063.5865039999999</v>
      </c>
      <c r="X10">
        <v>4081.6707590000001</v>
      </c>
      <c r="Y10">
        <v>4099.7078430000001</v>
      </c>
      <c r="Z10">
        <v>4116.8901079999996</v>
      </c>
      <c r="AA10">
        <v>4132.4406559999998</v>
      </c>
      <c r="AB10">
        <v>4145.7521509999997</v>
      </c>
      <c r="AC10">
        <v>4156.7594129999998</v>
      </c>
      <c r="AD10">
        <v>4165.7856140000004</v>
      </c>
      <c r="AE10">
        <v>4173.2755500000003</v>
      </c>
      <c r="AF10">
        <v>4179.7286359999998</v>
      </c>
      <c r="AG10">
        <v>4185.3531309999998</v>
      </c>
      <c r="AH10">
        <v>4190.1239729999998</v>
      </c>
      <c r="AI10">
        <v>4194.167007</v>
      </c>
      <c r="AJ10">
        <v>4197.6816140000001</v>
      </c>
      <c r="AK10">
        <v>4200.8970589999999</v>
      </c>
    </row>
    <row r="11" spans="1:37">
      <c r="A11" t="s">
        <v>56</v>
      </c>
      <c r="B11">
        <v>16808.7</v>
      </c>
      <c r="C11">
        <v>17099.806840000001</v>
      </c>
      <c r="D11">
        <v>17381.929380000001</v>
      </c>
      <c r="E11">
        <v>17807.64977</v>
      </c>
      <c r="F11">
        <v>18437.63653</v>
      </c>
      <c r="G11">
        <v>19184.010869999998</v>
      </c>
      <c r="H11">
        <v>20013.0756</v>
      </c>
      <c r="I11">
        <v>20966.433860000001</v>
      </c>
      <c r="J11">
        <v>22071.884040000001</v>
      </c>
      <c r="K11">
        <v>23303.331989999999</v>
      </c>
      <c r="L11">
        <v>24615.36983</v>
      </c>
      <c r="M11">
        <v>25992.892189999999</v>
      </c>
      <c r="N11">
        <v>27449.90207</v>
      </c>
      <c r="O11">
        <v>29015.375909999999</v>
      </c>
      <c r="P11">
        <v>30721.27403</v>
      </c>
      <c r="Q11">
        <v>32597.012419999999</v>
      </c>
      <c r="R11">
        <v>34508.45405</v>
      </c>
      <c r="S11">
        <v>36551.357380000001</v>
      </c>
      <c r="T11">
        <v>38784.743770000001</v>
      </c>
      <c r="U11">
        <v>41231.15006</v>
      </c>
      <c r="V11">
        <v>43894.019780000002</v>
      </c>
      <c r="W11">
        <v>46767.133300000001</v>
      </c>
      <c r="X11">
        <v>49837.780700000003</v>
      </c>
      <c r="Y11">
        <v>53087.15782</v>
      </c>
      <c r="Z11">
        <v>56489.503709999997</v>
      </c>
      <c r="AA11">
        <v>60010.859819999998</v>
      </c>
      <c r="AB11">
        <v>63643.520709999997</v>
      </c>
      <c r="AC11">
        <v>67412.183080000003</v>
      </c>
      <c r="AD11">
        <v>71331.757759999993</v>
      </c>
      <c r="AE11">
        <v>75412.39503</v>
      </c>
      <c r="AF11">
        <v>79662.942120000007</v>
      </c>
      <c r="AG11">
        <v>84092.297040000005</v>
      </c>
      <c r="AH11">
        <v>88710.199739999996</v>
      </c>
      <c r="AI11">
        <v>93527.879069999995</v>
      </c>
      <c r="AJ11">
        <v>98558.192230000001</v>
      </c>
      <c r="AK11">
        <v>103815.802</v>
      </c>
    </row>
    <row r="12" spans="1:37">
      <c r="A12" t="s">
        <v>223</v>
      </c>
      <c r="B12">
        <v>78446.300010000006</v>
      </c>
      <c r="C12">
        <v>79547.086580000003</v>
      </c>
      <c r="D12">
        <v>80646.797290000002</v>
      </c>
      <c r="E12">
        <v>82887.701400000005</v>
      </c>
      <c r="F12">
        <v>86173.643419999993</v>
      </c>
      <c r="G12">
        <v>89610.486340000003</v>
      </c>
      <c r="H12">
        <v>93219.60931</v>
      </c>
      <c r="I12">
        <v>97102.124219999998</v>
      </c>
      <c r="J12">
        <v>101279.508</v>
      </c>
      <c r="K12">
        <v>105720.0966</v>
      </c>
      <c r="L12">
        <v>110395.9759</v>
      </c>
      <c r="M12">
        <v>115302.3686</v>
      </c>
      <c r="N12">
        <v>120454.7444</v>
      </c>
      <c r="O12">
        <v>125880.67140000001</v>
      </c>
      <c r="P12">
        <v>131614.87770000001</v>
      </c>
      <c r="Q12">
        <v>137704.2353</v>
      </c>
      <c r="R12">
        <v>144632.64970000001</v>
      </c>
      <c r="S12">
        <v>152476.0735</v>
      </c>
      <c r="T12">
        <v>161153.33290000001</v>
      </c>
      <c r="U12">
        <v>170606.33790000001</v>
      </c>
      <c r="V12">
        <v>180784.57320000001</v>
      </c>
      <c r="W12">
        <v>191632.93979999999</v>
      </c>
      <c r="X12">
        <v>203082.79509999999</v>
      </c>
      <c r="Y12">
        <v>215045.2726</v>
      </c>
      <c r="Z12">
        <v>227406.66500000001</v>
      </c>
      <c r="AA12">
        <v>240025.2402</v>
      </c>
      <c r="AB12">
        <v>252964.15520000001</v>
      </c>
      <c r="AC12">
        <v>266413.76779999997</v>
      </c>
      <c r="AD12">
        <v>280399.78009999997</v>
      </c>
      <c r="AE12">
        <v>294953.12190000003</v>
      </c>
      <c r="AF12">
        <v>310110.28289999999</v>
      </c>
      <c r="AG12">
        <v>325913.29340000002</v>
      </c>
      <c r="AH12">
        <v>342409.5687</v>
      </c>
      <c r="AI12">
        <v>359651.97950000002</v>
      </c>
      <c r="AJ12">
        <v>377699.49369999999</v>
      </c>
      <c r="AK12">
        <v>396617.7194</v>
      </c>
    </row>
    <row r="13" spans="1:37">
      <c r="A13" t="s">
        <v>229</v>
      </c>
      <c r="B13">
        <v>150502.7647</v>
      </c>
      <c r="C13">
        <v>152874.29740000001</v>
      </c>
      <c r="D13">
        <v>155181.16080000001</v>
      </c>
      <c r="E13">
        <v>159396.25700000001</v>
      </c>
      <c r="F13">
        <v>165576.8253</v>
      </c>
      <c r="G13">
        <v>172248.4791</v>
      </c>
      <c r="H13">
        <v>179454.09400000001</v>
      </c>
      <c r="I13">
        <v>187393.10149999999</v>
      </c>
      <c r="J13">
        <v>196150.92170000001</v>
      </c>
      <c r="K13">
        <v>205382.59570000001</v>
      </c>
      <c r="L13">
        <v>214808.8382</v>
      </c>
      <c r="M13">
        <v>224515.2781</v>
      </c>
      <c r="N13">
        <v>234705.92319999999</v>
      </c>
      <c r="O13">
        <v>245580.07500000001</v>
      </c>
      <c r="P13">
        <v>257295.55530000001</v>
      </c>
      <c r="Q13">
        <v>269949.48700000002</v>
      </c>
      <c r="R13">
        <v>283084.52590000001</v>
      </c>
      <c r="S13">
        <v>297702.93589999998</v>
      </c>
      <c r="T13">
        <v>313897.5012</v>
      </c>
      <c r="U13">
        <v>331616.73009999999</v>
      </c>
      <c r="V13">
        <v>350762.28379999998</v>
      </c>
      <c r="W13">
        <v>371208.13799999998</v>
      </c>
      <c r="X13">
        <v>392797.80810000002</v>
      </c>
      <c r="Y13">
        <v>415336.70970000001</v>
      </c>
      <c r="Z13">
        <v>438584.74339999998</v>
      </c>
      <c r="AA13">
        <v>462250.46950000001</v>
      </c>
      <c r="AB13">
        <v>486389.65500000003</v>
      </c>
      <c r="AC13">
        <v>511317.98839999997</v>
      </c>
      <c r="AD13">
        <v>537110.86430000002</v>
      </c>
      <c r="AE13">
        <v>563836.57200000004</v>
      </c>
      <c r="AF13">
        <v>591570.18000000005</v>
      </c>
      <c r="AG13">
        <v>620395.85190000001</v>
      </c>
      <c r="AH13">
        <v>650407.26969999995</v>
      </c>
      <c r="AI13">
        <v>681708.18370000005</v>
      </c>
      <c r="AJ13">
        <v>714413.07869999995</v>
      </c>
      <c r="AK13">
        <v>748647.95970000001</v>
      </c>
    </row>
    <row r="14" spans="1:37">
      <c r="A14" t="s">
        <v>236</v>
      </c>
      <c r="B14">
        <v>542</v>
      </c>
      <c r="C14">
        <v>554.43031259999998</v>
      </c>
      <c r="D14">
        <v>567.05901089999998</v>
      </c>
      <c r="E14">
        <v>581.47676060000003</v>
      </c>
      <c r="F14">
        <v>599.91273839999997</v>
      </c>
      <c r="G14">
        <v>621.15851959999998</v>
      </c>
      <c r="H14">
        <v>798.84720460000005</v>
      </c>
      <c r="I14">
        <v>806.91786930000001</v>
      </c>
      <c r="J14">
        <v>735.90348449999999</v>
      </c>
      <c r="K14">
        <v>662.88877239999999</v>
      </c>
      <c r="L14">
        <v>617.91111379999995</v>
      </c>
      <c r="M14">
        <v>605.15859269999999</v>
      </c>
      <c r="N14">
        <v>632.93890639999995</v>
      </c>
      <c r="O14">
        <v>693.40100800000005</v>
      </c>
      <c r="P14">
        <v>781.56757430000005</v>
      </c>
      <c r="Q14">
        <v>869.11988220000001</v>
      </c>
      <c r="R14">
        <v>911.38809309999999</v>
      </c>
      <c r="S14">
        <v>937.87027660000001</v>
      </c>
      <c r="T14">
        <v>961.81299860000001</v>
      </c>
      <c r="U14">
        <v>987.90617529999997</v>
      </c>
      <c r="V14">
        <v>1016.851083</v>
      </c>
      <c r="W14">
        <v>1047.4927499999999</v>
      </c>
      <c r="X14">
        <v>1077.769043</v>
      </c>
      <c r="Y14">
        <v>1105.219842</v>
      </c>
      <c r="Z14">
        <v>1127.3224729999999</v>
      </c>
      <c r="AA14">
        <v>1141.7810480000001</v>
      </c>
      <c r="AB14">
        <v>1148.4807040000001</v>
      </c>
      <c r="AC14">
        <v>1149.902411</v>
      </c>
      <c r="AD14">
        <v>1148.611228</v>
      </c>
      <c r="AE14">
        <v>1146.986343</v>
      </c>
      <c r="AF14">
        <v>1147.181609</v>
      </c>
      <c r="AG14">
        <v>1151.1575680000001</v>
      </c>
      <c r="AH14">
        <v>1160.7755669999999</v>
      </c>
      <c r="AI14">
        <v>1177.9199020000001</v>
      </c>
      <c r="AJ14">
        <v>1204.5897279999999</v>
      </c>
      <c r="AK14">
        <v>1243.00036</v>
      </c>
    </row>
    <row r="15" spans="1:37">
      <c r="A15" t="s">
        <v>237</v>
      </c>
      <c r="B15">
        <v>216</v>
      </c>
      <c r="C15">
        <v>219.514161</v>
      </c>
      <c r="D15">
        <v>223.34945999999999</v>
      </c>
      <c r="E15">
        <v>229.0885735</v>
      </c>
      <c r="F15">
        <v>237.5232796</v>
      </c>
      <c r="G15">
        <v>248.024271</v>
      </c>
      <c r="H15">
        <v>265.3991833</v>
      </c>
      <c r="I15">
        <v>282.839585</v>
      </c>
      <c r="J15">
        <v>295.00103319999999</v>
      </c>
      <c r="K15">
        <v>302.97549070000002</v>
      </c>
      <c r="L15">
        <v>309.34666870000001</v>
      </c>
      <c r="M15">
        <v>318.43266019999999</v>
      </c>
      <c r="N15">
        <v>331.44596710000002</v>
      </c>
      <c r="O15">
        <v>348.17653180000002</v>
      </c>
      <c r="P15">
        <v>367.61257089999998</v>
      </c>
      <c r="Q15">
        <v>388.49300599999998</v>
      </c>
      <c r="R15">
        <v>407.49495910000002</v>
      </c>
      <c r="S15">
        <v>426.02066559999997</v>
      </c>
      <c r="T15">
        <v>444.74448410000002</v>
      </c>
      <c r="U15">
        <v>463.9551027</v>
      </c>
      <c r="V15">
        <v>483.761031</v>
      </c>
      <c r="W15">
        <v>504.18798349999997</v>
      </c>
      <c r="X15">
        <v>525.21683770000004</v>
      </c>
      <c r="Y15">
        <v>546.79798400000004</v>
      </c>
      <c r="Z15">
        <v>568.85375139999996</v>
      </c>
      <c r="AA15">
        <v>591.27813839999999</v>
      </c>
      <c r="AB15">
        <v>614.01193520000004</v>
      </c>
      <c r="AC15">
        <v>637.09539199999995</v>
      </c>
      <c r="AD15">
        <v>660.59775279999997</v>
      </c>
      <c r="AE15">
        <v>684.58628120000003</v>
      </c>
      <c r="AF15">
        <v>709.12188419999995</v>
      </c>
      <c r="AG15">
        <v>734.26110029999995</v>
      </c>
      <c r="AH15">
        <v>760.06181530000003</v>
      </c>
      <c r="AI15">
        <v>786.58828329999994</v>
      </c>
      <c r="AJ15">
        <v>813.91067009999995</v>
      </c>
      <c r="AK15">
        <v>842.10565550000001</v>
      </c>
    </row>
    <row r="16" spans="1:37">
      <c r="A16" t="s">
        <v>458</v>
      </c>
      <c r="B16">
        <v>396.00360000000001</v>
      </c>
      <c r="C16">
        <v>406.69549280000001</v>
      </c>
      <c r="D16">
        <v>421.34275129999997</v>
      </c>
      <c r="E16">
        <v>441.92637830000001</v>
      </c>
      <c r="F16">
        <v>469.08867659999999</v>
      </c>
      <c r="G16">
        <v>501.27940510000002</v>
      </c>
      <c r="H16">
        <v>543.05630840000003</v>
      </c>
      <c r="I16">
        <v>612.45251489999998</v>
      </c>
      <c r="J16">
        <v>698.25310339999999</v>
      </c>
      <c r="K16">
        <v>764.03657439999995</v>
      </c>
      <c r="L16">
        <v>804.50240740000004</v>
      </c>
      <c r="M16">
        <v>837.78793929999995</v>
      </c>
      <c r="N16">
        <v>873.00571820000005</v>
      </c>
      <c r="O16">
        <v>913.78821070000004</v>
      </c>
      <c r="P16">
        <v>960.32073200000002</v>
      </c>
      <c r="Q16">
        <v>1011.152836</v>
      </c>
      <c r="R16">
        <v>1051.1859199999999</v>
      </c>
      <c r="S16">
        <v>1087.4733719999999</v>
      </c>
      <c r="T16">
        <v>1123.1910720000001</v>
      </c>
      <c r="U16">
        <v>1159.5565529999999</v>
      </c>
      <c r="V16">
        <v>1196.9413300000001</v>
      </c>
      <c r="W16">
        <v>1235.387469</v>
      </c>
      <c r="X16">
        <v>1274.8184630000001</v>
      </c>
      <c r="Y16">
        <v>1315.1133030000001</v>
      </c>
      <c r="Z16">
        <v>1356.120641</v>
      </c>
      <c r="AA16">
        <v>1397.656708</v>
      </c>
      <c r="AB16">
        <v>1439.649506</v>
      </c>
      <c r="AC16">
        <v>1482.2231340000001</v>
      </c>
      <c r="AD16">
        <v>1525.5496439999999</v>
      </c>
      <c r="AE16">
        <v>1569.7863400000001</v>
      </c>
      <c r="AF16">
        <v>1615.0656770000001</v>
      </c>
      <c r="AG16">
        <v>1661.501262</v>
      </c>
      <c r="AH16">
        <v>1709.1993460000001</v>
      </c>
      <c r="AI16">
        <v>1758.2655199999999</v>
      </c>
      <c r="AJ16">
        <v>1808.8047369999999</v>
      </c>
      <c r="AK16">
        <v>1860.924497</v>
      </c>
    </row>
    <row r="17" spans="1:37">
      <c r="A17" t="s">
        <v>235</v>
      </c>
      <c r="B17">
        <v>1109.2441289999999</v>
      </c>
      <c r="C17">
        <v>1096.4773250000001</v>
      </c>
      <c r="D17">
        <v>1075.070518</v>
      </c>
      <c r="E17">
        <v>1063.425336</v>
      </c>
      <c r="F17">
        <v>1074.5672199999999</v>
      </c>
      <c r="G17">
        <v>1110.4383479999999</v>
      </c>
      <c r="H17">
        <v>1070.1455779999999</v>
      </c>
      <c r="I17">
        <v>979.13222670000005</v>
      </c>
      <c r="J17">
        <v>870.40203959999997</v>
      </c>
      <c r="K17">
        <v>777.91666299999997</v>
      </c>
      <c r="L17">
        <v>731.85986479999997</v>
      </c>
      <c r="M17">
        <v>754.33545189999995</v>
      </c>
      <c r="N17">
        <v>856.83747449999998</v>
      </c>
      <c r="O17">
        <v>1049.2551759999999</v>
      </c>
      <c r="P17">
        <v>1336.629586</v>
      </c>
      <c r="Q17">
        <v>1702.7652860000001</v>
      </c>
      <c r="R17">
        <v>1858.6897570000001</v>
      </c>
      <c r="S17">
        <v>1914.2740899999999</v>
      </c>
      <c r="T17">
        <v>1940.9588839999999</v>
      </c>
      <c r="U17">
        <v>1971.7248159999999</v>
      </c>
      <c r="V17">
        <v>2018.526537</v>
      </c>
      <c r="W17">
        <v>2083.3103780000001</v>
      </c>
      <c r="X17">
        <v>2163.0436599999998</v>
      </c>
      <c r="Y17">
        <v>2251.8509300000001</v>
      </c>
      <c r="Z17">
        <v>2341.8065449999999</v>
      </c>
      <c r="AA17">
        <v>2423.2688800000001</v>
      </c>
      <c r="AB17">
        <v>2489.7049619999998</v>
      </c>
      <c r="AC17">
        <v>2540.593824</v>
      </c>
      <c r="AD17">
        <v>2576.520822</v>
      </c>
      <c r="AE17">
        <v>2598.407874</v>
      </c>
      <c r="AF17">
        <v>2607.4013629999999</v>
      </c>
      <c r="AG17">
        <v>2604.7928470000002</v>
      </c>
      <c r="AH17">
        <v>2592.099397</v>
      </c>
      <c r="AI17">
        <v>2571.2290950000001</v>
      </c>
      <c r="AJ17">
        <v>2544.411963</v>
      </c>
      <c r="AK17">
        <v>2514.1721950000001</v>
      </c>
    </row>
    <row r="18" spans="1:37">
      <c r="A18" t="s">
        <v>459</v>
      </c>
      <c r="B18">
        <v>0.39639999999999997</v>
      </c>
      <c r="C18">
        <v>0.33371667630000001</v>
      </c>
      <c r="D18">
        <v>0.27208573079999998</v>
      </c>
      <c r="E18">
        <v>0.21570937100000001</v>
      </c>
      <c r="F18">
        <v>0.16693644329999999</v>
      </c>
      <c r="G18">
        <v>0.12381525559999999</v>
      </c>
      <c r="H18">
        <v>0.13447838500000001</v>
      </c>
      <c r="I18">
        <v>0.24867181129999999</v>
      </c>
      <c r="J18">
        <v>0.43942552779999999</v>
      </c>
      <c r="K18">
        <v>0.54391743140000004</v>
      </c>
      <c r="L18">
        <v>0.55504340169999999</v>
      </c>
      <c r="M18">
        <v>0.57098137930000004</v>
      </c>
      <c r="N18">
        <v>0.61414615559999997</v>
      </c>
      <c r="O18">
        <v>0.69873450749999999</v>
      </c>
      <c r="P18">
        <v>0.83236999229999997</v>
      </c>
      <c r="Q18">
        <v>1.018803492</v>
      </c>
      <c r="R18">
        <v>1.072614041</v>
      </c>
      <c r="S18">
        <v>1.126383906</v>
      </c>
      <c r="T18">
        <v>1.180635535</v>
      </c>
      <c r="U18">
        <v>1.234303215</v>
      </c>
      <c r="V18">
        <v>1.2864669070000001</v>
      </c>
      <c r="W18">
        <v>1.3365937590000001</v>
      </c>
      <c r="X18">
        <v>1.3843850630000001</v>
      </c>
      <c r="Y18">
        <v>1.429573999</v>
      </c>
      <c r="Z18">
        <v>1.471729812</v>
      </c>
      <c r="AA18">
        <v>1.510170883</v>
      </c>
      <c r="AB18">
        <v>1.5451510449999999</v>
      </c>
      <c r="AC18">
        <v>1.5780978459999999</v>
      </c>
      <c r="AD18">
        <v>1.610228478</v>
      </c>
      <c r="AE18">
        <v>1.642312891</v>
      </c>
      <c r="AF18">
        <v>1.674850696</v>
      </c>
      <c r="AG18">
        <v>1.708204426</v>
      </c>
      <c r="AH18">
        <v>1.7426976839999999</v>
      </c>
      <c r="AI18">
        <v>1.77862042</v>
      </c>
      <c r="AJ18">
        <v>1.816212602</v>
      </c>
      <c r="AK18">
        <v>1.8557077909999999</v>
      </c>
    </row>
    <row r="19" spans="1:37">
      <c r="A19" t="s">
        <v>460</v>
      </c>
      <c r="B19">
        <v>1154.0036</v>
      </c>
      <c r="C19">
        <v>1180.639966</v>
      </c>
      <c r="D19">
        <v>1211.7512220000001</v>
      </c>
      <c r="E19">
        <v>1252.491712</v>
      </c>
      <c r="F19">
        <v>1306.5246950000001</v>
      </c>
      <c r="G19">
        <v>1370.4621959999999</v>
      </c>
      <c r="H19">
        <v>1607.302696</v>
      </c>
      <c r="I19">
        <v>1702.209969</v>
      </c>
      <c r="J19">
        <v>1729.1576210000001</v>
      </c>
      <c r="K19">
        <v>1729.900838</v>
      </c>
      <c r="L19">
        <v>1731.76019</v>
      </c>
      <c r="M19">
        <v>1761.3791920000001</v>
      </c>
      <c r="N19">
        <v>1837.390592</v>
      </c>
      <c r="O19">
        <v>1955.365751</v>
      </c>
      <c r="P19">
        <v>2109.5008769999999</v>
      </c>
      <c r="Q19">
        <v>2268.7657239999999</v>
      </c>
      <c r="R19">
        <v>2370.0689729999999</v>
      </c>
      <c r="S19">
        <v>2451.3643149999998</v>
      </c>
      <c r="T19">
        <v>2529.7485550000001</v>
      </c>
      <c r="U19">
        <v>2611.4178310000002</v>
      </c>
      <c r="V19">
        <v>2697.5534440000001</v>
      </c>
      <c r="W19">
        <v>2787.0682029999998</v>
      </c>
      <c r="X19">
        <v>2877.8043440000001</v>
      </c>
      <c r="Y19">
        <v>2967.1311289999999</v>
      </c>
      <c r="Z19">
        <v>3052.2968660000001</v>
      </c>
      <c r="AA19">
        <v>3130.7158939999999</v>
      </c>
      <c r="AB19">
        <v>3202.1421460000001</v>
      </c>
      <c r="AC19">
        <v>3269.220937</v>
      </c>
      <c r="AD19">
        <v>3334.7586249999999</v>
      </c>
      <c r="AE19">
        <v>3401.358964</v>
      </c>
      <c r="AF19">
        <v>3471.3691699999999</v>
      </c>
      <c r="AG19">
        <v>3546.91993</v>
      </c>
      <c r="AH19">
        <v>3630.036728</v>
      </c>
      <c r="AI19">
        <v>3722.7737050000001</v>
      </c>
      <c r="AJ19">
        <v>3827.3051350000001</v>
      </c>
      <c r="AK19">
        <v>3946.0305130000002</v>
      </c>
    </row>
    <row r="20" spans="1:37">
      <c r="A20" t="s">
        <v>461</v>
      </c>
      <c r="B20">
        <v>1109.640529</v>
      </c>
      <c r="C20">
        <v>1096.811042</v>
      </c>
      <c r="D20">
        <v>1075.3426039999999</v>
      </c>
      <c r="E20">
        <v>1063.6410450000001</v>
      </c>
      <c r="F20">
        <v>1074.734156</v>
      </c>
      <c r="G20">
        <v>1110.5621630000001</v>
      </c>
      <c r="H20">
        <v>1070.2800560000001</v>
      </c>
      <c r="I20">
        <v>979.38089849999994</v>
      </c>
      <c r="J20">
        <v>870.84146510000005</v>
      </c>
      <c r="K20">
        <v>778.46058049999999</v>
      </c>
      <c r="L20">
        <v>732.41490820000001</v>
      </c>
      <c r="M20">
        <v>754.90643320000004</v>
      </c>
      <c r="N20">
        <v>857.45162059999996</v>
      </c>
      <c r="O20">
        <v>1049.9539110000001</v>
      </c>
      <c r="P20">
        <v>1337.4619560000001</v>
      </c>
      <c r="Q20">
        <v>1703.784089</v>
      </c>
      <c r="R20">
        <v>1859.762371</v>
      </c>
      <c r="S20">
        <v>1915.400474</v>
      </c>
      <c r="T20">
        <v>1942.1395199999999</v>
      </c>
      <c r="U20">
        <v>1972.95912</v>
      </c>
      <c r="V20">
        <v>2019.8130040000001</v>
      </c>
      <c r="W20">
        <v>2084.6469710000001</v>
      </c>
      <c r="X20">
        <v>2164.4280450000001</v>
      </c>
      <c r="Y20">
        <v>2253.2805039999998</v>
      </c>
      <c r="Z20">
        <v>2343.2782750000001</v>
      </c>
      <c r="AA20">
        <v>2424.779051</v>
      </c>
      <c r="AB20">
        <v>2491.2501130000001</v>
      </c>
      <c r="AC20">
        <v>2542.171922</v>
      </c>
      <c r="AD20">
        <v>2578.1310509999998</v>
      </c>
      <c r="AE20">
        <v>2600.0501859999999</v>
      </c>
      <c r="AF20">
        <v>2609.0762140000002</v>
      </c>
      <c r="AG20">
        <v>2606.5010510000002</v>
      </c>
      <c r="AH20">
        <v>2593.842095</v>
      </c>
      <c r="AI20">
        <v>2573.0077160000001</v>
      </c>
      <c r="AJ20">
        <v>2546.2281760000001</v>
      </c>
      <c r="AK20">
        <v>2516.0279030000002</v>
      </c>
    </row>
    <row r="21" spans="1:37">
      <c r="A21" t="s">
        <v>57</v>
      </c>
      <c r="B21">
        <v>3353.1214869999999</v>
      </c>
      <c r="C21">
        <v>3407.0923630000002</v>
      </c>
      <c r="D21">
        <v>3455.0852559999998</v>
      </c>
      <c r="E21">
        <v>3526.3756360000002</v>
      </c>
      <c r="F21">
        <v>3635.5350509999998</v>
      </c>
      <c r="G21">
        <v>3768.3737000000001</v>
      </c>
      <c r="H21">
        <v>3909.8223010000002</v>
      </c>
      <c r="I21">
        <v>4066.5247690000001</v>
      </c>
      <c r="J21">
        <v>4239.0501169999998</v>
      </c>
      <c r="K21">
        <v>4432.049336</v>
      </c>
      <c r="L21">
        <v>4644.8668260000004</v>
      </c>
      <c r="M21">
        <v>4872.7522170000002</v>
      </c>
      <c r="N21">
        <v>5112.4146799999999</v>
      </c>
      <c r="O21">
        <v>5363.5469110000004</v>
      </c>
      <c r="P21">
        <v>5627.6504599999998</v>
      </c>
      <c r="Q21">
        <v>5908.4302449999996</v>
      </c>
      <c r="R21">
        <v>6237.9734589999998</v>
      </c>
      <c r="S21">
        <v>6620.3839189999999</v>
      </c>
      <c r="T21">
        <v>7052.1070030000001</v>
      </c>
      <c r="U21">
        <v>7530.0063209999998</v>
      </c>
      <c r="V21">
        <v>8052.3840980000004</v>
      </c>
      <c r="W21">
        <v>8618.2399000000005</v>
      </c>
      <c r="X21">
        <v>9226.3230390000008</v>
      </c>
      <c r="Y21">
        <v>9874.4529160000002</v>
      </c>
      <c r="Z21">
        <v>10559.056130000001</v>
      </c>
      <c r="AA21">
        <v>11274.851559999999</v>
      </c>
      <c r="AB21">
        <v>12020.626969999999</v>
      </c>
      <c r="AC21">
        <v>12800.89178</v>
      </c>
      <c r="AD21">
        <v>13619.13672</v>
      </c>
      <c r="AE21">
        <v>14478.09978</v>
      </c>
      <c r="AF21">
        <v>15380.21392</v>
      </c>
      <c r="AG21">
        <v>16327.83404</v>
      </c>
      <c r="AH21">
        <v>17323.42225</v>
      </c>
      <c r="AI21">
        <v>18369.701710000001</v>
      </c>
      <c r="AJ21">
        <v>19469.672460000002</v>
      </c>
      <c r="AK21">
        <v>20626.643220000002</v>
      </c>
    </row>
    <row r="22" spans="1:37">
      <c r="A22" t="s">
        <v>58</v>
      </c>
      <c r="B22">
        <v>2603.9507410000001</v>
      </c>
      <c r="C22">
        <v>2665.3262530000002</v>
      </c>
      <c r="D22">
        <v>2740.2968529999998</v>
      </c>
      <c r="E22">
        <v>2849.1341499999999</v>
      </c>
      <c r="F22">
        <v>3000.0236490000002</v>
      </c>
      <c r="G22">
        <v>3179.1880200000001</v>
      </c>
      <c r="H22">
        <v>3382.5679620000001</v>
      </c>
      <c r="I22">
        <v>3607.2699360000001</v>
      </c>
      <c r="J22">
        <v>3855.4743109999999</v>
      </c>
      <c r="K22">
        <v>4129.9485880000002</v>
      </c>
      <c r="L22">
        <v>4433.1670370000002</v>
      </c>
      <c r="M22">
        <v>4769.3070180000004</v>
      </c>
      <c r="N22">
        <v>5145.227484</v>
      </c>
      <c r="O22">
        <v>5569.2257669999999</v>
      </c>
      <c r="P22">
        <v>6049.8185400000002</v>
      </c>
      <c r="Q22">
        <v>6594.3146079999997</v>
      </c>
      <c r="R22">
        <v>7084.3522650000004</v>
      </c>
      <c r="S22">
        <v>7536.3834999999999</v>
      </c>
      <c r="T22">
        <v>7985.5088239999995</v>
      </c>
      <c r="U22">
        <v>8455.2237299999997</v>
      </c>
      <c r="V22">
        <v>8956.3481420000007</v>
      </c>
      <c r="W22">
        <v>9491.5051170000006</v>
      </c>
      <c r="X22">
        <v>10058.690399999999</v>
      </c>
      <c r="Y22">
        <v>10653.25239</v>
      </c>
      <c r="Z22">
        <v>11268.71161</v>
      </c>
      <c r="AA22">
        <v>11896.97135</v>
      </c>
      <c r="AB22">
        <v>12534.614670000001</v>
      </c>
      <c r="AC22">
        <v>13184.63989</v>
      </c>
      <c r="AD22">
        <v>13849.21711</v>
      </c>
      <c r="AE22">
        <v>14529.806210000001</v>
      </c>
      <c r="AF22">
        <v>15227.52317</v>
      </c>
      <c r="AG22">
        <v>15943.38053</v>
      </c>
      <c r="AH22">
        <v>16678.510149999998</v>
      </c>
      <c r="AI22">
        <v>17434.34419</v>
      </c>
      <c r="AJ22">
        <v>18212.653750000001</v>
      </c>
      <c r="AK22">
        <v>19015.578079999999</v>
      </c>
    </row>
    <row r="23" spans="1:37">
      <c r="A23" t="s">
        <v>59</v>
      </c>
      <c r="B23">
        <v>8879.3744210000004</v>
      </c>
      <c r="C23">
        <v>9013.293662</v>
      </c>
      <c r="D23">
        <v>9133.7532680000004</v>
      </c>
      <c r="E23">
        <v>9337.5270569999993</v>
      </c>
      <c r="F23">
        <v>9656.0866050000004</v>
      </c>
      <c r="G23">
        <v>10031.68353</v>
      </c>
      <c r="H23">
        <v>10443.37412</v>
      </c>
      <c r="I23">
        <v>10877.42369</v>
      </c>
      <c r="J23">
        <v>11337.02124</v>
      </c>
      <c r="K23">
        <v>11832.603779999999</v>
      </c>
      <c r="L23">
        <v>12369.761909999999</v>
      </c>
      <c r="M23">
        <v>12950.36649</v>
      </c>
      <c r="N23">
        <v>13577.668809999999</v>
      </c>
      <c r="O23">
        <v>14255.24396</v>
      </c>
      <c r="P23">
        <v>14986.89357</v>
      </c>
      <c r="Q23">
        <v>15775.804109999999</v>
      </c>
      <c r="R23">
        <v>16678.021550000001</v>
      </c>
      <c r="S23">
        <v>17719.65382</v>
      </c>
      <c r="T23">
        <v>18899.329020000001</v>
      </c>
      <c r="U23">
        <v>20210.550739999999</v>
      </c>
      <c r="V23">
        <v>21647.703829999999</v>
      </c>
      <c r="W23">
        <v>23205.972170000001</v>
      </c>
      <c r="X23">
        <v>24879.718110000002</v>
      </c>
      <c r="Y23">
        <v>26660.892629999998</v>
      </c>
      <c r="Z23">
        <v>28537.704730000001</v>
      </c>
      <c r="AA23">
        <v>30493.568309999999</v>
      </c>
      <c r="AB23">
        <v>32527.48473</v>
      </c>
      <c r="AC23">
        <v>34656.199110000001</v>
      </c>
      <c r="AD23">
        <v>36888.372080000001</v>
      </c>
      <c r="AE23">
        <v>39229.390290000003</v>
      </c>
      <c r="AF23">
        <v>41683.91661</v>
      </c>
      <c r="AG23">
        <v>44256.769800000002</v>
      </c>
      <c r="AH23">
        <v>46953.309329999996</v>
      </c>
      <c r="AI23">
        <v>49779.733719999997</v>
      </c>
      <c r="AJ23">
        <v>52743.186679999999</v>
      </c>
      <c r="AK23">
        <v>55851.8845</v>
      </c>
    </row>
    <row r="24" spans="1:37">
      <c r="A24" t="s">
        <v>60</v>
      </c>
      <c r="B24">
        <v>1590.655315</v>
      </c>
      <c r="C24">
        <v>1620.5690669999999</v>
      </c>
      <c r="D24">
        <v>1646.845309</v>
      </c>
      <c r="E24">
        <v>1673.9241420000001</v>
      </c>
      <c r="F24">
        <v>1706.4658400000001</v>
      </c>
      <c r="G24">
        <v>1743.0712590000001</v>
      </c>
      <c r="H24">
        <v>1791.5422530000001</v>
      </c>
      <c r="I24">
        <v>1884.730356</v>
      </c>
      <c r="J24">
        <v>2038.0620690000001</v>
      </c>
      <c r="K24">
        <v>2220.726807</v>
      </c>
      <c r="L24">
        <v>2393.231166</v>
      </c>
      <c r="M24">
        <v>2542.3120009999998</v>
      </c>
      <c r="N24">
        <v>2673.635205</v>
      </c>
      <c r="O24">
        <v>2800.5979889999999</v>
      </c>
      <c r="P24">
        <v>2936.6629889999999</v>
      </c>
      <c r="Q24">
        <v>3092.0062459999999</v>
      </c>
      <c r="R24">
        <v>3205.194544</v>
      </c>
      <c r="S24">
        <v>3303.624812</v>
      </c>
      <c r="T24">
        <v>3406.2817639999998</v>
      </c>
      <c r="U24">
        <v>3518.9244859999999</v>
      </c>
      <c r="V24">
        <v>3641.1336580000002</v>
      </c>
      <c r="W24">
        <v>3770.3724240000001</v>
      </c>
      <c r="X24">
        <v>3903.5760690000002</v>
      </c>
      <c r="Y24">
        <v>4037.6604870000001</v>
      </c>
      <c r="Z24">
        <v>4169.6065170000002</v>
      </c>
      <c r="AA24">
        <v>4296.40103</v>
      </c>
      <c r="AB24">
        <v>4416.3311780000004</v>
      </c>
      <c r="AC24">
        <v>4529.409737</v>
      </c>
      <c r="AD24">
        <v>4635.8344120000002</v>
      </c>
      <c r="AE24">
        <v>4735.8198199999997</v>
      </c>
      <c r="AF24">
        <v>4829.6449849999999</v>
      </c>
      <c r="AG24">
        <v>4917.6477219999997</v>
      </c>
      <c r="AH24">
        <v>5000.2127440000004</v>
      </c>
      <c r="AI24">
        <v>5077.7729300000001</v>
      </c>
      <c r="AJ24">
        <v>5150.7901689999999</v>
      </c>
      <c r="AK24">
        <v>5219.74262</v>
      </c>
    </row>
    <row r="25" spans="1:37">
      <c r="A25" t="s">
        <v>61</v>
      </c>
      <c r="B25">
        <v>381.5980361</v>
      </c>
      <c r="C25">
        <v>393.52549679999998</v>
      </c>
      <c r="D25">
        <v>405.94869590000002</v>
      </c>
      <c r="E25">
        <v>420.68878319999999</v>
      </c>
      <c r="F25">
        <v>439.5253889</v>
      </c>
      <c r="G25">
        <v>461.69435809999999</v>
      </c>
      <c r="H25">
        <v>485.76897050000002</v>
      </c>
      <c r="I25">
        <v>530.48510080000005</v>
      </c>
      <c r="J25">
        <v>602.2763013</v>
      </c>
      <c r="K25">
        <v>688.00347160000001</v>
      </c>
      <c r="L25">
        <v>774.34289720000004</v>
      </c>
      <c r="M25">
        <v>858.15445850000003</v>
      </c>
      <c r="N25">
        <v>940.9558902</v>
      </c>
      <c r="O25">
        <v>1026.7612839999999</v>
      </c>
      <c r="P25">
        <v>1120.2484669999999</v>
      </c>
      <c r="Q25">
        <v>1226.4572109999999</v>
      </c>
      <c r="R25">
        <v>1302.9122279999999</v>
      </c>
      <c r="S25">
        <v>1371.311324</v>
      </c>
      <c r="T25">
        <v>1441.517155</v>
      </c>
      <c r="U25">
        <v>1516.444788</v>
      </c>
      <c r="V25">
        <v>1596.450059</v>
      </c>
      <c r="W25">
        <v>1681.0436910000001</v>
      </c>
      <c r="X25">
        <v>1769.473082</v>
      </c>
      <c r="Y25">
        <v>1860.899402</v>
      </c>
      <c r="Z25">
        <v>1954.4247250000001</v>
      </c>
      <c r="AA25">
        <v>2049.0675689999998</v>
      </c>
      <c r="AB25">
        <v>2144.4631629999999</v>
      </c>
      <c r="AC25">
        <v>2241.0425639999999</v>
      </c>
      <c r="AD25">
        <v>2339.1974479999999</v>
      </c>
      <c r="AE25">
        <v>2439.2789269999998</v>
      </c>
      <c r="AF25">
        <v>2541.6434300000001</v>
      </c>
      <c r="AG25">
        <v>2646.664941</v>
      </c>
      <c r="AH25">
        <v>2754.7452589999998</v>
      </c>
      <c r="AI25">
        <v>2866.3265249999999</v>
      </c>
      <c r="AJ25">
        <v>2981.889169</v>
      </c>
      <c r="AK25">
        <v>3101.9535620000001</v>
      </c>
    </row>
    <row r="26" spans="1:37">
      <c r="A26" t="s">
        <v>62</v>
      </c>
      <c r="B26">
        <v>1593.2937340000001</v>
      </c>
      <c r="C26">
        <v>1615.485852</v>
      </c>
      <c r="D26">
        <v>1637.1273699999999</v>
      </c>
      <c r="E26">
        <v>1657.236136</v>
      </c>
      <c r="F26">
        <v>1682.3293369999999</v>
      </c>
      <c r="G26">
        <v>1710.541176</v>
      </c>
      <c r="H26">
        <v>1733.7700809999999</v>
      </c>
      <c r="I26">
        <v>1753.84878</v>
      </c>
      <c r="J26">
        <v>1772.3401719999999</v>
      </c>
      <c r="K26">
        <v>1790.4022629999999</v>
      </c>
      <c r="L26">
        <v>1807.6876339999999</v>
      </c>
      <c r="M26">
        <v>1822.655675</v>
      </c>
      <c r="N26">
        <v>1833.9671940000001</v>
      </c>
      <c r="O26">
        <v>1841.3281440000001</v>
      </c>
      <c r="P26">
        <v>1845.246461</v>
      </c>
      <c r="Q26">
        <v>1846.769366</v>
      </c>
      <c r="R26">
        <v>1850.734649</v>
      </c>
      <c r="S26">
        <v>1857.179044</v>
      </c>
      <c r="T26">
        <v>1865.491321</v>
      </c>
      <c r="U26">
        <v>1875.139201</v>
      </c>
      <c r="V26">
        <v>1885.8036850000001</v>
      </c>
      <c r="W26">
        <v>1897.2801219999999</v>
      </c>
      <c r="X26">
        <v>1909.269235</v>
      </c>
      <c r="Y26">
        <v>1921.429271</v>
      </c>
      <c r="Z26">
        <v>1933.4064960000001</v>
      </c>
      <c r="AA26">
        <v>1944.8505279999999</v>
      </c>
      <c r="AB26">
        <v>1955.3102349999999</v>
      </c>
      <c r="AC26">
        <v>1964.5192709999999</v>
      </c>
      <c r="AD26">
        <v>1972.5936939999999</v>
      </c>
      <c r="AE26">
        <v>1979.7749699999999</v>
      </c>
      <c r="AF26">
        <v>1986.339774</v>
      </c>
      <c r="AG26">
        <v>1992.415338</v>
      </c>
      <c r="AH26">
        <v>1998.0050980000001</v>
      </c>
      <c r="AI26">
        <v>2003.175755</v>
      </c>
      <c r="AJ26">
        <v>2008.022152</v>
      </c>
      <c r="AK26">
        <v>2012.6483370000001</v>
      </c>
    </row>
    <row r="27" spans="1:37">
      <c r="A27" t="s">
        <v>63</v>
      </c>
      <c r="B27">
        <v>124.3163492</v>
      </c>
      <c r="C27">
        <v>126.61503999999999</v>
      </c>
      <c r="D27">
        <v>129.64028709999999</v>
      </c>
      <c r="E27">
        <v>133.28394030000001</v>
      </c>
      <c r="F27">
        <v>137.86984050000001</v>
      </c>
      <c r="G27">
        <v>143.04701209999999</v>
      </c>
      <c r="H27">
        <v>148.0010991</v>
      </c>
      <c r="I27">
        <v>152.6657817</v>
      </c>
      <c r="J27">
        <v>157.10902770000001</v>
      </c>
      <c r="K27">
        <v>161.51058370000001</v>
      </c>
      <c r="L27">
        <v>166.0045461</v>
      </c>
      <c r="M27">
        <v>170.6400453</v>
      </c>
      <c r="N27">
        <v>175.4519176</v>
      </c>
      <c r="O27">
        <v>180.4979874</v>
      </c>
      <c r="P27">
        <v>185.83380940000001</v>
      </c>
      <c r="Q27">
        <v>191.48663519999999</v>
      </c>
      <c r="R27">
        <v>194.3776058</v>
      </c>
      <c r="S27">
        <v>194.6301058</v>
      </c>
      <c r="T27">
        <v>193.29531320000001</v>
      </c>
      <c r="U27">
        <v>191.310126</v>
      </c>
      <c r="V27">
        <v>189.25041949999999</v>
      </c>
      <c r="W27">
        <v>187.3832587</v>
      </c>
      <c r="X27">
        <v>185.77150180000001</v>
      </c>
      <c r="Y27">
        <v>184.37882519999999</v>
      </c>
      <c r="Z27">
        <v>183.13249880000001</v>
      </c>
      <c r="AA27">
        <v>181.9547681</v>
      </c>
      <c r="AB27">
        <v>180.76740330000001</v>
      </c>
      <c r="AC27">
        <v>179.5235921</v>
      </c>
      <c r="AD27">
        <v>178.2218551</v>
      </c>
      <c r="AE27">
        <v>176.8781491</v>
      </c>
      <c r="AF27">
        <v>175.51442280000001</v>
      </c>
      <c r="AG27">
        <v>174.140974</v>
      </c>
      <c r="AH27">
        <v>172.75872469999999</v>
      </c>
      <c r="AI27">
        <v>171.3752164</v>
      </c>
      <c r="AJ27">
        <v>170.0010063</v>
      </c>
      <c r="AK27">
        <v>168.6476797</v>
      </c>
    </row>
    <row r="28" spans="1:37">
      <c r="A28" t="s">
        <v>64</v>
      </c>
      <c r="B28">
        <v>1643.358651</v>
      </c>
      <c r="C28">
        <v>1661.761624</v>
      </c>
      <c r="D28">
        <v>1679.018656</v>
      </c>
      <c r="E28">
        <v>1699.9879579999999</v>
      </c>
      <c r="F28">
        <v>1730.769227</v>
      </c>
      <c r="G28">
        <v>1764.6524199999999</v>
      </c>
      <c r="H28">
        <v>1792.2890030000001</v>
      </c>
      <c r="I28">
        <v>1813.320326</v>
      </c>
      <c r="J28">
        <v>1829.048045</v>
      </c>
      <c r="K28">
        <v>1842.2629360000001</v>
      </c>
      <c r="L28">
        <v>1854.829686</v>
      </c>
      <c r="M28">
        <v>1866.7895960000001</v>
      </c>
      <c r="N28">
        <v>1877.526863</v>
      </c>
      <c r="O28">
        <v>1886.6071059999999</v>
      </c>
      <c r="P28">
        <v>1893.9067660000001</v>
      </c>
      <c r="Q28">
        <v>1899.6101169999999</v>
      </c>
      <c r="R28">
        <v>1904.5873329999999</v>
      </c>
      <c r="S28">
        <v>1910.38158</v>
      </c>
      <c r="T28">
        <v>1917.287738</v>
      </c>
      <c r="U28">
        <v>1925.062085</v>
      </c>
      <c r="V28">
        <v>1933.3891470000001</v>
      </c>
      <c r="W28">
        <v>1941.982765</v>
      </c>
      <c r="X28">
        <v>1950.4662470000001</v>
      </c>
      <c r="Y28">
        <v>1958.4541409999999</v>
      </c>
      <c r="Z28">
        <v>1965.5836859999999</v>
      </c>
      <c r="AA28">
        <v>1971.5200890000001</v>
      </c>
      <c r="AB28">
        <v>1976.2019560000001</v>
      </c>
      <c r="AC28">
        <v>1979.8911969999999</v>
      </c>
      <c r="AD28">
        <v>1982.7986060000001</v>
      </c>
      <c r="AE28">
        <v>1985.108285</v>
      </c>
      <c r="AF28">
        <v>1987.0152780000001</v>
      </c>
      <c r="AG28">
        <v>1988.586088</v>
      </c>
      <c r="AH28">
        <v>1989.788753</v>
      </c>
      <c r="AI28">
        <v>1990.6715569999999</v>
      </c>
      <c r="AJ28">
        <v>1991.325194</v>
      </c>
      <c r="AK28">
        <v>1991.8603840000001</v>
      </c>
    </row>
    <row r="29" spans="1:37">
      <c r="A29" t="s">
        <v>65</v>
      </c>
      <c r="B29">
        <v>25.254320929999999</v>
      </c>
      <c r="C29">
        <v>25.57909519</v>
      </c>
      <c r="D29">
        <v>25.860383299999999</v>
      </c>
      <c r="E29">
        <v>25.971212529999999</v>
      </c>
      <c r="F29">
        <v>25.977111829999998</v>
      </c>
      <c r="G29">
        <v>25.926042800000001</v>
      </c>
      <c r="H29">
        <v>25.831555609999999</v>
      </c>
      <c r="I29">
        <v>26.08691469</v>
      </c>
      <c r="J29">
        <v>26.86219809</v>
      </c>
      <c r="K29">
        <v>27.83082486</v>
      </c>
      <c r="L29">
        <v>28.56273603</v>
      </c>
      <c r="M29">
        <v>28.896122380000001</v>
      </c>
      <c r="N29">
        <v>28.882713979999998</v>
      </c>
      <c r="O29">
        <v>28.67474588</v>
      </c>
      <c r="P29">
        <v>28.423276040000001</v>
      </c>
      <c r="Q29">
        <v>28.231189839999999</v>
      </c>
      <c r="R29">
        <v>27.66125787</v>
      </c>
      <c r="S29">
        <v>26.878501350000001</v>
      </c>
      <c r="T29">
        <v>26.048729290000001</v>
      </c>
      <c r="U29">
        <v>25.25511367</v>
      </c>
      <c r="V29">
        <v>24.524103660000002</v>
      </c>
      <c r="W29">
        <v>23.854106529999999</v>
      </c>
      <c r="X29">
        <v>23.23170421</v>
      </c>
      <c r="Y29">
        <v>22.641892760000001</v>
      </c>
      <c r="Z29">
        <v>22.072178000000001</v>
      </c>
      <c r="AA29">
        <v>21.513481930000001</v>
      </c>
      <c r="AB29">
        <v>20.955118519999999</v>
      </c>
      <c r="AC29">
        <v>20.38831635</v>
      </c>
      <c r="AD29">
        <v>19.812258539999998</v>
      </c>
      <c r="AE29">
        <v>19.22979467</v>
      </c>
      <c r="AF29">
        <v>18.645370580000002</v>
      </c>
      <c r="AG29">
        <v>18.06245745</v>
      </c>
      <c r="AH29">
        <v>17.483427890000002</v>
      </c>
      <c r="AI29">
        <v>16.911006539999999</v>
      </c>
      <c r="AJ29">
        <v>16.34776119</v>
      </c>
      <c r="AK29">
        <v>15.795886019999999</v>
      </c>
    </row>
    <row r="30" spans="1:37">
      <c r="A30" t="s">
        <v>66</v>
      </c>
      <c r="B30">
        <v>6.5964696939999996</v>
      </c>
      <c r="C30">
        <v>6.7694301320000001</v>
      </c>
      <c r="D30">
        <v>6.9712975869999996</v>
      </c>
      <c r="E30">
        <v>7.1711659369999996</v>
      </c>
      <c r="F30">
        <v>7.3906958349999998</v>
      </c>
      <c r="G30">
        <v>7.6316948580000004</v>
      </c>
      <c r="H30">
        <v>7.8761385070000003</v>
      </c>
      <c r="I30">
        <v>8.3487522369999994</v>
      </c>
      <c r="J30">
        <v>9.1453873019999996</v>
      </c>
      <c r="K30">
        <v>10.09414052</v>
      </c>
      <c r="L30">
        <v>10.991243000000001</v>
      </c>
      <c r="M30">
        <v>11.75849169</v>
      </c>
      <c r="N30">
        <v>12.39284599</v>
      </c>
      <c r="O30">
        <v>12.9390471</v>
      </c>
      <c r="P30">
        <v>13.45742641</v>
      </c>
      <c r="Q30">
        <v>14.008421759999999</v>
      </c>
      <c r="R30">
        <v>14.10732359</v>
      </c>
      <c r="S30">
        <v>13.965105729999999</v>
      </c>
      <c r="T30">
        <v>13.73311938</v>
      </c>
      <c r="U30">
        <v>13.490786829999999</v>
      </c>
      <c r="V30">
        <v>13.27189695</v>
      </c>
      <c r="W30">
        <v>13.0862523</v>
      </c>
      <c r="X30">
        <v>12.9320705</v>
      </c>
      <c r="Y30">
        <v>12.803712450000001</v>
      </c>
      <c r="Z30">
        <v>12.69524925</v>
      </c>
      <c r="AA30">
        <v>12.60178842</v>
      </c>
      <c r="AB30">
        <v>12.517438220000001</v>
      </c>
      <c r="AC30">
        <v>12.437036259999999</v>
      </c>
      <c r="AD30">
        <v>12.359200380000001</v>
      </c>
      <c r="AE30">
        <v>12.28435101</v>
      </c>
      <c r="AF30">
        <v>12.213791459999999</v>
      </c>
      <c r="AG30">
        <v>12.14827401</v>
      </c>
      <c r="AH30">
        <v>12.0879698</v>
      </c>
      <c r="AI30">
        <v>12.033471759999999</v>
      </c>
      <c r="AJ30">
        <v>11.98550182</v>
      </c>
      <c r="AK30">
        <v>11.944771859999999</v>
      </c>
    </row>
    <row r="31" spans="1:37">
      <c r="A31" t="s">
        <v>218</v>
      </c>
      <c r="B31">
        <v>25790.12515</v>
      </c>
      <c r="C31">
        <v>26162.90307</v>
      </c>
      <c r="D31">
        <v>26518.165110000002</v>
      </c>
      <c r="E31">
        <v>27214.960579999999</v>
      </c>
      <c r="F31">
        <v>28231.34518</v>
      </c>
      <c r="G31">
        <v>29298.989710000002</v>
      </c>
      <c r="H31">
        <v>30407.4715</v>
      </c>
      <c r="I31">
        <v>31616.740860000002</v>
      </c>
      <c r="J31">
        <v>32927.06364</v>
      </c>
      <c r="K31">
        <v>34337.913910000003</v>
      </c>
      <c r="L31">
        <v>35830.222659999999</v>
      </c>
      <c r="M31">
        <v>37377.47567</v>
      </c>
      <c r="N31">
        <v>38971.231809999997</v>
      </c>
      <c r="O31">
        <v>40614.51513</v>
      </c>
      <c r="P31">
        <v>42316.77334</v>
      </c>
      <c r="Q31">
        <v>44100.10512</v>
      </c>
      <c r="R31">
        <v>46434.009839999999</v>
      </c>
      <c r="S31">
        <v>49116.4401</v>
      </c>
      <c r="T31">
        <v>52089.419629999997</v>
      </c>
      <c r="U31">
        <v>55328.288800000002</v>
      </c>
      <c r="V31">
        <v>58820.125249999997</v>
      </c>
      <c r="W31">
        <v>62552.814019999998</v>
      </c>
      <c r="X31">
        <v>66509.158020000003</v>
      </c>
      <c r="Y31">
        <v>70663.931270000001</v>
      </c>
      <c r="Z31">
        <v>74982.366909999997</v>
      </c>
      <c r="AA31">
        <v>79419.303020000007</v>
      </c>
      <c r="AB31">
        <v>83991.172430000006</v>
      </c>
      <c r="AC31">
        <v>88754.164999999994</v>
      </c>
      <c r="AD31">
        <v>93716.775970000002</v>
      </c>
      <c r="AE31">
        <v>98891.037809999994</v>
      </c>
      <c r="AF31">
        <v>104290.5974</v>
      </c>
      <c r="AG31">
        <v>109930.6084</v>
      </c>
      <c r="AH31">
        <v>115828.0288</v>
      </c>
      <c r="AI31">
        <v>122001.77710000001</v>
      </c>
      <c r="AJ31">
        <v>128472.7738</v>
      </c>
      <c r="AK31">
        <v>135264.14290000001</v>
      </c>
    </row>
    <row r="32" spans="1:37">
      <c r="A32" t="s">
        <v>219</v>
      </c>
      <c r="B32">
        <v>5303.6276660000003</v>
      </c>
      <c r="C32">
        <v>5433.7760779999999</v>
      </c>
      <c r="D32">
        <v>5589.2273599999999</v>
      </c>
      <c r="E32">
        <v>5831.7699919999995</v>
      </c>
      <c r="F32">
        <v>6157.966625</v>
      </c>
      <c r="G32">
        <v>6512.6078100000004</v>
      </c>
      <c r="H32">
        <v>6896.3457980000003</v>
      </c>
      <c r="I32">
        <v>7306.330618</v>
      </c>
      <c r="J32">
        <v>7745.8202719999999</v>
      </c>
      <c r="K32">
        <v>8219.4238150000001</v>
      </c>
      <c r="L32">
        <v>8730.8533260000004</v>
      </c>
      <c r="M32">
        <v>9287.2386200000001</v>
      </c>
      <c r="N32">
        <v>9899.6443739999995</v>
      </c>
      <c r="O32">
        <v>10578.31804</v>
      </c>
      <c r="P32">
        <v>11331.39688</v>
      </c>
      <c r="Q32">
        <v>12163.3171</v>
      </c>
      <c r="R32">
        <v>12805.89891</v>
      </c>
      <c r="S32">
        <v>13400.85816</v>
      </c>
      <c r="T32">
        <v>14021.03995</v>
      </c>
      <c r="U32">
        <v>14692.799349999999</v>
      </c>
      <c r="V32">
        <v>15421.350409999999</v>
      </c>
      <c r="W32">
        <v>16202.923409999999</v>
      </c>
      <c r="X32">
        <v>17029.938020000001</v>
      </c>
      <c r="Y32">
        <v>17892.920119999999</v>
      </c>
      <c r="Z32">
        <v>18780.921999999999</v>
      </c>
      <c r="AA32">
        <v>19681.41678</v>
      </c>
      <c r="AB32">
        <v>20595.997169999999</v>
      </c>
      <c r="AC32">
        <v>21537.227459999998</v>
      </c>
      <c r="AD32">
        <v>22508.661520000001</v>
      </c>
      <c r="AE32">
        <v>23513.18648</v>
      </c>
      <c r="AF32">
        <v>24553.411629999999</v>
      </c>
      <c r="AG32">
        <v>25631.9539</v>
      </c>
      <c r="AH32">
        <v>26751.69916</v>
      </c>
      <c r="AI32">
        <v>27915.956610000001</v>
      </c>
      <c r="AJ32">
        <v>29128.472140000002</v>
      </c>
      <c r="AK32">
        <v>30393.472300000001</v>
      </c>
    </row>
    <row r="33" spans="1:37">
      <c r="A33" t="s">
        <v>220</v>
      </c>
      <c r="B33">
        <v>45086.461799999997</v>
      </c>
      <c r="C33">
        <v>45634.200799999999</v>
      </c>
      <c r="D33">
        <v>46183.59001</v>
      </c>
      <c r="E33">
        <v>47433.002860000001</v>
      </c>
      <c r="F33">
        <v>49309.716500000002</v>
      </c>
      <c r="G33">
        <v>51254.664550000001</v>
      </c>
      <c r="H33">
        <v>53289.354720000003</v>
      </c>
      <c r="I33">
        <v>55371.663330000003</v>
      </c>
      <c r="J33">
        <v>57533.705329999997</v>
      </c>
      <c r="K33">
        <v>59837.266300000003</v>
      </c>
      <c r="L33">
        <v>62302.890639999998</v>
      </c>
      <c r="M33">
        <v>64920.674330000002</v>
      </c>
      <c r="N33">
        <v>67693.018679999994</v>
      </c>
      <c r="O33">
        <v>70623.207689999996</v>
      </c>
      <c r="P33">
        <v>73719.248569999996</v>
      </c>
      <c r="Q33">
        <v>76992.215299999996</v>
      </c>
      <c r="R33">
        <v>80909.04509</v>
      </c>
      <c r="S33">
        <v>85398.029190000001</v>
      </c>
      <c r="T33">
        <v>90380.826809999999</v>
      </c>
      <c r="U33">
        <v>95806.911980000004</v>
      </c>
      <c r="V33">
        <v>101637.9924</v>
      </c>
      <c r="W33">
        <v>107837.6783</v>
      </c>
      <c r="X33">
        <v>114364.2555</v>
      </c>
      <c r="Y33">
        <v>121165.4132</v>
      </c>
      <c r="Z33">
        <v>128174.9402</v>
      </c>
      <c r="AA33">
        <v>135310.65229999999</v>
      </c>
      <c r="AB33">
        <v>142616.45860000001</v>
      </c>
      <c r="AC33">
        <v>150211.0245</v>
      </c>
      <c r="AD33">
        <v>158107.5141</v>
      </c>
      <c r="AE33">
        <v>166321.56830000001</v>
      </c>
      <c r="AF33">
        <v>174873.0673</v>
      </c>
      <c r="AG33">
        <v>183785.94469999999</v>
      </c>
      <c r="AH33">
        <v>193087.4436</v>
      </c>
      <c r="AI33">
        <v>202807.84940000001</v>
      </c>
      <c r="AJ33">
        <v>212981.07920000001</v>
      </c>
      <c r="AK33">
        <v>223644.96400000001</v>
      </c>
    </row>
    <row r="34" spans="1:37">
      <c r="A34" t="s">
        <v>221</v>
      </c>
      <c r="B34">
        <v>2194.228188</v>
      </c>
      <c r="C34">
        <v>2231.143051</v>
      </c>
      <c r="D34">
        <v>2260.8101069999998</v>
      </c>
      <c r="E34">
        <v>2298.042363</v>
      </c>
      <c r="F34">
        <v>2346.4615600000002</v>
      </c>
      <c r="G34">
        <v>2397.691816</v>
      </c>
      <c r="H34">
        <v>2469.1122529999998</v>
      </c>
      <c r="I34">
        <v>2620.5187000000001</v>
      </c>
      <c r="J34">
        <v>2843.9524959999999</v>
      </c>
      <c r="K34">
        <v>3057.8455090000002</v>
      </c>
      <c r="L34">
        <v>3221.1877319999999</v>
      </c>
      <c r="M34">
        <v>3351.825875</v>
      </c>
      <c r="N34">
        <v>3467.9497339999998</v>
      </c>
      <c r="O34">
        <v>3585.2454229999998</v>
      </c>
      <c r="P34">
        <v>3714.4789689999998</v>
      </c>
      <c r="Q34">
        <v>3862.0728079999999</v>
      </c>
      <c r="R34">
        <v>3904.610991</v>
      </c>
      <c r="S34">
        <v>3965.4076580000001</v>
      </c>
      <c r="T34">
        <v>4045.4537030000001</v>
      </c>
      <c r="U34">
        <v>4138.5941780000003</v>
      </c>
      <c r="V34">
        <v>4240.2547839999997</v>
      </c>
      <c r="W34">
        <v>4347.0070740000001</v>
      </c>
      <c r="X34">
        <v>4456.0579159999998</v>
      </c>
      <c r="Y34">
        <v>4564.9813539999996</v>
      </c>
      <c r="Z34">
        <v>4671.5280169999996</v>
      </c>
      <c r="AA34">
        <v>4773.4823249999999</v>
      </c>
      <c r="AB34">
        <v>4871.0773589999999</v>
      </c>
      <c r="AC34">
        <v>4966.2671339999997</v>
      </c>
      <c r="AD34">
        <v>5059.5124169999999</v>
      </c>
      <c r="AE34">
        <v>5151.1549439999999</v>
      </c>
      <c r="AF34">
        <v>5241.541921</v>
      </c>
      <c r="AG34">
        <v>5330.9899249999999</v>
      </c>
      <c r="AH34">
        <v>5419.7851890000002</v>
      </c>
      <c r="AI34">
        <v>5508.2008480000004</v>
      </c>
      <c r="AJ34">
        <v>5596.4904399999996</v>
      </c>
      <c r="AK34">
        <v>5684.8920639999997</v>
      </c>
    </row>
    <row r="35" spans="1:37">
      <c r="A35" t="s">
        <v>222</v>
      </c>
      <c r="B35">
        <v>71.857209209999994</v>
      </c>
      <c r="C35">
        <v>85.063581029999995</v>
      </c>
      <c r="D35">
        <v>95.004705310000006</v>
      </c>
      <c r="E35">
        <v>109.9256037</v>
      </c>
      <c r="F35">
        <v>128.15356159999999</v>
      </c>
      <c r="G35">
        <v>146.53245079999999</v>
      </c>
      <c r="H35">
        <v>157.3250377</v>
      </c>
      <c r="I35">
        <v>186.8707067</v>
      </c>
      <c r="J35">
        <v>228.96625789999999</v>
      </c>
      <c r="K35">
        <v>267.6470233</v>
      </c>
      <c r="L35">
        <v>310.82155499999999</v>
      </c>
      <c r="M35">
        <v>365.15409670000003</v>
      </c>
      <c r="N35">
        <v>422.8998378</v>
      </c>
      <c r="O35">
        <v>479.38512409999998</v>
      </c>
      <c r="P35">
        <v>532.97996890000002</v>
      </c>
      <c r="Q35">
        <v>586.52500759999998</v>
      </c>
      <c r="R35">
        <v>579.08483590000003</v>
      </c>
      <c r="S35">
        <v>595.33843939999997</v>
      </c>
      <c r="T35">
        <v>616.59283270000003</v>
      </c>
      <c r="U35">
        <v>639.74361329999999</v>
      </c>
      <c r="V35">
        <v>664.85040619999995</v>
      </c>
      <c r="W35">
        <v>692.51696010000001</v>
      </c>
      <c r="X35">
        <v>723.38567990000001</v>
      </c>
      <c r="Y35">
        <v>758.02672700000005</v>
      </c>
      <c r="Z35">
        <v>796.90787720000003</v>
      </c>
      <c r="AA35">
        <v>840.38573899999994</v>
      </c>
      <c r="AB35">
        <v>889.44965569999999</v>
      </c>
      <c r="AC35">
        <v>945.08378889999994</v>
      </c>
      <c r="AD35">
        <v>1007.316073</v>
      </c>
      <c r="AE35">
        <v>1076.174319</v>
      </c>
      <c r="AF35">
        <v>1151.6647210000001</v>
      </c>
      <c r="AG35">
        <v>1233.7963970000001</v>
      </c>
      <c r="AH35">
        <v>1322.6120100000001</v>
      </c>
      <c r="AI35">
        <v>1418.1956</v>
      </c>
      <c r="AJ35">
        <v>1520.678126</v>
      </c>
      <c r="AK35">
        <v>1630.2480989999999</v>
      </c>
    </row>
    <row r="36" spans="1:37">
      <c r="A36" t="s">
        <v>224</v>
      </c>
      <c r="B36">
        <v>73412.889580000003</v>
      </c>
      <c r="C36">
        <v>74608.867480000001</v>
      </c>
      <c r="D36">
        <v>75772.028170000005</v>
      </c>
      <c r="E36">
        <v>77822.542010000005</v>
      </c>
      <c r="F36">
        <v>80834.884080000003</v>
      </c>
      <c r="G36">
        <v>84139.63682</v>
      </c>
      <c r="H36">
        <v>87716.538610000003</v>
      </c>
      <c r="I36">
        <v>91524.694409999996</v>
      </c>
      <c r="J36">
        <v>95608.063939999993</v>
      </c>
      <c r="K36">
        <v>99975.202040000004</v>
      </c>
      <c r="L36">
        <v>104574.8484</v>
      </c>
      <c r="M36">
        <v>109385.9921</v>
      </c>
      <c r="N36">
        <v>114447.73669999999</v>
      </c>
      <c r="O36">
        <v>119815.86199999999</v>
      </c>
      <c r="P36">
        <v>125549.3472</v>
      </c>
      <c r="Q36">
        <v>131696.9981</v>
      </c>
      <c r="R36">
        <v>138396.27549999999</v>
      </c>
      <c r="S36">
        <v>145835.09830000001</v>
      </c>
      <c r="T36">
        <v>154043.8468</v>
      </c>
      <c r="U36">
        <v>163013.72229999999</v>
      </c>
      <c r="V36">
        <v>172715.33549999999</v>
      </c>
      <c r="W36">
        <v>183101.7433</v>
      </c>
      <c r="X36">
        <v>194105.83799999999</v>
      </c>
      <c r="Y36">
        <v>205637.11300000001</v>
      </c>
      <c r="Z36">
        <v>217578.89</v>
      </c>
      <c r="AA36">
        <v>229786.26980000001</v>
      </c>
      <c r="AB36">
        <v>242272.21059999999</v>
      </c>
      <c r="AC36">
        <v>255180.38089999999</v>
      </c>
      <c r="AD36">
        <v>268555.05699999997</v>
      </c>
      <c r="AE36">
        <v>282434.97360000003</v>
      </c>
      <c r="AF36">
        <v>296860.97590000002</v>
      </c>
      <c r="AG36">
        <v>311877.79859999998</v>
      </c>
      <c r="AH36">
        <v>327534.886</v>
      </c>
      <c r="AI36">
        <v>343886.90789999999</v>
      </c>
      <c r="AJ36">
        <v>360993.86560000002</v>
      </c>
      <c r="AK36">
        <v>378921.49</v>
      </c>
    </row>
    <row r="37" spans="1:37">
      <c r="A37" t="s">
        <v>225</v>
      </c>
      <c r="B37">
        <v>8375.6891190000006</v>
      </c>
      <c r="C37">
        <v>8587.7013100000004</v>
      </c>
      <c r="D37">
        <v>8840.1086479999994</v>
      </c>
      <c r="E37">
        <v>9225.1288480000003</v>
      </c>
      <c r="F37">
        <v>9743.0623520000008</v>
      </c>
      <c r="G37">
        <v>10311.82893</v>
      </c>
      <c r="H37">
        <v>10908.668019999999</v>
      </c>
      <c r="I37">
        <v>11526.829760000001</v>
      </c>
      <c r="J37">
        <v>12177.91236</v>
      </c>
      <c r="K37">
        <v>12875.28573</v>
      </c>
      <c r="L37">
        <v>13630.944310000001</v>
      </c>
      <c r="M37">
        <v>14464.432559999999</v>
      </c>
      <c r="N37">
        <v>15398.891159999999</v>
      </c>
      <c r="O37">
        <v>16453.710490000001</v>
      </c>
      <c r="P37">
        <v>17642.60843</v>
      </c>
      <c r="Q37">
        <v>18970.161</v>
      </c>
      <c r="R37">
        <v>19951.189450000002</v>
      </c>
      <c r="S37">
        <v>20847.767049999999</v>
      </c>
      <c r="T37">
        <v>21782.566289999999</v>
      </c>
      <c r="U37">
        <v>22801.14645</v>
      </c>
      <c r="V37">
        <v>23912.30313</v>
      </c>
      <c r="W37">
        <v>25109.087759999999</v>
      </c>
      <c r="X37">
        <v>26378.017810000001</v>
      </c>
      <c r="Y37">
        <v>27702.543020000001</v>
      </c>
      <c r="Z37">
        <v>29063.856960000001</v>
      </c>
      <c r="AA37">
        <v>30440.75719</v>
      </c>
      <c r="AB37">
        <v>31833.03584</v>
      </c>
      <c r="AC37">
        <v>33258.257610000001</v>
      </c>
      <c r="AD37">
        <v>34722.020649999999</v>
      </c>
      <c r="AE37">
        <v>36228.648959999999</v>
      </c>
      <c r="AF37">
        <v>37782.13809</v>
      </c>
      <c r="AG37">
        <v>39386.608789999998</v>
      </c>
      <c r="AH37">
        <v>41046.682439999997</v>
      </c>
      <c r="AI37">
        <v>42767.712850000004</v>
      </c>
      <c r="AJ37">
        <v>44555.787920000002</v>
      </c>
      <c r="AK37">
        <v>46417.767310000003</v>
      </c>
    </row>
    <row r="38" spans="1:37">
      <c r="A38" t="s">
        <v>226</v>
      </c>
      <c r="B38">
        <v>60088.076150000001</v>
      </c>
      <c r="C38">
        <v>60852.044889999997</v>
      </c>
      <c r="D38">
        <v>61584.24151</v>
      </c>
      <c r="E38">
        <v>63179.731449999999</v>
      </c>
      <c r="F38">
        <v>65592.480309999999</v>
      </c>
      <c r="G38">
        <v>68128.684169999993</v>
      </c>
      <c r="H38">
        <v>70806.1492</v>
      </c>
      <c r="I38">
        <v>73578.998909999995</v>
      </c>
      <c r="J38">
        <v>76492.363889999993</v>
      </c>
      <c r="K38">
        <v>79580.517399999997</v>
      </c>
      <c r="L38">
        <v>82837.608349999995</v>
      </c>
      <c r="M38">
        <v>86263.572090000001</v>
      </c>
      <c r="N38">
        <v>89881.393110000005</v>
      </c>
      <c r="O38">
        <v>93711.9954</v>
      </c>
      <c r="P38">
        <v>97775.539359999995</v>
      </c>
      <c r="Q38">
        <v>102086.3952</v>
      </c>
      <c r="R38">
        <v>107148.52</v>
      </c>
      <c r="S38">
        <v>113002.3051</v>
      </c>
      <c r="T38">
        <v>119533.7717</v>
      </c>
      <c r="U38">
        <v>126664.277</v>
      </c>
      <c r="V38">
        <v>134336.38829999999</v>
      </c>
      <c r="W38">
        <v>142498.2188</v>
      </c>
      <c r="X38">
        <v>151092.28940000001</v>
      </c>
      <c r="Y38">
        <v>160047.8873</v>
      </c>
      <c r="Z38">
        <v>169276.37849999999</v>
      </c>
      <c r="AA38">
        <v>178668.3443</v>
      </c>
      <c r="AB38">
        <v>188271.4651</v>
      </c>
      <c r="AC38">
        <v>198234.22930000001</v>
      </c>
      <c r="AD38">
        <v>208579.78339999999</v>
      </c>
      <c r="AE38">
        <v>219330.95009999999</v>
      </c>
      <c r="AF38">
        <v>230515.0577</v>
      </c>
      <c r="AG38">
        <v>242164.28039999999</v>
      </c>
      <c r="AH38">
        <v>254314.99160000001</v>
      </c>
      <c r="AI38">
        <v>267007.5477</v>
      </c>
      <c r="AJ38">
        <v>280286.93650000001</v>
      </c>
      <c r="AK38">
        <v>294203.14889999997</v>
      </c>
    </row>
    <row r="39" spans="1:37">
      <c r="A39" t="s">
        <v>227</v>
      </c>
      <c r="B39">
        <v>6037.7348739999998</v>
      </c>
      <c r="C39">
        <v>6152.6789950000002</v>
      </c>
      <c r="D39">
        <v>6243.2554019999998</v>
      </c>
      <c r="E39">
        <v>6342.8915589999997</v>
      </c>
      <c r="F39">
        <v>6469.8044970000001</v>
      </c>
      <c r="G39">
        <v>6608.495038</v>
      </c>
      <c r="H39">
        <v>6796.6079019999997</v>
      </c>
      <c r="I39">
        <v>7203.4217639999997</v>
      </c>
      <c r="J39">
        <v>7830.6954070000002</v>
      </c>
      <c r="K39">
        <v>8449.2805219999991</v>
      </c>
      <c r="L39">
        <v>8906.7069909999991</v>
      </c>
      <c r="M39">
        <v>9243.9836450000003</v>
      </c>
      <c r="N39">
        <v>9538.0132959999992</v>
      </c>
      <c r="O39">
        <v>9856.8606940000009</v>
      </c>
      <c r="P39">
        <v>10243.494409999999</v>
      </c>
      <c r="Q39">
        <v>10716.44579</v>
      </c>
      <c r="R39">
        <v>10939.196900000001</v>
      </c>
      <c r="S39">
        <v>11172.137909999999</v>
      </c>
      <c r="T39">
        <v>11460.73156</v>
      </c>
      <c r="U39">
        <v>11800.847659999999</v>
      </c>
      <c r="V39">
        <v>12179.239320000001</v>
      </c>
      <c r="W39">
        <v>12582.36642</v>
      </c>
      <c r="X39">
        <v>12997.91395</v>
      </c>
      <c r="Y39">
        <v>13414.69945</v>
      </c>
      <c r="Z39">
        <v>13822.18346</v>
      </c>
      <c r="AA39">
        <v>14209.962820000001</v>
      </c>
      <c r="AB39">
        <v>14574.25728</v>
      </c>
      <c r="AC39">
        <v>14917.89522</v>
      </c>
      <c r="AD39">
        <v>15242.04089</v>
      </c>
      <c r="AE39">
        <v>15547.912050000001</v>
      </c>
      <c r="AF39">
        <v>15837.098319999999</v>
      </c>
      <c r="AG39">
        <v>16111.38573</v>
      </c>
      <c r="AH39">
        <v>16372.64487</v>
      </c>
      <c r="AI39">
        <v>16622.82804</v>
      </c>
      <c r="AJ39">
        <v>16863.910019999999</v>
      </c>
      <c r="AK39">
        <v>17097.86218</v>
      </c>
    </row>
    <row r="40" spans="1:37">
      <c r="A40" t="s">
        <v>228</v>
      </c>
      <c r="B40">
        <v>2588.3749939999998</v>
      </c>
      <c r="C40">
        <v>2673.0046870000001</v>
      </c>
      <c r="D40">
        <v>2741.5270540000001</v>
      </c>
      <c r="E40">
        <v>2825.9631709999999</v>
      </c>
      <c r="F40">
        <v>2936.5940850000002</v>
      </c>
      <c r="G40">
        <v>3059.834132</v>
      </c>
      <c r="H40">
        <v>3226.1302409999998</v>
      </c>
      <c r="I40">
        <v>3559.1566079999998</v>
      </c>
      <c r="J40">
        <v>4041.8861299999999</v>
      </c>
      <c r="K40">
        <v>4502.3100329999997</v>
      </c>
      <c r="L40">
        <v>4858.7301379999999</v>
      </c>
      <c r="M40">
        <v>5157.2977659999997</v>
      </c>
      <c r="N40">
        <v>5439.8890170000004</v>
      </c>
      <c r="O40">
        <v>5741.6464059999998</v>
      </c>
      <c r="P40">
        <v>6084.5659230000001</v>
      </c>
      <c r="Q40">
        <v>6479.4868139999999</v>
      </c>
      <c r="R40">
        <v>6649.3440549999996</v>
      </c>
      <c r="S40">
        <v>6845.6276369999996</v>
      </c>
      <c r="T40">
        <v>7076.5848290000004</v>
      </c>
      <c r="U40">
        <v>7336.7366430000002</v>
      </c>
      <c r="V40">
        <v>7619.017632</v>
      </c>
      <c r="W40">
        <v>7916.7216600000002</v>
      </c>
      <c r="X40">
        <v>8223.7488589999994</v>
      </c>
      <c r="Y40">
        <v>8534.4669539999995</v>
      </c>
      <c r="Z40">
        <v>8843.4345429999994</v>
      </c>
      <c r="AA40">
        <v>9145.1353760000002</v>
      </c>
      <c r="AB40">
        <v>9438.6862000000001</v>
      </c>
      <c r="AC40">
        <v>9727.225434</v>
      </c>
      <c r="AD40">
        <v>10011.96234</v>
      </c>
      <c r="AE40">
        <v>10294.0872</v>
      </c>
      <c r="AF40">
        <v>10574.909960000001</v>
      </c>
      <c r="AG40">
        <v>10855.77836</v>
      </c>
      <c r="AH40">
        <v>11138.064839999999</v>
      </c>
      <c r="AI40">
        <v>11423.18715</v>
      </c>
      <c r="AJ40">
        <v>11712.57863</v>
      </c>
      <c r="AK40">
        <v>12007.69133</v>
      </c>
    </row>
    <row r="41" spans="1:37">
      <c r="A41" t="s">
        <v>462</v>
      </c>
      <c r="B41">
        <v>7243.7639390000004</v>
      </c>
      <c r="C41">
        <v>7358.0607470000004</v>
      </c>
      <c r="D41">
        <v>7497.008304</v>
      </c>
      <c r="E41">
        <v>7722.1731229999996</v>
      </c>
      <c r="F41">
        <v>8049.3002649999999</v>
      </c>
      <c r="G41">
        <v>8427.7681740000007</v>
      </c>
      <c r="H41">
        <v>9098.2925080000005</v>
      </c>
      <c r="I41">
        <v>9469.1269969999994</v>
      </c>
      <c r="J41">
        <v>9564.1582579999995</v>
      </c>
      <c r="K41">
        <v>9555.8116289999998</v>
      </c>
      <c r="L41">
        <v>9550.9582859999991</v>
      </c>
      <c r="M41">
        <v>9627.2966400000005</v>
      </c>
      <c r="N41">
        <v>9869.6260259999999</v>
      </c>
      <c r="O41">
        <v>10304.63529</v>
      </c>
      <c r="P41">
        <v>10934.33959</v>
      </c>
      <c r="Q41">
        <v>11689.75527</v>
      </c>
      <c r="R41">
        <v>12096.63031</v>
      </c>
      <c r="S41">
        <v>12513.709580000001</v>
      </c>
      <c r="T41">
        <v>12974.748020000001</v>
      </c>
      <c r="U41">
        <v>13480.606100000001</v>
      </c>
      <c r="V41">
        <v>14025.123079999999</v>
      </c>
      <c r="W41">
        <v>14597.78875</v>
      </c>
      <c r="X41">
        <v>15183.933720000001</v>
      </c>
      <c r="Y41">
        <v>15765.077230000001</v>
      </c>
      <c r="Z41">
        <v>16319.48495</v>
      </c>
      <c r="AA41">
        <v>16822.997240000001</v>
      </c>
      <c r="AB41">
        <v>17264.466909999999</v>
      </c>
      <c r="AC41">
        <v>17648.612249999998</v>
      </c>
      <c r="AD41">
        <v>17979.306759999999</v>
      </c>
      <c r="AE41">
        <v>18261.588489999998</v>
      </c>
      <c r="AF41">
        <v>18501.610820000002</v>
      </c>
      <c r="AG41">
        <v>18706.0059</v>
      </c>
      <c r="AH41">
        <v>18881.518700000001</v>
      </c>
      <c r="AI41">
        <v>19034.967840000001</v>
      </c>
      <c r="AJ41">
        <v>19173.051350000002</v>
      </c>
      <c r="AK41">
        <v>19302.24928</v>
      </c>
    </row>
    <row r="42" spans="1:37">
      <c r="A42" t="s">
        <v>463</v>
      </c>
      <c r="B42">
        <v>1139.855096</v>
      </c>
      <c r="C42">
        <v>1179.9032340000001</v>
      </c>
      <c r="D42">
        <v>1226.287701</v>
      </c>
      <c r="E42">
        <v>1289.3114740000001</v>
      </c>
      <c r="F42">
        <v>1370.798106</v>
      </c>
      <c r="G42">
        <v>1461.7219660000001</v>
      </c>
      <c r="H42">
        <v>1519.716995</v>
      </c>
      <c r="I42">
        <v>1534.49359</v>
      </c>
      <c r="J42">
        <v>1517.988801</v>
      </c>
      <c r="K42">
        <v>1492.666845</v>
      </c>
      <c r="L42">
        <v>1478.549385</v>
      </c>
      <c r="M42">
        <v>1491.8721849999999</v>
      </c>
      <c r="N42">
        <v>1542.591148</v>
      </c>
      <c r="O42">
        <v>1634.467449</v>
      </c>
      <c r="P42">
        <v>1766.6664370000001</v>
      </c>
      <c r="Q42">
        <v>1932.181204</v>
      </c>
      <c r="R42">
        <v>1970.0243720000001</v>
      </c>
      <c r="S42">
        <v>2005.966316</v>
      </c>
      <c r="T42">
        <v>2054.5774139999999</v>
      </c>
      <c r="U42">
        <v>2118.5149500000002</v>
      </c>
      <c r="V42">
        <v>2196.3328190000002</v>
      </c>
      <c r="W42">
        <v>2285.1029520000002</v>
      </c>
      <c r="X42">
        <v>2381.3188879999998</v>
      </c>
      <c r="Y42">
        <v>2481.1596719999998</v>
      </c>
      <c r="Z42">
        <v>2580.5029439999998</v>
      </c>
      <c r="AA42">
        <v>2674.8844100000001</v>
      </c>
      <c r="AB42">
        <v>2761.7207320000002</v>
      </c>
      <c r="AC42">
        <v>2840.6720919999998</v>
      </c>
      <c r="AD42">
        <v>2911.1364979999998</v>
      </c>
      <c r="AE42">
        <v>2972.807182</v>
      </c>
      <c r="AF42">
        <v>3025.7326440000002</v>
      </c>
      <c r="AG42">
        <v>3070.2507740000001</v>
      </c>
      <c r="AH42">
        <v>3106.9424079999999</v>
      </c>
      <c r="AI42">
        <v>3136.618708</v>
      </c>
      <c r="AJ42">
        <v>3160.2702429999999</v>
      </c>
      <c r="AK42">
        <v>3179.0212540000002</v>
      </c>
    </row>
    <row r="43" spans="1:37">
      <c r="A43" t="s">
        <v>464</v>
      </c>
      <c r="B43">
        <v>1409.7320689999999</v>
      </c>
      <c r="C43">
        <v>1446.813954</v>
      </c>
      <c r="D43">
        <v>1479.6748070000001</v>
      </c>
      <c r="E43">
        <v>1525.325323</v>
      </c>
      <c r="F43">
        <v>1586.7125229999999</v>
      </c>
      <c r="G43">
        <v>1651.830201</v>
      </c>
      <c r="H43">
        <v>1722.5282970000001</v>
      </c>
      <c r="I43">
        <v>1736.617943</v>
      </c>
      <c r="J43">
        <v>1706.449533</v>
      </c>
      <c r="K43">
        <v>1663.7334350000001</v>
      </c>
      <c r="L43">
        <v>1625.2373319999999</v>
      </c>
      <c r="M43">
        <v>1605.0004140000001</v>
      </c>
      <c r="N43">
        <v>1614.8833279999999</v>
      </c>
      <c r="O43">
        <v>1657.6951529999999</v>
      </c>
      <c r="P43">
        <v>1731.3651239999999</v>
      </c>
      <c r="Q43">
        <v>1825.642707</v>
      </c>
      <c r="R43">
        <v>1845.8477949999999</v>
      </c>
      <c r="S43">
        <v>1882.68499</v>
      </c>
      <c r="T43">
        <v>1936.1314669999999</v>
      </c>
      <c r="U43">
        <v>2002.5830450000001</v>
      </c>
      <c r="V43">
        <v>2078.8210589999999</v>
      </c>
      <c r="W43">
        <v>2161.8948089999999</v>
      </c>
      <c r="X43">
        <v>2248.8152730000002</v>
      </c>
      <c r="Y43">
        <v>2336.3953820000002</v>
      </c>
      <c r="Z43">
        <v>2421.1850330000002</v>
      </c>
      <c r="AA43">
        <v>2499.4795429999999</v>
      </c>
      <c r="AB43">
        <v>2569.7642580000002</v>
      </c>
      <c r="AC43">
        <v>2632.6583380000002</v>
      </c>
      <c r="AD43">
        <v>2688.0965649999998</v>
      </c>
      <c r="AE43">
        <v>2736.2670250000001</v>
      </c>
      <c r="AF43">
        <v>2777.653867</v>
      </c>
      <c r="AG43">
        <v>2812.927455</v>
      </c>
      <c r="AH43">
        <v>2842.8715259999999</v>
      </c>
      <c r="AI43">
        <v>2868.3626810000001</v>
      </c>
      <c r="AJ43">
        <v>2890.331893</v>
      </c>
      <c r="AK43">
        <v>2909.7371029999999</v>
      </c>
    </row>
    <row r="44" spans="1:37">
      <c r="A44" t="s">
        <v>465</v>
      </c>
      <c r="B44">
        <v>52.023562439999999</v>
      </c>
      <c r="C44">
        <v>53.051005859999997</v>
      </c>
      <c r="D44">
        <v>54.035991940000002</v>
      </c>
      <c r="E44">
        <v>55.102902630000003</v>
      </c>
      <c r="F44">
        <v>56.362320189999998</v>
      </c>
      <c r="G44">
        <v>57.744038009999997</v>
      </c>
      <c r="H44">
        <v>57.483308749999999</v>
      </c>
      <c r="I44">
        <v>56.239776790000001</v>
      </c>
      <c r="J44">
        <v>54.745221180000001</v>
      </c>
      <c r="K44">
        <v>53.065241690000001</v>
      </c>
      <c r="L44">
        <v>51.211628949999998</v>
      </c>
      <c r="M44">
        <v>49.792475150000001</v>
      </c>
      <c r="N44">
        <v>49.34462602</v>
      </c>
      <c r="O44">
        <v>50.073705949999997</v>
      </c>
      <c r="P44">
        <v>51.94380065</v>
      </c>
      <c r="Q44">
        <v>54.692323100000003</v>
      </c>
      <c r="R44">
        <v>56.764274280000002</v>
      </c>
      <c r="S44">
        <v>58.970586859999997</v>
      </c>
      <c r="T44">
        <v>61.601988990000002</v>
      </c>
      <c r="U44">
        <v>64.689094800000007</v>
      </c>
      <c r="V44">
        <v>68.185192749999999</v>
      </c>
      <c r="W44">
        <v>72.019611479999995</v>
      </c>
      <c r="X44">
        <v>76.1078191</v>
      </c>
      <c r="Y44">
        <v>80.351166820000003</v>
      </c>
      <c r="Z44">
        <v>84.633894080000005</v>
      </c>
      <c r="AA44">
        <v>88.820239749999999</v>
      </c>
      <c r="AB44">
        <v>92.804245409999993</v>
      </c>
      <c r="AC44">
        <v>96.535280569999998</v>
      </c>
      <c r="AD44">
        <v>99.971671560000004</v>
      </c>
      <c r="AE44">
        <v>103.0877395</v>
      </c>
      <c r="AF44">
        <v>105.87476049999999</v>
      </c>
      <c r="AG44">
        <v>108.33714759999999</v>
      </c>
      <c r="AH44">
        <v>110.4896792</v>
      </c>
      <c r="AI44">
        <v>112.3569553</v>
      </c>
      <c r="AJ44">
        <v>113.9715631</v>
      </c>
      <c r="AK44">
        <v>115.37235459999999</v>
      </c>
    </row>
    <row r="45" spans="1:37">
      <c r="A45" t="s">
        <v>466</v>
      </c>
      <c r="B45">
        <v>8764.5570189999999</v>
      </c>
      <c r="C45">
        <v>9007.2928209999991</v>
      </c>
      <c r="D45">
        <v>9206.3160700000008</v>
      </c>
      <c r="E45">
        <v>9443.8894010000004</v>
      </c>
      <c r="F45">
        <v>9761.2832390000003</v>
      </c>
      <c r="G45">
        <v>10122.13291</v>
      </c>
      <c r="H45">
        <v>10670.18556</v>
      </c>
      <c r="I45">
        <v>11728.9287</v>
      </c>
      <c r="J45">
        <v>13257.65677</v>
      </c>
      <c r="K45">
        <v>14713.024649999999</v>
      </c>
      <c r="L45">
        <v>15785.750679999999</v>
      </c>
      <c r="M45">
        <v>16617.59029</v>
      </c>
      <c r="N45">
        <v>17385.237499999999</v>
      </c>
      <c r="O45">
        <v>18228.665529999998</v>
      </c>
      <c r="P45">
        <v>19230.205040000001</v>
      </c>
      <c r="Q45">
        <v>20415.054499999998</v>
      </c>
      <c r="R45">
        <v>21042.202870000001</v>
      </c>
      <c r="S45">
        <v>21675.763630000001</v>
      </c>
      <c r="T45">
        <v>22409.793750000001</v>
      </c>
      <c r="U45">
        <v>23236.724259999999</v>
      </c>
      <c r="V45">
        <v>24132.17237</v>
      </c>
      <c r="W45">
        <v>25070.834429999999</v>
      </c>
      <c r="X45">
        <v>26029.173719999999</v>
      </c>
      <c r="Y45">
        <v>26985.3881</v>
      </c>
      <c r="Z45">
        <v>27918.605230000001</v>
      </c>
      <c r="AA45">
        <v>28808.037550000001</v>
      </c>
      <c r="AB45">
        <v>29646.881109999998</v>
      </c>
      <c r="AC45">
        <v>30442.532299999999</v>
      </c>
      <c r="AD45">
        <v>31199.17008</v>
      </c>
      <c r="AE45">
        <v>31921.00678</v>
      </c>
      <c r="AF45">
        <v>32612.792310000001</v>
      </c>
      <c r="AG45">
        <v>33279.403810000003</v>
      </c>
      <c r="AH45">
        <v>33925.672120000003</v>
      </c>
      <c r="AI45">
        <v>34556.419090000003</v>
      </c>
      <c r="AJ45">
        <v>35176.328240000003</v>
      </c>
      <c r="AK45">
        <v>35789.91577</v>
      </c>
    </row>
    <row r="46" spans="1:37">
      <c r="A46" t="s">
        <v>467</v>
      </c>
      <c r="B46">
        <v>3463.3062880000002</v>
      </c>
      <c r="C46">
        <v>3580.6009479999998</v>
      </c>
      <c r="D46">
        <v>3708.164804</v>
      </c>
      <c r="E46">
        <v>3878.4801069999999</v>
      </c>
      <c r="F46">
        <v>4099.1654399999998</v>
      </c>
      <c r="G46">
        <v>4344.1608459999998</v>
      </c>
      <c r="H46">
        <v>4501.9019749999998</v>
      </c>
      <c r="I46">
        <v>4518.4142689999999</v>
      </c>
      <c r="J46">
        <v>4440.45975</v>
      </c>
      <c r="K46">
        <v>4346.1271500000003</v>
      </c>
      <c r="L46">
        <v>4289.1527340000002</v>
      </c>
      <c r="M46">
        <v>4306.6589789999998</v>
      </c>
      <c r="N46">
        <v>4422.2306660000004</v>
      </c>
      <c r="O46">
        <v>4641.5975070000004</v>
      </c>
      <c r="P46">
        <v>4958.3505990000003</v>
      </c>
      <c r="Q46">
        <v>5349.4283820000001</v>
      </c>
      <c r="R46">
        <v>5412.5055199999997</v>
      </c>
      <c r="S46">
        <v>5494.7583050000003</v>
      </c>
      <c r="T46">
        <v>5616.0283579999996</v>
      </c>
      <c r="U46">
        <v>5774.5355959999997</v>
      </c>
      <c r="V46">
        <v>5963.9845670000004</v>
      </c>
      <c r="W46">
        <v>6176.7228660000001</v>
      </c>
      <c r="X46">
        <v>6404.301743</v>
      </c>
      <c r="Y46">
        <v>6637.4997359999998</v>
      </c>
      <c r="Z46">
        <v>6866.2072049999997</v>
      </c>
      <c r="AA46">
        <v>7079.3643320000001</v>
      </c>
      <c r="AB46">
        <v>7270.793377</v>
      </c>
      <c r="AC46">
        <v>7440.0663670000004</v>
      </c>
      <c r="AD46">
        <v>7586.0095259999998</v>
      </c>
      <c r="AE46">
        <v>7708.1536020000003</v>
      </c>
      <c r="AF46">
        <v>7806.9237839999996</v>
      </c>
      <c r="AG46">
        <v>7883.4530670000004</v>
      </c>
      <c r="AH46">
        <v>7939.4458640000003</v>
      </c>
      <c r="AI46">
        <v>7977.1453250000004</v>
      </c>
      <c r="AJ46">
        <v>7999.196688</v>
      </c>
      <c r="AK46">
        <v>8008.526957</v>
      </c>
    </row>
    <row r="47" spans="1:37">
      <c r="A47" t="s">
        <v>468</v>
      </c>
      <c r="B47">
        <v>4697.632055</v>
      </c>
      <c r="C47">
        <v>4684.9758250000004</v>
      </c>
      <c r="D47">
        <v>4712.818499</v>
      </c>
      <c r="E47">
        <v>4809.3095530000001</v>
      </c>
      <c r="F47">
        <v>4977.5937219999996</v>
      </c>
      <c r="G47">
        <v>5182.967877</v>
      </c>
      <c r="H47">
        <v>5747.3488909999996</v>
      </c>
      <c r="I47">
        <v>6057.4611260000001</v>
      </c>
      <c r="J47">
        <v>6153.1044599999996</v>
      </c>
      <c r="K47">
        <v>6138.8893699999999</v>
      </c>
      <c r="L47">
        <v>6098.8489529999997</v>
      </c>
      <c r="M47">
        <v>6103.4876789999998</v>
      </c>
      <c r="N47">
        <v>6235.2247020000004</v>
      </c>
      <c r="O47">
        <v>6513.6292910000002</v>
      </c>
      <c r="P47">
        <v>6940.0646969999998</v>
      </c>
      <c r="Q47">
        <v>7442.1929650000002</v>
      </c>
      <c r="R47">
        <v>7861.4161400000003</v>
      </c>
      <c r="S47">
        <v>8224.2063839999992</v>
      </c>
      <c r="T47">
        <v>8573.6024199999993</v>
      </c>
      <c r="U47">
        <v>8923.2769179999996</v>
      </c>
      <c r="V47">
        <v>9276.9890689999993</v>
      </c>
      <c r="W47">
        <v>9631.9217759999992</v>
      </c>
      <c r="X47">
        <v>9979.8508939999992</v>
      </c>
      <c r="Y47">
        <v>10308.21264</v>
      </c>
      <c r="Z47">
        <v>10601.21898</v>
      </c>
      <c r="AA47">
        <v>10841.12241</v>
      </c>
      <c r="AB47">
        <v>11020.05609</v>
      </c>
      <c r="AC47">
        <v>11142.85065</v>
      </c>
      <c r="AD47">
        <v>11214.897370000001</v>
      </c>
      <c r="AE47">
        <v>11242.91642</v>
      </c>
      <c r="AF47">
        <v>11234.499949999999</v>
      </c>
      <c r="AG47">
        <v>11197.3842</v>
      </c>
      <c r="AH47">
        <v>11139.01154</v>
      </c>
      <c r="AI47">
        <v>11066.395549999999</v>
      </c>
      <c r="AJ47">
        <v>10985.9599</v>
      </c>
      <c r="AK47">
        <v>10903.486730000001</v>
      </c>
    </row>
    <row r="48" spans="1:37">
      <c r="A48" t="s">
        <v>469</v>
      </c>
      <c r="B48">
        <v>10448.993340000001</v>
      </c>
      <c r="C48">
        <v>10779.54499</v>
      </c>
      <c r="D48">
        <v>11042.33957</v>
      </c>
      <c r="E48">
        <v>11348.012559999999</v>
      </c>
      <c r="F48">
        <v>11747.69729</v>
      </c>
      <c r="G48">
        <v>12194.06856</v>
      </c>
      <c r="H48">
        <v>12818.9558</v>
      </c>
      <c r="I48">
        <v>13949.53162</v>
      </c>
      <c r="J48">
        <v>15507.434370000001</v>
      </c>
      <c r="K48">
        <v>16993.28528</v>
      </c>
      <c r="L48">
        <v>18103.705620000001</v>
      </c>
      <c r="M48">
        <v>18981.405350000001</v>
      </c>
      <c r="N48">
        <v>19804.22726</v>
      </c>
      <c r="O48">
        <v>20720.310320000001</v>
      </c>
      <c r="P48">
        <v>21816.1047</v>
      </c>
      <c r="Q48">
        <v>23125.704659999999</v>
      </c>
      <c r="R48">
        <v>23737.54796</v>
      </c>
      <c r="S48">
        <v>24418.130410000002</v>
      </c>
      <c r="T48">
        <v>25247.221860000001</v>
      </c>
      <c r="U48">
        <v>26205.304940000002</v>
      </c>
      <c r="V48">
        <v>27259.660879999999</v>
      </c>
      <c r="W48">
        <v>28378.995910000001</v>
      </c>
      <c r="X48">
        <v>29535.196779999998</v>
      </c>
      <c r="Y48">
        <v>30702.659169999999</v>
      </c>
      <c r="Z48">
        <v>31856.98587</v>
      </c>
      <c r="AA48">
        <v>32973.732250000001</v>
      </c>
      <c r="AB48">
        <v>34044.787779999999</v>
      </c>
      <c r="AC48">
        <v>35078.093240000002</v>
      </c>
      <c r="AD48">
        <v>36076.774680000002</v>
      </c>
      <c r="AE48">
        <v>37043.687189999997</v>
      </c>
      <c r="AF48">
        <v>37982.240660000003</v>
      </c>
      <c r="AG48">
        <v>38896.087829999997</v>
      </c>
      <c r="AH48">
        <v>39789.03703</v>
      </c>
      <c r="AI48">
        <v>40665.184410000002</v>
      </c>
      <c r="AJ48">
        <v>41528.796710000002</v>
      </c>
      <c r="AK48">
        <v>42384.282090000001</v>
      </c>
    </row>
    <row r="49" spans="1:37">
      <c r="A49" t="s">
        <v>470</v>
      </c>
      <c r="B49">
        <v>3196.7461840000001</v>
      </c>
      <c r="C49">
        <v>3159.9533529999999</v>
      </c>
      <c r="D49">
        <v>3098.260777</v>
      </c>
      <c r="E49">
        <v>3064.7003629999999</v>
      </c>
      <c r="F49">
        <v>3096.810313</v>
      </c>
      <c r="G49">
        <v>3200.1878190000002</v>
      </c>
      <c r="H49">
        <v>3084.0675209999999</v>
      </c>
      <c r="I49">
        <v>2821.7748710000001</v>
      </c>
      <c r="J49">
        <v>2508.4238230000001</v>
      </c>
      <c r="K49">
        <v>2241.8889210000002</v>
      </c>
      <c r="L49">
        <v>2109.1571899999999</v>
      </c>
      <c r="M49">
        <v>2173.9298990000002</v>
      </c>
      <c r="N49">
        <v>2469.331913</v>
      </c>
      <c r="O49">
        <v>3023.8631810000002</v>
      </c>
      <c r="P49">
        <v>3852.0515169999999</v>
      </c>
      <c r="Q49">
        <v>4907.2231140000004</v>
      </c>
      <c r="R49">
        <v>5356.58403</v>
      </c>
      <c r="S49">
        <v>5516.7732990000004</v>
      </c>
      <c r="T49">
        <v>5593.6765800000003</v>
      </c>
      <c r="U49">
        <v>5682.341351</v>
      </c>
      <c r="V49">
        <v>5817.2198859999999</v>
      </c>
      <c r="W49">
        <v>6003.9213419999996</v>
      </c>
      <c r="X49">
        <v>6233.7058049999996</v>
      </c>
      <c r="Y49">
        <v>6489.6407200000003</v>
      </c>
      <c r="Z49">
        <v>6748.8850659999998</v>
      </c>
      <c r="AA49">
        <v>6983.6525080000001</v>
      </c>
      <c r="AB49">
        <v>7175.1155829999998</v>
      </c>
      <c r="AC49">
        <v>7321.7729079999999</v>
      </c>
      <c r="AD49">
        <v>7425.3114269999996</v>
      </c>
      <c r="AE49">
        <v>7488.388027</v>
      </c>
      <c r="AF49">
        <v>7514.3064889999996</v>
      </c>
      <c r="AG49">
        <v>7506.7889699999996</v>
      </c>
      <c r="AH49">
        <v>7470.2075400000003</v>
      </c>
      <c r="AI49">
        <v>7410.0611250000002</v>
      </c>
      <c r="AJ49">
        <v>7332.7764559999996</v>
      </c>
      <c r="AK49">
        <v>7245.6280459999998</v>
      </c>
    </row>
    <row r="50" spans="1:37">
      <c r="A50" t="s">
        <v>471</v>
      </c>
      <c r="B50">
        <v>1581.6641830000001</v>
      </c>
      <c r="C50">
        <v>1617.9383170000001</v>
      </c>
      <c r="D50">
        <v>1654.791379</v>
      </c>
      <c r="E50">
        <v>1696.8652500000001</v>
      </c>
      <c r="F50">
        <v>1750.665113</v>
      </c>
      <c r="G50">
        <v>1812.6645430000001</v>
      </c>
      <c r="H50">
        <v>2331.1955929999999</v>
      </c>
      <c r="I50">
        <v>2354.7474029999998</v>
      </c>
      <c r="J50">
        <v>2147.513254</v>
      </c>
      <c r="K50">
        <v>1934.4417510000001</v>
      </c>
      <c r="L50">
        <v>1803.1879650000001</v>
      </c>
      <c r="M50">
        <v>1765.973563</v>
      </c>
      <c r="N50">
        <v>1847.042064</v>
      </c>
      <c r="O50">
        <v>2023.482544</v>
      </c>
      <c r="P50">
        <v>2280.7701830000001</v>
      </c>
      <c r="Q50">
        <v>2536.265292</v>
      </c>
      <c r="R50">
        <v>2659.6123689999999</v>
      </c>
      <c r="S50">
        <v>2736.8926660000002</v>
      </c>
      <c r="T50">
        <v>2806.7623079999998</v>
      </c>
      <c r="U50">
        <v>2882.9074059999998</v>
      </c>
      <c r="V50">
        <v>2967.3744230000002</v>
      </c>
      <c r="W50">
        <v>3056.7929250000002</v>
      </c>
      <c r="X50">
        <v>3145.1451889999998</v>
      </c>
      <c r="Y50">
        <v>3225.2521000000002</v>
      </c>
      <c r="Z50">
        <v>3289.7519900000002</v>
      </c>
      <c r="AA50">
        <v>3331.9449979999999</v>
      </c>
      <c r="AB50">
        <v>3351.4959309999999</v>
      </c>
      <c r="AC50">
        <v>3355.644757</v>
      </c>
      <c r="AD50">
        <v>3351.8768260000002</v>
      </c>
      <c r="AE50">
        <v>3347.1350870000001</v>
      </c>
      <c r="AF50">
        <v>3347.7049120000001</v>
      </c>
      <c r="AG50">
        <v>3359.3075530000001</v>
      </c>
      <c r="AH50">
        <v>3387.3747950000002</v>
      </c>
      <c r="AI50">
        <v>3437.4053869999998</v>
      </c>
      <c r="AJ50">
        <v>3515.233264</v>
      </c>
      <c r="AK50">
        <v>3627.3231529999998</v>
      </c>
    </row>
    <row r="51" spans="1:37">
      <c r="A51" t="s">
        <v>472</v>
      </c>
      <c r="B51">
        <v>507.33967680000001</v>
      </c>
      <c r="C51">
        <v>515.59371980000003</v>
      </c>
      <c r="D51">
        <v>524.60205010000004</v>
      </c>
      <c r="E51">
        <v>538.08205009999995</v>
      </c>
      <c r="F51">
        <v>557.89344400000004</v>
      </c>
      <c r="G51">
        <v>582.55811789999996</v>
      </c>
      <c r="H51">
        <v>623.36822159999997</v>
      </c>
      <c r="I51">
        <v>664.33214659999999</v>
      </c>
      <c r="J51">
        <v>692.89689269999997</v>
      </c>
      <c r="K51">
        <v>711.62725699999999</v>
      </c>
      <c r="L51">
        <v>726.59184679999998</v>
      </c>
      <c r="M51">
        <v>747.9329765</v>
      </c>
      <c r="N51">
        <v>778.49856409999995</v>
      </c>
      <c r="O51">
        <v>817.79522740000004</v>
      </c>
      <c r="P51">
        <v>863.44649479999998</v>
      </c>
      <c r="Q51">
        <v>912.49035240000001</v>
      </c>
      <c r="R51">
        <v>957.12204099999997</v>
      </c>
      <c r="S51">
        <v>1000.635124</v>
      </c>
      <c r="T51">
        <v>1044.6135320000001</v>
      </c>
      <c r="U51">
        <v>1089.7353330000001</v>
      </c>
      <c r="V51">
        <v>1136.255394</v>
      </c>
      <c r="W51">
        <v>1184.2341140000001</v>
      </c>
      <c r="X51">
        <v>1233.626577</v>
      </c>
      <c r="Y51">
        <v>1284.3162620000001</v>
      </c>
      <c r="Z51">
        <v>1336.120733</v>
      </c>
      <c r="AA51">
        <v>1388.791017</v>
      </c>
      <c r="AB51">
        <v>1442.1880410000001</v>
      </c>
      <c r="AC51">
        <v>1496.406344</v>
      </c>
      <c r="AD51">
        <v>1551.608567</v>
      </c>
      <c r="AE51">
        <v>1607.9526980000001</v>
      </c>
      <c r="AF51">
        <v>1665.5817939999999</v>
      </c>
      <c r="AG51">
        <v>1724.6286540000001</v>
      </c>
      <c r="AH51">
        <v>1785.229239</v>
      </c>
      <c r="AI51">
        <v>1847.5344689999999</v>
      </c>
      <c r="AJ51">
        <v>1911.7091499999999</v>
      </c>
      <c r="AK51">
        <v>1977.933385</v>
      </c>
    </row>
    <row r="52" spans="1:37">
      <c r="A52" t="s">
        <v>473</v>
      </c>
      <c r="B52">
        <v>10279.093940000001</v>
      </c>
      <c r="C52">
        <v>10499.18657</v>
      </c>
      <c r="D52">
        <v>10680.38536</v>
      </c>
      <c r="E52">
        <v>10881.687159999999</v>
      </c>
      <c r="F52">
        <v>11135.253839999999</v>
      </c>
      <c r="G52">
        <v>11413.60419</v>
      </c>
      <c r="H52">
        <v>11840.79264</v>
      </c>
      <c r="I52">
        <v>12580.423360000001</v>
      </c>
      <c r="J52">
        <v>13614.32178</v>
      </c>
      <c r="K52">
        <v>14614.221449999999</v>
      </c>
      <c r="L52">
        <v>15356.537969999999</v>
      </c>
      <c r="M52">
        <v>15919.59787</v>
      </c>
      <c r="N52">
        <v>16428.346389999999</v>
      </c>
      <c r="O52">
        <v>16986.730360000001</v>
      </c>
      <c r="P52">
        <v>17656.68089</v>
      </c>
      <c r="Q52">
        <v>18461.439859999999</v>
      </c>
      <c r="R52">
        <v>18866.125199999999</v>
      </c>
      <c r="S52">
        <v>19308.17439</v>
      </c>
      <c r="T52">
        <v>19849.906749999998</v>
      </c>
      <c r="U52">
        <v>20479.798480000001</v>
      </c>
      <c r="V52">
        <v>21174.234339999999</v>
      </c>
      <c r="W52">
        <v>21910.414690000001</v>
      </c>
      <c r="X52">
        <v>22668.299760000002</v>
      </c>
      <c r="Y52">
        <v>23430.24151</v>
      </c>
      <c r="Z52">
        <v>24180.08827</v>
      </c>
      <c r="AA52">
        <v>24902.297709999999</v>
      </c>
      <c r="AB52">
        <v>25591.54162</v>
      </c>
      <c r="AC52">
        <v>26252.59232</v>
      </c>
      <c r="AD52">
        <v>26887.815559999999</v>
      </c>
      <c r="AE52">
        <v>27499.420259999999</v>
      </c>
      <c r="AF52">
        <v>28090.021339999999</v>
      </c>
      <c r="AG52">
        <v>28662.44037</v>
      </c>
      <c r="AH52">
        <v>29219.588049999998</v>
      </c>
      <c r="AI52">
        <v>29764.50001</v>
      </c>
      <c r="AJ52">
        <v>30300.28369</v>
      </c>
      <c r="AK52">
        <v>30830.108329999999</v>
      </c>
    </row>
    <row r="53" spans="1:37">
      <c r="A53" t="s">
        <v>474</v>
      </c>
      <c r="B53">
        <v>1372.7213240000001</v>
      </c>
      <c r="C53">
        <v>1417.793212</v>
      </c>
      <c r="D53">
        <v>1453.441482</v>
      </c>
      <c r="E53">
        <v>1497.051811</v>
      </c>
      <c r="F53">
        <v>1554.3085570000001</v>
      </c>
      <c r="G53">
        <v>1618.039405</v>
      </c>
      <c r="H53">
        <v>1702.9332979999999</v>
      </c>
      <c r="I53">
        <v>1876.211243</v>
      </c>
      <c r="J53">
        <v>2129.940881</v>
      </c>
      <c r="K53">
        <v>2374.8781370000002</v>
      </c>
      <c r="L53">
        <v>2566.936256</v>
      </c>
      <c r="M53">
        <v>2728.6530579999999</v>
      </c>
      <c r="N53">
        <v>2881.322357</v>
      </c>
      <c r="O53">
        <v>3043.641599</v>
      </c>
      <c r="P53">
        <v>3227.7124859999999</v>
      </c>
      <c r="Q53">
        <v>3440.003557</v>
      </c>
      <c r="R53">
        <v>3528.3717379999998</v>
      </c>
      <c r="S53">
        <v>3631.522203</v>
      </c>
      <c r="T53">
        <v>3753.7335990000001</v>
      </c>
      <c r="U53">
        <v>3891.9244870000002</v>
      </c>
      <c r="V53">
        <v>4042.1944360000002</v>
      </c>
      <c r="W53">
        <v>4200.8608830000003</v>
      </c>
      <c r="X53">
        <v>4364.587415</v>
      </c>
      <c r="Y53">
        <v>4530.3045069999998</v>
      </c>
      <c r="Z53">
        <v>4695.0553</v>
      </c>
      <c r="AA53">
        <v>4855.8468039999998</v>
      </c>
      <c r="AB53">
        <v>5012.1885860000002</v>
      </c>
      <c r="AC53">
        <v>5165.768924</v>
      </c>
      <c r="AD53">
        <v>5317.2364969999999</v>
      </c>
      <c r="AE53">
        <v>5467.2159240000001</v>
      </c>
      <c r="AF53">
        <v>5616.3901040000001</v>
      </c>
      <c r="AG53">
        <v>5765.4603239999997</v>
      </c>
      <c r="AH53">
        <v>5915.1411289999996</v>
      </c>
      <c r="AI53">
        <v>6066.172963</v>
      </c>
      <c r="AJ53">
        <v>6219.3067870000004</v>
      </c>
      <c r="AK53">
        <v>6375.3056999999999</v>
      </c>
    </row>
    <row r="54" spans="1:37">
      <c r="A54" t="s">
        <v>67</v>
      </c>
      <c r="B54">
        <v>3167.9766119999999</v>
      </c>
      <c r="C54">
        <v>3232.6978049999998</v>
      </c>
      <c r="D54">
        <v>3297.6770329999999</v>
      </c>
      <c r="E54">
        <v>3394.4245230000001</v>
      </c>
      <c r="F54">
        <v>3532.029998</v>
      </c>
      <c r="G54">
        <v>3689.2263210000001</v>
      </c>
      <c r="H54">
        <v>3951.3445620000002</v>
      </c>
      <c r="I54">
        <v>4145.5141009999998</v>
      </c>
      <c r="J54">
        <v>4278.3711519999997</v>
      </c>
      <c r="K54">
        <v>4382.4588309999999</v>
      </c>
      <c r="L54">
        <v>4473.6234320000003</v>
      </c>
      <c r="M54">
        <v>4581.0595149999999</v>
      </c>
      <c r="N54">
        <v>4740.2568799999999</v>
      </c>
      <c r="O54">
        <v>4969.2232809999996</v>
      </c>
      <c r="P54">
        <v>5275.5883020000001</v>
      </c>
      <c r="Q54">
        <v>5640.8252030000003</v>
      </c>
      <c r="R54">
        <v>5812.9537849999997</v>
      </c>
      <c r="S54">
        <v>6001.9928309999996</v>
      </c>
      <c r="T54">
        <v>6219.5938839999999</v>
      </c>
      <c r="U54">
        <v>6463.1205650000002</v>
      </c>
      <c r="V54">
        <v>6727.6908270000004</v>
      </c>
      <c r="W54">
        <v>7007.3309609999997</v>
      </c>
      <c r="X54">
        <v>7294.9413800000002</v>
      </c>
      <c r="Y54">
        <v>7582.2967600000002</v>
      </c>
      <c r="Z54">
        <v>7860.1198219999997</v>
      </c>
      <c r="AA54">
        <v>8118.2660269999997</v>
      </c>
      <c r="AB54">
        <v>8352.5060880000001</v>
      </c>
      <c r="AC54">
        <v>8565.3466470000003</v>
      </c>
      <c r="AD54">
        <v>8758.3988840000002</v>
      </c>
      <c r="AE54">
        <v>8933.6202069999999</v>
      </c>
      <c r="AF54">
        <v>9093.3784290000003</v>
      </c>
      <c r="AG54">
        <v>9240.2185439999994</v>
      </c>
      <c r="AH54">
        <v>9376.7392830000008</v>
      </c>
      <c r="AI54">
        <v>9505.5949650000002</v>
      </c>
      <c r="AJ54">
        <v>9629.4204850000006</v>
      </c>
      <c r="AK54">
        <v>9750.7976440000002</v>
      </c>
    </row>
    <row r="55" spans="1:37">
      <c r="A55" t="s">
        <v>68</v>
      </c>
      <c r="B55">
        <v>421.00640509999999</v>
      </c>
      <c r="C55">
        <v>436.13042539999998</v>
      </c>
      <c r="D55">
        <v>453.2552632</v>
      </c>
      <c r="E55">
        <v>476.30542380000003</v>
      </c>
      <c r="F55">
        <v>506.03261939999999</v>
      </c>
      <c r="G55">
        <v>539.15591610000001</v>
      </c>
      <c r="H55">
        <v>561.80477970000004</v>
      </c>
      <c r="I55">
        <v>571.78535959999999</v>
      </c>
      <c r="J55">
        <v>573.59841489999997</v>
      </c>
      <c r="K55">
        <v>573.17457360000003</v>
      </c>
      <c r="L55">
        <v>575.9562105</v>
      </c>
      <c r="M55">
        <v>587.7269053</v>
      </c>
      <c r="N55">
        <v>612.47444240000004</v>
      </c>
      <c r="O55">
        <v>652.213481</v>
      </c>
      <c r="P55">
        <v>707.32686860000001</v>
      </c>
      <c r="Q55">
        <v>775.91285119999998</v>
      </c>
      <c r="R55">
        <v>793.32552090000001</v>
      </c>
      <c r="S55">
        <v>809.77995539999995</v>
      </c>
      <c r="T55">
        <v>831.18659209999998</v>
      </c>
      <c r="U55">
        <v>858.63972009999998</v>
      </c>
      <c r="V55">
        <v>891.56154549999997</v>
      </c>
      <c r="W55">
        <v>928.77984819999995</v>
      </c>
      <c r="X55">
        <v>968.9090175</v>
      </c>
      <c r="Y55">
        <v>1010.464053</v>
      </c>
      <c r="Z55">
        <v>1051.86653</v>
      </c>
      <c r="AA55">
        <v>1091.424512</v>
      </c>
      <c r="AB55">
        <v>1128.204119</v>
      </c>
      <c r="AC55">
        <v>1162.1511330000001</v>
      </c>
      <c r="AD55">
        <v>1193.091698</v>
      </c>
      <c r="AE55">
        <v>1220.9553490000001</v>
      </c>
      <c r="AF55">
        <v>1245.797869</v>
      </c>
      <c r="AG55">
        <v>1267.7765669999999</v>
      </c>
      <c r="AH55">
        <v>1287.134065</v>
      </c>
      <c r="AI55">
        <v>1304.194309</v>
      </c>
      <c r="AJ55">
        <v>1319.344063</v>
      </c>
      <c r="AK55">
        <v>1333.0170250000001</v>
      </c>
    </row>
    <row r="56" spans="1:37">
      <c r="A56" t="s">
        <v>69</v>
      </c>
      <c r="B56">
        <v>865.04260650000003</v>
      </c>
      <c r="C56">
        <v>893.20035989999997</v>
      </c>
      <c r="D56">
        <v>913.92318360000002</v>
      </c>
      <c r="E56">
        <v>939.01768979999997</v>
      </c>
      <c r="F56">
        <v>971.78481950000003</v>
      </c>
      <c r="G56">
        <v>1006.145514</v>
      </c>
      <c r="H56">
        <v>1049.217719</v>
      </c>
      <c r="I56">
        <v>1093.5304570000001</v>
      </c>
      <c r="J56">
        <v>1144.160787</v>
      </c>
      <c r="K56">
        <v>1192.544733</v>
      </c>
      <c r="L56">
        <v>1230.3462629999999</v>
      </c>
      <c r="M56">
        <v>1265.1691069999999</v>
      </c>
      <c r="N56">
        <v>1306.910419</v>
      </c>
      <c r="O56">
        <v>1362.5142940000001</v>
      </c>
      <c r="P56">
        <v>1435.5850370000001</v>
      </c>
      <c r="Q56">
        <v>1524.779536</v>
      </c>
      <c r="R56">
        <v>1543.1647399999999</v>
      </c>
      <c r="S56">
        <v>1576.585998</v>
      </c>
      <c r="T56">
        <v>1624.495228</v>
      </c>
      <c r="U56">
        <v>1683.3577359999999</v>
      </c>
      <c r="V56">
        <v>1750.124403</v>
      </c>
      <c r="W56">
        <v>1822.1991849999999</v>
      </c>
      <c r="X56">
        <v>1897.2050139999999</v>
      </c>
      <c r="Y56">
        <v>1972.8317380000001</v>
      </c>
      <c r="Z56">
        <v>2046.736183</v>
      </c>
      <c r="AA56">
        <v>2116.4868179999999</v>
      </c>
      <c r="AB56">
        <v>2181.2992800000002</v>
      </c>
      <c r="AC56">
        <v>2241.882674</v>
      </c>
      <c r="AD56">
        <v>2298.3332190000001</v>
      </c>
      <c r="AE56">
        <v>2350.8510160000001</v>
      </c>
      <c r="AF56">
        <v>2399.7867350000001</v>
      </c>
      <c r="AG56">
        <v>2445.5806560000001</v>
      </c>
      <c r="AH56">
        <v>2488.7277779999999</v>
      </c>
      <c r="AI56">
        <v>2529.770994</v>
      </c>
      <c r="AJ56">
        <v>2569.2796720000001</v>
      </c>
      <c r="AK56">
        <v>2607.8383100000001</v>
      </c>
    </row>
    <row r="57" spans="1:37">
      <c r="A57" t="s">
        <v>70</v>
      </c>
      <c r="B57">
        <v>6076.7669239999996</v>
      </c>
      <c r="C57">
        <v>6226.8202490000003</v>
      </c>
      <c r="D57">
        <v>6347.413321</v>
      </c>
      <c r="E57">
        <v>6471.0609180000001</v>
      </c>
      <c r="F57">
        <v>6625.388438</v>
      </c>
      <c r="G57">
        <v>6796.8952239999999</v>
      </c>
      <c r="H57">
        <v>7023.7623640000002</v>
      </c>
      <c r="I57">
        <v>7512.8192779999999</v>
      </c>
      <c r="J57">
        <v>8281.0307979999998</v>
      </c>
      <c r="K57">
        <v>9048.7442100000007</v>
      </c>
      <c r="L57">
        <v>9605.9608740000003</v>
      </c>
      <c r="M57">
        <v>9997.8242879999998</v>
      </c>
      <c r="N57">
        <v>10336.53442</v>
      </c>
      <c r="O57">
        <v>10721.699430000001</v>
      </c>
      <c r="P57">
        <v>11214.3305</v>
      </c>
      <c r="Q57">
        <v>11837.144780000001</v>
      </c>
      <c r="R57">
        <v>12181.484350000001</v>
      </c>
      <c r="S57">
        <v>12510.2058</v>
      </c>
      <c r="T57">
        <v>12908.716109999999</v>
      </c>
      <c r="U57">
        <v>13380.99554</v>
      </c>
      <c r="V57">
        <v>13910.495650000001</v>
      </c>
      <c r="W57">
        <v>14477.87723</v>
      </c>
      <c r="X57">
        <v>15064.8897</v>
      </c>
      <c r="Y57">
        <v>15654.708780000001</v>
      </c>
      <c r="Z57">
        <v>16231.371940000001</v>
      </c>
      <c r="AA57">
        <v>16779.091219999998</v>
      </c>
      <c r="AB57">
        <v>17289.994030000002</v>
      </c>
      <c r="AC57">
        <v>17765.565630000001</v>
      </c>
      <c r="AD57">
        <v>18207.068619999998</v>
      </c>
      <c r="AE57">
        <v>18616.11418</v>
      </c>
      <c r="AF57">
        <v>18995.027320000001</v>
      </c>
      <c r="AG57">
        <v>19346.580239999999</v>
      </c>
      <c r="AH57">
        <v>19673.77678</v>
      </c>
      <c r="AI57">
        <v>19979.813010000002</v>
      </c>
      <c r="AJ57">
        <v>20267.97409</v>
      </c>
      <c r="AK57">
        <v>20541.57445</v>
      </c>
    </row>
    <row r="58" spans="1:37">
      <c r="A58" t="s">
        <v>71</v>
      </c>
      <c r="B58">
        <v>3674.360968</v>
      </c>
      <c r="C58">
        <v>3777.198183</v>
      </c>
      <c r="D58">
        <v>3861.1863699999999</v>
      </c>
      <c r="E58">
        <v>3960.9936280000002</v>
      </c>
      <c r="F58">
        <v>4094.042751</v>
      </c>
      <c r="G58">
        <v>4245.139948</v>
      </c>
      <c r="H58">
        <v>4472.7236929999999</v>
      </c>
      <c r="I58">
        <v>4915.8694960000003</v>
      </c>
      <c r="J58">
        <v>5557.6889030000002</v>
      </c>
      <c r="K58">
        <v>6170.0018399999999</v>
      </c>
      <c r="L58">
        <v>6622.2221639999998</v>
      </c>
      <c r="M58">
        <v>6973.0044479999997</v>
      </c>
      <c r="N58">
        <v>7295.7445660000003</v>
      </c>
      <c r="O58">
        <v>7648.9775689999997</v>
      </c>
      <c r="P58">
        <v>8067.2379129999999</v>
      </c>
      <c r="Q58">
        <v>8561.6868680000007</v>
      </c>
      <c r="R58">
        <v>8820.9794280000006</v>
      </c>
      <c r="S58">
        <v>9084.0263749999995</v>
      </c>
      <c r="T58">
        <v>9389.8904889999994</v>
      </c>
      <c r="U58">
        <v>9735.1332160000002</v>
      </c>
      <c r="V58">
        <v>10109.374760000001</v>
      </c>
      <c r="W58">
        <v>10501.93316</v>
      </c>
      <c r="X58">
        <v>10902.93139</v>
      </c>
      <c r="Y58">
        <v>11303.2675</v>
      </c>
      <c r="Z58">
        <v>11694.262849999999</v>
      </c>
      <c r="AA58">
        <v>12067.294260000001</v>
      </c>
      <c r="AB58">
        <v>12419.57034</v>
      </c>
      <c r="AC58">
        <v>12754.18903</v>
      </c>
      <c r="AD58">
        <v>13072.869640000001</v>
      </c>
      <c r="AE58">
        <v>13377.325940000001</v>
      </c>
      <c r="AF58">
        <v>13669.486199999999</v>
      </c>
      <c r="AG58">
        <v>13951.328890000001</v>
      </c>
      <c r="AH58">
        <v>14224.814410000001</v>
      </c>
      <c r="AI58">
        <v>14491.9025</v>
      </c>
      <c r="AJ58">
        <v>14754.499229999999</v>
      </c>
      <c r="AK58">
        <v>15014.445229999999</v>
      </c>
    </row>
    <row r="59" spans="1:37">
      <c r="A59" t="s">
        <v>230</v>
      </c>
      <c r="B59">
        <v>1347</v>
      </c>
      <c r="C59">
        <v>1349.378438</v>
      </c>
      <c r="D59">
        <v>1349.3336609999999</v>
      </c>
      <c r="E59">
        <v>1349.312936</v>
      </c>
      <c r="F59">
        <v>1349.5590990000001</v>
      </c>
      <c r="G59">
        <v>1349.9582800000001</v>
      </c>
      <c r="H59">
        <v>1348.8053709999999</v>
      </c>
      <c r="I59">
        <v>1346.0462339999999</v>
      </c>
      <c r="J59">
        <v>1342.0620960000001</v>
      </c>
      <c r="K59">
        <v>1337.636475</v>
      </c>
      <c r="L59">
        <v>1333.618119</v>
      </c>
      <c r="M59">
        <v>1330.711867</v>
      </c>
      <c r="N59">
        <v>1329.2199800000001</v>
      </c>
      <c r="O59">
        <v>1329.086992</v>
      </c>
      <c r="P59">
        <v>1329.9890889999999</v>
      </c>
      <c r="Q59">
        <v>1331.4325289999999</v>
      </c>
      <c r="R59">
        <v>1333.290491</v>
      </c>
      <c r="S59">
        <v>1335.509573</v>
      </c>
      <c r="T59">
        <v>1338.064093</v>
      </c>
      <c r="U59">
        <v>1340.9209189999999</v>
      </c>
      <c r="V59">
        <v>1344.0306189999999</v>
      </c>
      <c r="W59">
        <v>1347.333343</v>
      </c>
      <c r="X59">
        <v>1350.7649710000001</v>
      </c>
      <c r="Y59">
        <v>1354.259935</v>
      </c>
      <c r="Z59">
        <v>1357.7514659999999</v>
      </c>
      <c r="AA59">
        <v>1361.1707280000001</v>
      </c>
      <c r="AB59">
        <v>1364.4916880000001</v>
      </c>
      <c r="AC59">
        <v>1367.7349919999999</v>
      </c>
      <c r="AD59">
        <v>1370.9143349999999</v>
      </c>
      <c r="AE59">
        <v>1374.049066</v>
      </c>
      <c r="AF59">
        <v>1377.1639660000001</v>
      </c>
      <c r="AG59">
        <v>1380.2869169999999</v>
      </c>
      <c r="AH59">
        <v>1383.447412</v>
      </c>
      <c r="AI59">
        <v>1386.6760870000001</v>
      </c>
      <c r="AJ59">
        <v>1390.0045399999999</v>
      </c>
      <c r="AK59">
        <v>1393.465318</v>
      </c>
    </row>
    <row r="60" spans="1:37">
      <c r="A60" t="s">
        <v>231</v>
      </c>
      <c r="B60">
        <v>1201.7382500000001</v>
      </c>
      <c r="C60">
        <v>1242.4385139999999</v>
      </c>
      <c r="D60">
        <v>1286.7021030000001</v>
      </c>
      <c r="E60">
        <v>1345.8000850000001</v>
      </c>
      <c r="F60">
        <v>1422.3760460000001</v>
      </c>
      <c r="G60">
        <v>1507.3873980000001</v>
      </c>
      <c r="H60">
        <v>1562.1222479999999</v>
      </c>
      <c r="I60">
        <v>1567.8518750000001</v>
      </c>
      <c r="J60">
        <v>1540.8023109999999</v>
      </c>
      <c r="K60">
        <v>1508.0696889999999</v>
      </c>
      <c r="L60">
        <v>1488.3000440000001</v>
      </c>
      <c r="M60">
        <v>1494.3745650000001</v>
      </c>
      <c r="N60">
        <v>1534.476971</v>
      </c>
      <c r="O60">
        <v>1610.5954260000001</v>
      </c>
      <c r="P60">
        <v>1720.5060940000001</v>
      </c>
      <c r="Q60">
        <v>1856.2068059999999</v>
      </c>
      <c r="R60">
        <v>1878.0940439999999</v>
      </c>
      <c r="S60">
        <v>1906.6350709999999</v>
      </c>
      <c r="T60">
        <v>1948.7147629999999</v>
      </c>
      <c r="U60">
        <v>2003.7154459999999</v>
      </c>
      <c r="V60">
        <v>2069.4526510000001</v>
      </c>
      <c r="W60">
        <v>2143.2710569999999</v>
      </c>
      <c r="X60">
        <v>2222.23902</v>
      </c>
      <c r="Y60">
        <v>2303.1567690000002</v>
      </c>
      <c r="Z60">
        <v>2382.5163429999998</v>
      </c>
      <c r="AA60">
        <v>2456.4800799999998</v>
      </c>
      <c r="AB60">
        <v>2522.9043539999998</v>
      </c>
      <c r="AC60">
        <v>2581.6406619999998</v>
      </c>
      <c r="AD60">
        <v>2632.2817150000001</v>
      </c>
      <c r="AE60">
        <v>2674.6646850000002</v>
      </c>
      <c r="AF60">
        <v>2708.9371110000002</v>
      </c>
      <c r="AG60">
        <v>2735.4921300000001</v>
      </c>
      <c r="AH60">
        <v>2754.9211620000001</v>
      </c>
      <c r="AI60">
        <v>2768.0025580000001</v>
      </c>
      <c r="AJ60">
        <v>2775.654196</v>
      </c>
      <c r="AK60">
        <v>2778.8917219999998</v>
      </c>
    </row>
    <row r="61" spans="1:37">
      <c r="A61" t="s">
        <v>232</v>
      </c>
      <c r="B61">
        <v>1609.7706459999999</v>
      </c>
      <c r="C61">
        <v>1605.433646</v>
      </c>
      <c r="D61">
        <v>1614.974692</v>
      </c>
      <c r="E61">
        <v>1648.0399600000001</v>
      </c>
      <c r="F61">
        <v>1705.707081</v>
      </c>
      <c r="G61">
        <v>1776.0840889999999</v>
      </c>
      <c r="H61">
        <v>1969.484504</v>
      </c>
      <c r="I61">
        <v>2075.7528459999999</v>
      </c>
      <c r="J61">
        <v>2108.5276210000002</v>
      </c>
      <c r="K61">
        <v>2103.6564360000002</v>
      </c>
      <c r="L61">
        <v>2089.935504</v>
      </c>
      <c r="M61">
        <v>2091.5250890000002</v>
      </c>
      <c r="N61">
        <v>2136.6683419999999</v>
      </c>
      <c r="O61">
        <v>2232.071203</v>
      </c>
      <c r="P61">
        <v>2378.2008249999999</v>
      </c>
      <c r="Q61">
        <v>2550.268654</v>
      </c>
      <c r="R61">
        <v>2693.9268099999999</v>
      </c>
      <c r="S61">
        <v>2818.246697</v>
      </c>
      <c r="T61">
        <v>2937.9766960000002</v>
      </c>
      <c r="U61">
        <v>3057.8021180000001</v>
      </c>
      <c r="V61">
        <v>3179.0111510000002</v>
      </c>
      <c r="W61">
        <v>3300.6384400000002</v>
      </c>
      <c r="X61">
        <v>3419.8657600000001</v>
      </c>
      <c r="Y61">
        <v>3532.3877929999999</v>
      </c>
      <c r="Z61">
        <v>3632.7943369999998</v>
      </c>
      <c r="AA61">
        <v>3715.003733</v>
      </c>
      <c r="AB61">
        <v>3776.3201989999998</v>
      </c>
      <c r="AC61">
        <v>3818.3990749999998</v>
      </c>
      <c r="AD61">
        <v>3843.0878299999999</v>
      </c>
      <c r="AE61">
        <v>3852.689316</v>
      </c>
      <c r="AF61">
        <v>3849.805186</v>
      </c>
      <c r="AG61">
        <v>3837.086468</v>
      </c>
      <c r="AH61">
        <v>3817.0835000000002</v>
      </c>
      <c r="AI61">
        <v>3792.1996650000001</v>
      </c>
      <c r="AJ61">
        <v>3764.6362159999999</v>
      </c>
      <c r="AK61">
        <v>3736.3745530000001</v>
      </c>
    </row>
    <row r="62" spans="1:37">
      <c r="A62" t="s">
        <v>233</v>
      </c>
      <c r="B62">
        <v>9113.3232939999998</v>
      </c>
      <c r="C62">
        <v>9401.2680459999992</v>
      </c>
      <c r="D62">
        <v>9633.9569879999999</v>
      </c>
      <c r="E62">
        <v>9888.1628999999994</v>
      </c>
      <c r="F62">
        <v>10212.745150000001</v>
      </c>
      <c r="G62">
        <v>10574.156150000001</v>
      </c>
      <c r="H62">
        <v>11068.17222</v>
      </c>
      <c r="I62">
        <v>12038.73171</v>
      </c>
      <c r="J62">
        <v>13468.583490000001</v>
      </c>
      <c r="K62">
        <v>14867.614299999999</v>
      </c>
      <c r="L62">
        <v>15898.145920000001</v>
      </c>
      <c r="M62">
        <v>16664.81093</v>
      </c>
      <c r="N62">
        <v>17354.021079999999</v>
      </c>
      <c r="O62">
        <v>18127.48647</v>
      </c>
      <c r="P62">
        <v>19082.750680000001</v>
      </c>
      <c r="Q62">
        <v>20257.376509999998</v>
      </c>
      <c r="R62">
        <v>20857.561129999998</v>
      </c>
      <c r="S62">
        <v>21471.045529999999</v>
      </c>
      <c r="T62">
        <v>22216.716090000002</v>
      </c>
      <c r="U62">
        <v>23090.262119999999</v>
      </c>
      <c r="V62">
        <v>24061.37772</v>
      </c>
      <c r="W62">
        <v>25097.606650000002</v>
      </c>
      <c r="X62">
        <v>26168.933819999998</v>
      </c>
      <c r="Y62">
        <v>27247.830180000001</v>
      </c>
      <c r="Z62">
        <v>28308.13826</v>
      </c>
      <c r="AA62">
        <v>29323.858100000001</v>
      </c>
      <c r="AB62">
        <v>30283.764070000001</v>
      </c>
      <c r="AC62">
        <v>31192.70782</v>
      </c>
      <c r="AD62">
        <v>32053.26844</v>
      </c>
      <c r="AE62">
        <v>32868.239370000003</v>
      </c>
      <c r="AF62">
        <v>33641.346819999999</v>
      </c>
      <c r="AG62">
        <v>34376.858090000002</v>
      </c>
      <c r="AH62">
        <v>35079.333440000002</v>
      </c>
      <c r="AI62">
        <v>35753.644</v>
      </c>
      <c r="AJ62">
        <v>36404.82043</v>
      </c>
      <c r="AK62">
        <v>37037.981469999999</v>
      </c>
    </row>
    <row r="63" spans="1:37">
      <c r="A63" t="s">
        <v>234</v>
      </c>
      <c r="B63">
        <v>933.32132420000005</v>
      </c>
      <c r="C63">
        <v>967.5283776</v>
      </c>
      <c r="D63">
        <v>988.48772689999998</v>
      </c>
      <c r="E63">
        <v>1010.486302</v>
      </c>
      <c r="F63">
        <v>1038.8912519999999</v>
      </c>
      <c r="G63">
        <v>1068.977005</v>
      </c>
      <c r="H63">
        <v>1110.2687780000001</v>
      </c>
      <c r="I63">
        <v>1211.1360279999999</v>
      </c>
      <c r="J63">
        <v>1374.874538</v>
      </c>
      <c r="K63">
        <v>1549.947285</v>
      </c>
      <c r="L63">
        <v>1698.1093539999999</v>
      </c>
      <c r="M63">
        <v>1823.361817</v>
      </c>
      <c r="N63">
        <v>1937.5343600000001</v>
      </c>
      <c r="O63">
        <v>2055.3879590000001</v>
      </c>
      <c r="P63">
        <v>2188.6219379999998</v>
      </c>
      <c r="Q63">
        <v>2345.064738</v>
      </c>
      <c r="R63">
        <v>2389.0353449999998</v>
      </c>
      <c r="S63">
        <v>2451.1540850000001</v>
      </c>
      <c r="T63">
        <v>2532.4106660000002</v>
      </c>
      <c r="U63">
        <v>2628.5461700000001</v>
      </c>
      <c r="V63">
        <v>2735.3750449999998</v>
      </c>
      <c r="W63">
        <v>2849.2708980000002</v>
      </c>
      <c r="X63">
        <v>2967.0729369999999</v>
      </c>
      <c r="Y63">
        <v>3085.9341519999998</v>
      </c>
      <c r="Z63">
        <v>3203.1569199999999</v>
      </c>
      <c r="AA63">
        <v>3316.0502029999998</v>
      </c>
      <c r="AB63">
        <v>3424.0935479999998</v>
      </c>
      <c r="AC63">
        <v>3528.652564</v>
      </c>
      <c r="AD63">
        <v>3630.2097509999999</v>
      </c>
      <c r="AE63">
        <v>3729.2242540000002</v>
      </c>
      <c r="AF63">
        <v>3826.2234659999999</v>
      </c>
      <c r="AG63">
        <v>3921.7612800000002</v>
      </c>
      <c r="AH63">
        <v>4016.4068029999999</v>
      </c>
      <c r="AI63">
        <v>4110.7534649999998</v>
      </c>
      <c r="AJ63">
        <v>4205.4021540000003</v>
      </c>
      <c r="AK63">
        <v>4300.9596000000001</v>
      </c>
    </row>
    <row r="64" spans="1:37">
      <c r="A64" t="s">
        <v>238</v>
      </c>
      <c r="B64">
        <v>396.4</v>
      </c>
      <c r="C64">
        <v>407.02920949999998</v>
      </c>
      <c r="D64">
        <v>421.61483700000002</v>
      </c>
      <c r="E64">
        <v>442.14208769999999</v>
      </c>
      <c r="F64">
        <v>469.25561299999998</v>
      </c>
      <c r="G64">
        <v>501.40322029999999</v>
      </c>
      <c r="H64">
        <v>543.19078679999996</v>
      </c>
      <c r="I64">
        <v>612.70118669999999</v>
      </c>
      <c r="J64">
        <v>698.69252889999996</v>
      </c>
      <c r="K64">
        <v>764.58049189999997</v>
      </c>
      <c r="L64">
        <v>805.05745090000005</v>
      </c>
      <c r="M64">
        <v>838.3589207</v>
      </c>
      <c r="N64">
        <v>873.61986439999998</v>
      </c>
      <c r="O64">
        <v>914.48694520000004</v>
      </c>
      <c r="P64">
        <v>961.15310199999999</v>
      </c>
      <c r="Q64">
        <v>1012.171639</v>
      </c>
      <c r="R64">
        <v>1052.2585349999999</v>
      </c>
      <c r="S64">
        <v>1088.5997560000001</v>
      </c>
      <c r="T64">
        <v>1124.3717079999999</v>
      </c>
      <c r="U64">
        <v>1160.790857</v>
      </c>
      <c r="V64">
        <v>1198.227797</v>
      </c>
      <c r="W64">
        <v>1236.7240629999999</v>
      </c>
      <c r="X64">
        <v>1276.202849</v>
      </c>
      <c r="Y64">
        <v>1316.5428770000001</v>
      </c>
      <c r="Z64">
        <v>1357.592371</v>
      </c>
      <c r="AA64">
        <v>1399.1668790000001</v>
      </c>
      <c r="AB64">
        <v>1441.194657</v>
      </c>
      <c r="AC64">
        <v>1483.801232</v>
      </c>
      <c r="AD64">
        <v>1527.159872</v>
      </c>
      <c r="AE64">
        <v>1571.4286529999999</v>
      </c>
      <c r="AF64">
        <v>1616.740528</v>
      </c>
      <c r="AG64">
        <v>1663.209466</v>
      </c>
      <c r="AH64">
        <v>1710.942043</v>
      </c>
      <c r="AI64">
        <v>1760.04414</v>
      </c>
      <c r="AJ64">
        <v>1810.6209490000001</v>
      </c>
      <c r="AK64">
        <v>1862.780205</v>
      </c>
    </row>
    <row r="65" spans="1:37">
      <c r="A65" t="s">
        <v>239</v>
      </c>
      <c r="B65">
        <v>1844</v>
      </c>
      <c r="C65">
        <v>1844</v>
      </c>
      <c r="D65">
        <v>1844</v>
      </c>
      <c r="E65">
        <v>1844</v>
      </c>
      <c r="F65">
        <v>1844</v>
      </c>
      <c r="G65">
        <v>1844</v>
      </c>
      <c r="H65">
        <v>1844</v>
      </c>
      <c r="I65">
        <v>1844</v>
      </c>
      <c r="J65">
        <v>1844</v>
      </c>
      <c r="K65">
        <v>1844</v>
      </c>
      <c r="L65">
        <v>1844</v>
      </c>
      <c r="M65">
        <v>1844</v>
      </c>
      <c r="N65">
        <v>1844</v>
      </c>
      <c r="O65">
        <v>1844</v>
      </c>
      <c r="P65">
        <v>1844</v>
      </c>
      <c r="Q65">
        <v>1844</v>
      </c>
      <c r="R65">
        <v>1844</v>
      </c>
      <c r="S65">
        <v>1844</v>
      </c>
      <c r="T65">
        <v>1844</v>
      </c>
      <c r="U65">
        <v>1844</v>
      </c>
      <c r="V65">
        <v>1844</v>
      </c>
      <c r="W65">
        <v>1844</v>
      </c>
      <c r="X65">
        <v>1844</v>
      </c>
      <c r="Y65">
        <v>1844</v>
      </c>
      <c r="Z65">
        <v>1844</v>
      </c>
      <c r="AA65">
        <v>1844</v>
      </c>
      <c r="AB65">
        <v>1844</v>
      </c>
      <c r="AC65">
        <v>1844</v>
      </c>
      <c r="AD65">
        <v>1844</v>
      </c>
      <c r="AE65">
        <v>1844</v>
      </c>
      <c r="AF65">
        <v>1844</v>
      </c>
      <c r="AG65">
        <v>1844</v>
      </c>
      <c r="AH65">
        <v>1844</v>
      </c>
      <c r="AI65">
        <v>1844</v>
      </c>
      <c r="AJ65">
        <v>1844</v>
      </c>
      <c r="AK65">
        <v>1844</v>
      </c>
    </row>
    <row r="66" spans="1:37">
      <c r="A66" t="s">
        <v>240</v>
      </c>
      <c r="B66">
        <v>36.844636059999999</v>
      </c>
      <c r="C66">
        <v>36.844636059999999</v>
      </c>
      <c r="D66">
        <v>36.844636059999999</v>
      </c>
      <c r="E66">
        <v>36.844636059999999</v>
      </c>
      <c r="F66">
        <v>36.844636059999999</v>
      </c>
      <c r="G66">
        <v>36.844636059999999</v>
      </c>
      <c r="H66">
        <v>36.844636059999999</v>
      </c>
      <c r="I66">
        <v>36.844636059999999</v>
      </c>
      <c r="J66">
        <v>36.844636059999999</v>
      </c>
      <c r="K66">
        <v>36.844636059999999</v>
      </c>
      <c r="L66">
        <v>36.844636059999999</v>
      </c>
      <c r="M66">
        <v>36.844636059999999</v>
      </c>
      <c r="N66">
        <v>36.844636059999999</v>
      </c>
      <c r="O66">
        <v>36.844636059999999</v>
      </c>
      <c r="P66">
        <v>36.844636059999999</v>
      </c>
      <c r="Q66">
        <v>36.844636059999999</v>
      </c>
      <c r="R66">
        <v>36.844636059999999</v>
      </c>
      <c r="S66">
        <v>36.844636059999999</v>
      </c>
      <c r="T66">
        <v>36.844636059999999</v>
      </c>
      <c r="U66">
        <v>36.844636059999999</v>
      </c>
      <c r="V66">
        <v>36.844636059999999</v>
      </c>
      <c r="W66">
        <v>36.844636059999999</v>
      </c>
      <c r="X66">
        <v>36.844636059999999</v>
      </c>
      <c r="Y66">
        <v>36.844636059999999</v>
      </c>
      <c r="Z66">
        <v>36.844636059999999</v>
      </c>
      <c r="AA66">
        <v>36.844636059999999</v>
      </c>
      <c r="AB66">
        <v>36.844636059999999</v>
      </c>
      <c r="AC66">
        <v>36.844636059999999</v>
      </c>
      <c r="AD66">
        <v>36.844636059999999</v>
      </c>
      <c r="AE66">
        <v>36.844636059999999</v>
      </c>
      <c r="AF66">
        <v>36.844636059999999</v>
      </c>
      <c r="AG66">
        <v>36.844636059999999</v>
      </c>
      <c r="AH66">
        <v>36.844636059999999</v>
      </c>
      <c r="AI66">
        <v>36.844636059999999</v>
      </c>
      <c r="AJ66">
        <v>36.844636059999999</v>
      </c>
      <c r="AK66">
        <v>36.844636059999999</v>
      </c>
    </row>
    <row r="67" spans="1:37">
      <c r="A67" t="s">
        <v>241</v>
      </c>
      <c r="B67">
        <v>774.17298510000001</v>
      </c>
      <c r="C67">
        <v>774.17298510000001</v>
      </c>
      <c r="D67">
        <v>774.17298510000001</v>
      </c>
      <c r="E67">
        <v>774.17298510000001</v>
      </c>
      <c r="F67">
        <v>774.17298510000001</v>
      </c>
      <c r="G67">
        <v>774.17298510000001</v>
      </c>
      <c r="H67">
        <v>774.17298510000001</v>
      </c>
      <c r="I67">
        <v>774.17298510000001</v>
      </c>
      <c r="J67">
        <v>774.17298510000001</v>
      </c>
      <c r="K67">
        <v>774.17298510000001</v>
      </c>
      <c r="L67">
        <v>774.17298510000001</v>
      </c>
      <c r="M67">
        <v>774.17298510000001</v>
      </c>
      <c r="N67">
        <v>774.17298510000001</v>
      </c>
      <c r="O67">
        <v>774.17298510000001</v>
      </c>
      <c r="P67">
        <v>774.17298510000001</v>
      </c>
      <c r="Q67">
        <v>774.17298510000001</v>
      </c>
      <c r="R67">
        <v>774.17298510000001</v>
      </c>
      <c r="S67">
        <v>774.17298510000001</v>
      </c>
      <c r="T67">
        <v>774.17298510000001</v>
      </c>
      <c r="U67">
        <v>774.17298510000001</v>
      </c>
      <c r="V67">
        <v>774.17298510000001</v>
      </c>
      <c r="W67">
        <v>774.17298510000001</v>
      </c>
      <c r="X67">
        <v>774.17298510000001</v>
      </c>
      <c r="Y67">
        <v>774.17298510000001</v>
      </c>
      <c r="Z67">
        <v>774.17298510000001</v>
      </c>
      <c r="AA67">
        <v>774.17298510000001</v>
      </c>
      <c r="AB67">
        <v>774.17298510000001</v>
      </c>
      <c r="AC67">
        <v>774.17298510000001</v>
      </c>
      <c r="AD67">
        <v>774.17298510000001</v>
      </c>
      <c r="AE67">
        <v>774.17298510000001</v>
      </c>
      <c r="AF67">
        <v>774.17298510000001</v>
      </c>
      <c r="AG67">
        <v>774.17298510000001</v>
      </c>
      <c r="AH67">
        <v>774.17298510000001</v>
      </c>
      <c r="AI67">
        <v>774.17298510000001</v>
      </c>
      <c r="AJ67">
        <v>774.17298510000001</v>
      </c>
      <c r="AK67">
        <v>774.17298510000001</v>
      </c>
    </row>
    <row r="68" spans="1:37">
      <c r="A68" t="s">
        <v>242</v>
      </c>
      <c r="B68">
        <v>43</v>
      </c>
      <c r="C68">
        <v>43.23562493</v>
      </c>
      <c r="D68">
        <v>43.338918450000001</v>
      </c>
      <c r="E68">
        <v>44.423421099999999</v>
      </c>
      <c r="F68">
        <v>46.161691740000002</v>
      </c>
      <c r="G68">
        <v>47.659179739999999</v>
      </c>
      <c r="H68">
        <v>49.473733279999998</v>
      </c>
      <c r="I68">
        <v>52.374028840000001</v>
      </c>
      <c r="J68">
        <v>56.373813990000002</v>
      </c>
      <c r="K68">
        <v>60.350360369999997</v>
      </c>
      <c r="L68">
        <v>63.769451750000002</v>
      </c>
      <c r="M68">
        <v>66.932320219999994</v>
      </c>
      <c r="N68">
        <v>70.168132880000002</v>
      </c>
      <c r="O68">
        <v>73.766695139999996</v>
      </c>
      <c r="P68">
        <v>77.93744658</v>
      </c>
      <c r="Q68">
        <v>82.76717979</v>
      </c>
      <c r="R68">
        <v>87.077858390000003</v>
      </c>
      <c r="S68">
        <v>91.768360950000002</v>
      </c>
      <c r="T68">
        <v>96.951225469999997</v>
      </c>
      <c r="U68">
        <v>102.5874606</v>
      </c>
      <c r="V68">
        <v>108.59159440000001</v>
      </c>
      <c r="W68">
        <v>114.8659227</v>
      </c>
      <c r="X68">
        <v>121.31162999999999</v>
      </c>
      <c r="Y68">
        <v>127.8274777</v>
      </c>
      <c r="Z68">
        <v>134.30600820000001</v>
      </c>
      <c r="AA68">
        <v>140.62972310000001</v>
      </c>
      <c r="AB68">
        <v>146.90038000000001</v>
      </c>
      <c r="AC68">
        <v>153.31512810000001</v>
      </c>
      <c r="AD68">
        <v>159.8668739</v>
      </c>
      <c r="AE68">
        <v>166.56301730000001</v>
      </c>
      <c r="AF68">
        <v>173.4261104</v>
      </c>
      <c r="AG68">
        <v>180.48957820000001</v>
      </c>
      <c r="AH68">
        <v>187.79228209999999</v>
      </c>
      <c r="AI68">
        <v>195.3753577</v>
      </c>
      <c r="AJ68">
        <v>203.28368409999999</v>
      </c>
      <c r="AK68">
        <v>211.5658952</v>
      </c>
    </row>
    <row r="69" spans="1:37">
      <c r="A69" t="s">
        <v>475</v>
      </c>
      <c r="B69">
        <v>898</v>
      </c>
      <c r="C69">
        <v>898.47068569999999</v>
      </c>
      <c r="D69">
        <v>897.66748719999998</v>
      </c>
      <c r="E69">
        <v>897.0340731</v>
      </c>
      <c r="F69">
        <v>896.68650279999997</v>
      </c>
      <c r="G69">
        <v>896.53096310000001</v>
      </c>
      <c r="H69">
        <v>895.51468950000003</v>
      </c>
      <c r="I69">
        <v>893.58899329999997</v>
      </c>
      <c r="J69">
        <v>890.97209250000003</v>
      </c>
      <c r="K69">
        <v>888.12844389999998</v>
      </c>
      <c r="L69">
        <v>885.56405400000006</v>
      </c>
      <c r="M69">
        <v>883.69938049999996</v>
      </c>
      <c r="N69">
        <v>882.71231490000002</v>
      </c>
      <c r="O69">
        <v>882.56509170000004</v>
      </c>
      <c r="P69">
        <v>883.05822069999999</v>
      </c>
      <c r="Q69">
        <v>883.88994319999995</v>
      </c>
      <c r="R69">
        <v>884.98130260000005</v>
      </c>
      <c r="S69">
        <v>886.29824259999998</v>
      </c>
      <c r="T69">
        <v>887.82384070000001</v>
      </c>
      <c r="U69">
        <v>889.53693499999997</v>
      </c>
      <c r="V69">
        <v>891.4067063</v>
      </c>
      <c r="W69">
        <v>893.39620160000004</v>
      </c>
      <c r="X69">
        <v>895.46601989999999</v>
      </c>
      <c r="Y69">
        <v>897.57599400000004</v>
      </c>
      <c r="Z69">
        <v>899.68532040000002</v>
      </c>
      <c r="AA69">
        <v>901.75201389999995</v>
      </c>
      <c r="AB69">
        <v>903.76007519999996</v>
      </c>
      <c r="AC69">
        <v>905.72182859999998</v>
      </c>
      <c r="AD69">
        <v>907.64542289999997</v>
      </c>
      <c r="AE69">
        <v>909.542462</v>
      </c>
      <c r="AF69">
        <v>911.42786330000001</v>
      </c>
      <c r="AG69">
        <v>913.31844169999999</v>
      </c>
      <c r="AH69">
        <v>915.23200350000002</v>
      </c>
      <c r="AI69">
        <v>917.18705829999999</v>
      </c>
      <c r="AJ69">
        <v>919.20270949999997</v>
      </c>
      <c r="AK69">
        <v>921.29864099999998</v>
      </c>
    </row>
    <row r="70" spans="1:37">
      <c r="A70" t="s">
        <v>476</v>
      </c>
      <c r="B70">
        <v>1935.063719</v>
      </c>
      <c r="C70">
        <v>1955.652916</v>
      </c>
      <c r="D70">
        <v>1968.617244</v>
      </c>
      <c r="E70">
        <v>2007.1496669999999</v>
      </c>
      <c r="F70">
        <v>2089.94913</v>
      </c>
      <c r="G70">
        <v>2211.3195270000001</v>
      </c>
      <c r="H70">
        <v>2210.0221489999999</v>
      </c>
      <c r="I70">
        <v>2101.1018519999998</v>
      </c>
      <c r="J70">
        <v>1940.508965</v>
      </c>
      <c r="K70">
        <v>1795.167406</v>
      </c>
      <c r="L70">
        <v>1719.6635679999999</v>
      </c>
      <c r="M70">
        <v>1753.273635</v>
      </c>
      <c r="N70">
        <v>1917.7562129999999</v>
      </c>
      <c r="O70">
        <v>2227.2892489999999</v>
      </c>
      <c r="P70">
        <v>2686.189046</v>
      </c>
      <c r="Q70">
        <v>3266.9659230000002</v>
      </c>
      <c r="R70">
        <v>3482.0248459999998</v>
      </c>
      <c r="S70">
        <v>3577.3292820000001</v>
      </c>
      <c r="T70">
        <v>3648.5894680000001</v>
      </c>
      <c r="U70">
        <v>3736.5781659999998</v>
      </c>
      <c r="V70">
        <v>3854.3121070000002</v>
      </c>
      <c r="W70">
        <v>4001.8433249999998</v>
      </c>
      <c r="X70">
        <v>4172.7362389999998</v>
      </c>
      <c r="Y70">
        <v>4356.751929</v>
      </c>
      <c r="Z70">
        <v>4540.8053319999999</v>
      </c>
      <c r="AA70">
        <v>4709.3647099999998</v>
      </c>
      <c r="AB70">
        <v>4852.3166250000004</v>
      </c>
      <c r="AC70">
        <v>4968.8748029999997</v>
      </c>
      <c r="AD70">
        <v>5059.4067009999999</v>
      </c>
      <c r="AE70">
        <v>5124.9212799999996</v>
      </c>
      <c r="AF70">
        <v>5166.9877809999998</v>
      </c>
      <c r="AG70">
        <v>5187.5781310000002</v>
      </c>
      <c r="AH70">
        <v>5189.1250849999997</v>
      </c>
      <c r="AI70">
        <v>5174.7194069999996</v>
      </c>
      <c r="AJ70">
        <v>5147.9806989999997</v>
      </c>
      <c r="AK70">
        <v>5112.985068</v>
      </c>
    </row>
    <row r="71" spans="1:37">
      <c r="A71" t="s">
        <v>477</v>
      </c>
      <c r="B71">
        <v>2158.9362809999998</v>
      </c>
      <c r="C71">
        <v>2167.8122600000002</v>
      </c>
      <c r="D71">
        <v>2190.5086820000001</v>
      </c>
      <c r="E71">
        <v>2238.9487079999999</v>
      </c>
      <c r="F71">
        <v>2316.274731</v>
      </c>
      <c r="G71">
        <v>2408.5623799999998</v>
      </c>
      <c r="H71">
        <v>2755.6791069999999</v>
      </c>
      <c r="I71">
        <v>2875.165696</v>
      </c>
      <c r="J71">
        <v>2851.4422719999998</v>
      </c>
      <c r="K71">
        <v>2782.244991</v>
      </c>
      <c r="L71">
        <v>2723.0239459999998</v>
      </c>
      <c r="M71">
        <v>2704.8548329999999</v>
      </c>
      <c r="N71">
        <v>2764.7355050000001</v>
      </c>
      <c r="O71">
        <v>2903.0446080000002</v>
      </c>
      <c r="P71">
        <v>3115.1766550000002</v>
      </c>
      <c r="Q71">
        <v>3351.6348459999999</v>
      </c>
      <c r="R71">
        <v>3531.0434420000001</v>
      </c>
      <c r="S71">
        <v>3685.6930870000001</v>
      </c>
      <c r="T71">
        <v>3837.1837959999998</v>
      </c>
      <c r="U71">
        <v>3991.7935870000001</v>
      </c>
      <c r="V71">
        <v>4150.5817660000002</v>
      </c>
      <c r="W71">
        <v>4311.4316090000002</v>
      </c>
      <c r="X71">
        <v>4469.7413399999996</v>
      </c>
      <c r="Y71">
        <v>4619.0076559999998</v>
      </c>
      <c r="Z71">
        <v>4751.4271349999999</v>
      </c>
      <c r="AA71">
        <v>4858.5748979999998</v>
      </c>
      <c r="AB71">
        <v>4937.3429660000002</v>
      </c>
      <c r="AC71">
        <v>4991.311635</v>
      </c>
      <c r="AD71">
        <v>5024.3126949999996</v>
      </c>
      <c r="AE71">
        <v>5040.5788590000002</v>
      </c>
      <c r="AF71">
        <v>5044.5340900000001</v>
      </c>
      <c r="AG71">
        <v>5040.5394390000001</v>
      </c>
      <c r="AH71">
        <v>5032.8013929999997</v>
      </c>
      <c r="AI71">
        <v>5025.4125780000004</v>
      </c>
      <c r="AJ71">
        <v>5022.3576460000004</v>
      </c>
      <c r="AK71">
        <v>5027.5709999999999</v>
      </c>
    </row>
    <row r="72" spans="1:37">
      <c r="A72" t="s">
        <v>478</v>
      </c>
      <c r="B72">
        <v>2540</v>
      </c>
      <c r="C72">
        <v>2620.1599930000002</v>
      </c>
      <c r="D72">
        <v>2685.9401910000001</v>
      </c>
      <c r="E72">
        <v>2753.4963250000001</v>
      </c>
      <c r="F72">
        <v>2837.579076</v>
      </c>
      <c r="G72">
        <v>2930.8924940000002</v>
      </c>
      <c r="H72">
        <v>3055.0267309999999</v>
      </c>
      <c r="I72">
        <v>3321.414761</v>
      </c>
      <c r="J72">
        <v>3738.82953</v>
      </c>
      <c r="K72">
        <v>4156.1654099999996</v>
      </c>
      <c r="L72">
        <v>4459.882071</v>
      </c>
      <c r="M72">
        <v>4673.8696490000002</v>
      </c>
      <c r="N72">
        <v>4858.4038280000004</v>
      </c>
      <c r="O72">
        <v>5067.1959710000001</v>
      </c>
      <c r="P72">
        <v>5333.3187790000002</v>
      </c>
      <c r="Q72">
        <v>5669.3218820000002</v>
      </c>
      <c r="R72">
        <v>5854.2909529999997</v>
      </c>
      <c r="S72">
        <v>6030.5662609999999</v>
      </c>
      <c r="T72">
        <v>6244.3907749999998</v>
      </c>
      <c r="U72">
        <v>6497.9419520000001</v>
      </c>
      <c r="V72">
        <v>6782.3027979999997</v>
      </c>
      <c r="W72">
        <v>7087.0550679999997</v>
      </c>
      <c r="X72">
        <v>7402.3724339999999</v>
      </c>
      <c r="Y72">
        <v>7719.2006270000002</v>
      </c>
      <c r="Z72">
        <v>8028.9523710000003</v>
      </c>
      <c r="AA72">
        <v>8323.1371629999994</v>
      </c>
      <c r="AB72">
        <v>8597.5226889999994</v>
      </c>
      <c r="AC72">
        <v>8852.9098599999998</v>
      </c>
      <c r="AD72">
        <v>9089.9783310000003</v>
      </c>
      <c r="AE72">
        <v>9309.5872899999995</v>
      </c>
      <c r="AF72">
        <v>9512.9752229999995</v>
      </c>
      <c r="AG72">
        <v>9701.6189429999995</v>
      </c>
      <c r="AH72">
        <v>9877.1187129999998</v>
      </c>
      <c r="AI72">
        <v>10041.177369999999</v>
      </c>
      <c r="AJ72">
        <v>10195.54502</v>
      </c>
      <c r="AK72">
        <v>10341.987010000001</v>
      </c>
    </row>
    <row r="73" spans="1:37">
      <c r="A73" t="s">
        <v>72</v>
      </c>
      <c r="B73">
        <v>1347</v>
      </c>
      <c r="C73">
        <v>1349.378438</v>
      </c>
      <c r="D73">
        <v>1349.3336609999999</v>
      </c>
      <c r="E73">
        <v>1349.312936</v>
      </c>
      <c r="F73">
        <v>1349.5590990000001</v>
      </c>
      <c r="G73">
        <v>1349.9582800000001</v>
      </c>
      <c r="H73">
        <v>1348.8053709999999</v>
      </c>
      <c r="I73">
        <v>1346.0462339999999</v>
      </c>
      <c r="J73">
        <v>1342.0620960000001</v>
      </c>
      <c r="K73">
        <v>1337.636475</v>
      </c>
      <c r="L73">
        <v>1333.618119</v>
      </c>
      <c r="M73">
        <v>1330.711867</v>
      </c>
      <c r="N73">
        <v>1329.2199800000001</v>
      </c>
      <c r="O73">
        <v>1329.086992</v>
      </c>
      <c r="P73">
        <v>1329.9890889999999</v>
      </c>
      <c r="Q73">
        <v>1331.4325289999999</v>
      </c>
      <c r="R73">
        <v>1333.290491</v>
      </c>
      <c r="S73">
        <v>1335.509573</v>
      </c>
      <c r="T73">
        <v>1338.064093</v>
      </c>
      <c r="U73">
        <v>1340.9209189999999</v>
      </c>
      <c r="V73">
        <v>1344.0306189999999</v>
      </c>
      <c r="W73">
        <v>1347.333343</v>
      </c>
      <c r="X73">
        <v>1350.7649710000001</v>
      </c>
      <c r="Y73">
        <v>1354.259935</v>
      </c>
      <c r="Z73">
        <v>1357.7514659999999</v>
      </c>
      <c r="AA73">
        <v>1361.1707280000001</v>
      </c>
      <c r="AB73">
        <v>1364.4916880000001</v>
      </c>
      <c r="AC73">
        <v>1367.7349919999999</v>
      </c>
      <c r="AD73">
        <v>1370.9143349999999</v>
      </c>
      <c r="AE73">
        <v>1374.049066</v>
      </c>
      <c r="AF73">
        <v>1377.1639660000001</v>
      </c>
      <c r="AG73">
        <v>1380.2869169999999</v>
      </c>
      <c r="AH73">
        <v>1383.447412</v>
      </c>
      <c r="AI73">
        <v>1386.6760870000001</v>
      </c>
      <c r="AJ73">
        <v>1390.0045399999999</v>
      </c>
      <c r="AK73">
        <v>1393.465318</v>
      </c>
    </row>
    <row r="74" spans="1:37">
      <c r="A74" t="s">
        <v>73</v>
      </c>
      <c r="B74">
        <v>528.4202659</v>
      </c>
      <c r="C74">
        <v>546.89927060000002</v>
      </c>
      <c r="D74">
        <v>567.18085640000004</v>
      </c>
      <c r="E74">
        <v>593.72151359999998</v>
      </c>
      <c r="F74">
        <v>628.0471794</v>
      </c>
      <c r="G74">
        <v>666.66867449999995</v>
      </c>
      <c r="H74">
        <v>696.62061010000002</v>
      </c>
      <c r="I74">
        <v>704.9656076</v>
      </c>
      <c r="J74">
        <v>698.41929319999997</v>
      </c>
      <c r="K74">
        <v>689.50460439999995</v>
      </c>
      <c r="L74">
        <v>686.26353570000003</v>
      </c>
      <c r="M74">
        <v>693.72046160000002</v>
      </c>
      <c r="N74">
        <v>715.4052461</v>
      </c>
      <c r="O74">
        <v>752.18386399999997</v>
      </c>
      <c r="P74">
        <v>803.12241170000004</v>
      </c>
      <c r="Q74">
        <v>864.64822249999997</v>
      </c>
      <c r="R74">
        <v>872.87225669999998</v>
      </c>
      <c r="S74">
        <v>885.49139179999997</v>
      </c>
      <c r="T74">
        <v>904.30964410000001</v>
      </c>
      <c r="U74">
        <v>928.44077030000005</v>
      </c>
      <c r="V74">
        <v>956.78214439999999</v>
      </c>
      <c r="W74">
        <v>988.2099978</v>
      </c>
      <c r="X74">
        <v>1021.51998</v>
      </c>
      <c r="Y74">
        <v>1055.3792940000001</v>
      </c>
      <c r="Z74">
        <v>1088.299581</v>
      </c>
      <c r="AA74">
        <v>1118.6333689999999</v>
      </c>
      <c r="AB74">
        <v>1145.4285930000001</v>
      </c>
      <c r="AC74">
        <v>1168.6184940000001</v>
      </c>
      <c r="AD74">
        <v>1188.093284</v>
      </c>
      <c r="AE74">
        <v>1203.832574</v>
      </c>
      <c r="AF74">
        <v>1215.9352449999999</v>
      </c>
      <c r="AG74">
        <v>1224.5951889999999</v>
      </c>
      <c r="AH74">
        <v>1230.0844830000001</v>
      </c>
      <c r="AI74">
        <v>1232.7518459999999</v>
      </c>
      <c r="AJ74">
        <v>1233.001548</v>
      </c>
      <c r="AK74">
        <v>1231.275382</v>
      </c>
    </row>
    <row r="75" spans="1:37">
      <c r="A75" t="s">
        <v>74</v>
      </c>
      <c r="B75">
        <v>383.52089660000001</v>
      </c>
      <c r="C75">
        <v>397.4628404</v>
      </c>
      <c r="D75">
        <v>413.5415524</v>
      </c>
      <c r="E75">
        <v>435.24441789999997</v>
      </c>
      <c r="F75">
        <v>463.20563060000001</v>
      </c>
      <c r="G75">
        <v>494.39029440000002</v>
      </c>
      <c r="H75">
        <v>514.19688550000001</v>
      </c>
      <c r="I75">
        <v>519.42176659999996</v>
      </c>
      <c r="J75">
        <v>514.08252140000002</v>
      </c>
      <c r="K75">
        <v>505.77429640000003</v>
      </c>
      <c r="L75">
        <v>501.28227809999998</v>
      </c>
      <c r="M75">
        <v>506.11644480000001</v>
      </c>
      <c r="N75">
        <v>523.65141349999999</v>
      </c>
      <c r="O75">
        <v>555.17880449999996</v>
      </c>
      <c r="P75">
        <v>600.42769290000001</v>
      </c>
      <c r="Q75">
        <v>657.04743810000002</v>
      </c>
      <c r="R75">
        <v>669.56298700000002</v>
      </c>
      <c r="S75">
        <v>681.46409730000005</v>
      </c>
      <c r="T75">
        <v>697.68710520000002</v>
      </c>
      <c r="U75">
        <v>719.12071230000004</v>
      </c>
      <c r="V75">
        <v>745.26360690000001</v>
      </c>
      <c r="W75">
        <v>775.11504460000003</v>
      </c>
      <c r="X75">
        <v>807.48122220000005</v>
      </c>
      <c r="Y75">
        <v>841.06446330000006</v>
      </c>
      <c r="Z75">
        <v>874.46736880000003</v>
      </c>
      <c r="AA75">
        <v>906.17880149999996</v>
      </c>
      <c r="AB75">
        <v>935.32525550000003</v>
      </c>
      <c r="AC75">
        <v>961.79167210000003</v>
      </c>
      <c r="AD75">
        <v>985.37342360000002</v>
      </c>
      <c r="AE75">
        <v>1005.96552</v>
      </c>
      <c r="AF75">
        <v>1023.583167</v>
      </c>
      <c r="AG75">
        <v>1038.3395849999999</v>
      </c>
      <c r="AH75">
        <v>1050.430345</v>
      </c>
      <c r="AI75">
        <v>1060.1291040000001</v>
      </c>
      <c r="AJ75">
        <v>1067.770327</v>
      </c>
      <c r="AK75">
        <v>1073.733739</v>
      </c>
    </row>
    <row r="76" spans="1:37">
      <c r="A76" t="s">
        <v>75</v>
      </c>
      <c r="B76">
        <v>255.19935469999999</v>
      </c>
      <c r="C76">
        <v>262.36512140000002</v>
      </c>
      <c r="D76">
        <v>269.08645250000001</v>
      </c>
      <c r="E76">
        <v>278.52039619999999</v>
      </c>
      <c r="F76">
        <v>291.0447059</v>
      </c>
      <c r="G76">
        <v>304.24757790000001</v>
      </c>
      <c r="H76">
        <v>308.28628279999998</v>
      </c>
      <c r="I76">
        <v>299.5391659</v>
      </c>
      <c r="J76">
        <v>283.04649510000002</v>
      </c>
      <c r="K76">
        <v>266.49302469999998</v>
      </c>
      <c r="L76">
        <v>253.81267410000001</v>
      </c>
      <c r="M76">
        <v>246.71325350000001</v>
      </c>
      <c r="N76">
        <v>245.93027660000001</v>
      </c>
      <c r="O76">
        <v>251.03165680000001</v>
      </c>
      <c r="P76">
        <v>260.93976090000001</v>
      </c>
      <c r="Q76">
        <v>273.77629949999999</v>
      </c>
      <c r="R76">
        <v>272.45560929999999</v>
      </c>
      <c r="S76">
        <v>274.09639069999997</v>
      </c>
      <c r="T76">
        <v>278.47153229999998</v>
      </c>
      <c r="U76">
        <v>284.90900440000001</v>
      </c>
      <c r="V76">
        <v>292.85496110000003</v>
      </c>
      <c r="W76">
        <v>301.83222699999999</v>
      </c>
      <c r="X76">
        <v>311.37809959999998</v>
      </c>
      <c r="Y76">
        <v>321.00982549999998</v>
      </c>
      <c r="Z76">
        <v>330.20831579999998</v>
      </c>
      <c r="AA76">
        <v>338.41496219999999</v>
      </c>
      <c r="AB76">
        <v>345.38961460000002</v>
      </c>
      <c r="AC76">
        <v>351.18157830000001</v>
      </c>
      <c r="AD76">
        <v>355.71402030000002</v>
      </c>
      <c r="AE76">
        <v>358.95559580000003</v>
      </c>
      <c r="AF76">
        <v>360.93449090000001</v>
      </c>
      <c r="AG76">
        <v>361.72306780000002</v>
      </c>
      <c r="AH76">
        <v>361.42503850000003</v>
      </c>
      <c r="AI76">
        <v>360.17015609999999</v>
      </c>
      <c r="AJ76">
        <v>358.1063633</v>
      </c>
      <c r="AK76">
        <v>355.39256390000003</v>
      </c>
    </row>
    <row r="77" spans="1:37">
      <c r="A77" t="s">
        <v>76</v>
      </c>
      <c r="B77">
        <v>16.827941209999999</v>
      </c>
      <c r="C77">
        <v>17.171510569999999</v>
      </c>
      <c r="D77">
        <v>17.50613895</v>
      </c>
      <c r="E77">
        <v>17.87030665</v>
      </c>
      <c r="F77">
        <v>18.299023940000001</v>
      </c>
      <c r="G77">
        <v>18.76838893</v>
      </c>
      <c r="H77">
        <v>18.630176819999999</v>
      </c>
      <c r="I77">
        <v>18.145400129999999</v>
      </c>
      <c r="J77">
        <v>17.574200600000001</v>
      </c>
      <c r="K77">
        <v>16.95546513</v>
      </c>
      <c r="L77">
        <v>16.30591553</v>
      </c>
      <c r="M77">
        <v>15.81996665</v>
      </c>
      <c r="N77">
        <v>15.661959939999999</v>
      </c>
      <c r="O77">
        <v>15.8900419</v>
      </c>
      <c r="P77">
        <v>16.485702419999999</v>
      </c>
      <c r="Q77">
        <v>17.361161979999999</v>
      </c>
      <c r="R77">
        <v>18.024530009999999</v>
      </c>
      <c r="S77">
        <v>18.73632083</v>
      </c>
      <c r="T77">
        <v>19.589467710000001</v>
      </c>
      <c r="U77">
        <v>20.593619369999999</v>
      </c>
      <c r="V77">
        <v>21.73387434</v>
      </c>
      <c r="W77">
        <v>22.987733540000001</v>
      </c>
      <c r="X77">
        <v>24.328163889999999</v>
      </c>
      <c r="Y77">
        <v>25.723381920000001</v>
      </c>
      <c r="Z77">
        <v>27.13578648</v>
      </c>
      <c r="AA77">
        <v>28.520940289999999</v>
      </c>
      <c r="AB77">
        <v>29.84369178</v>
      </c>
      <c r="AC77">
        <v>31.086601949999999</v>
      </c>
      <c r="AD77">
        <v>32.235028110000002</v>
      </c>
      <c r="AE77">
        <v>33.279544129999998</v>
      </c>
      <c r="AF77">
        <v>34.216358980000003</v>
      </c>
      <c r="AG77">
        <v>35.046131299999999</v>
      </c>
      <c r="AH77">
        <v>35.773090320000001</v>
      </c>
      <c r="AI77">
        <v>36.404869230000003</v>
      </c>
      <c r="AJ77">
        <v>36.951898909999997</v>
      </c>
      <c r="AK77">
        <v>37.42682568</v>
      </c>
    </row>
    <row r="78" spans="1:37">
      <c r="A78" t="s">
        <v>77</v>
      </c>
      <c r="B78">
        <v>17.76979171</v>
      </c>
      <c r="C78">
        <v>18.53977102</v>
      </c>
      <c r="D78">
        <v>19.387102479999999</v>
      </c>
      <c r="E78">
        <v>20.443450930000001</v>
      </c>
      <c r="F78">
        <v>21.779505910000001</v>
      </c>
      <c r="G78">
        <v>23.312462539999999</v>
      </c>
      <c r="H78">
        <v>24.3882923</v>
      </c>
      <c r="I78">
        <v>25.779934879999999</v>
      </c>
      <c r="J78">
        <v>27.679800190000002</v>
      </c>
      <c r="K78">
        <v>29.342298549999999</v>
      </c>
      <c r="L78">
        <v>30.635641</v>
      </c>
      <c r="M78">
        <v>32.004438069999999</v>
      </c>
      <c r="N78">
        <v>33.828075040000002</v>
      </c>
      <c r="O78">
        <v>36.311058879999997</v>
      </c>
      <c r="P78">
        <v>39.530526160000001</v>
      </c>
      <c r="Q78">
        <v>43.373684189999999</v>
      </c>
      <c r="R78">
        <v>45.178661499999997</v>
      </c>
      <c r="S78">
        <v>46.846870850000002</v>
      </c>
      <c r="T78">
        <v>48.657013970000001</v>
      </c>
      <c r="U78">
        <v>50.651339810000003</v>
      </c>
      <c r="V78">
        <v>52.818064309999997</v>
      </c>
      <c r="W78">
        <v>55.126054320000001</v>
      </c>
      <c r="X78">
        <v>57.531554020000002</v>
      </c>
      <c r="Y78">
        <v>59.979803760000003</v>
      </c>
      <c r="Z78">
        <v>62.405291689999999</v>
      </c>
      <c r="AA78">
        <v>64.732006679999998</v>
      </c>
      <c r="AB78">
        <v>66.917198279999994</v>
      </c>
      <c r="AC78">
        <v>68.962315250000003</v>
      </c>
      <c r="AD78">
        <v>70.86595896</v>
      </c>
      <c r="AE78">
        <v>72.631451319999996</v>
      </c>
      <c r="AF78">
        <v>74.267848529999995</v>
      </c>
      <c r="AG78">
        <v>75.788157220000002</v>
      </c>
      <c r="AH78">
        <v>77.208205019999994</v>
      </c>
      <c r="AI78">
        <v>78.546583139999996</v>
      </c>
      <c r="AJ78">
        <v>79.824058899999997</v>
      </c>
      <c r="AK78">
        <v>81.063211589999995</v>
      </c>
    </row>
    <row r="79" spans="1:37">
      <c r="A79" t="s">
        <v>78</v>
      </c>
      <c r="B79">
        <v>1284.6315030000001</v>
      </c>
      <c r="C79">
        <v>1279.383632</v>
      </c>
      <c r="D79">
        <v>1286.463405</v>
      </c>
      <c r="E79">
        <v>1313.1975500000001</v>
      </c>
      <c r="F79">
        <v>1360.240098</v>
      </c>
      <c r="G79">
        <v>1417.917502</v>
      </c>
      <c r="H79">
        <v>1577.467087</v>
      </c>
      <c r="I79">
        <v>1650.1903620000001</v>
      </c>
      <c r="J79">
        <v>1649.9358609999999</v>
      </c>
      <c r="K79">
        <v>1621.175868</v>
      </c>
      <c r="L79">
        <v>1594.571668</v>
      </c>
      <c r="M79">
        <v>1586.2820589999999</v>
      </c>
      <c r="N79">
        <v>1615.872083</v>
      </c>
      <c r="O79">
        <v>1685.8174590000001</v>
      </c>
      <c r="P79">
        <v>1794.743661</v>
      </c>
      <c r="Q79">
        <v>1921.184111</v>
      </c>
      <c r="R79">
        <v>2028.5922149999999</v>
      </c>
      <c r="S79">
        <v>2121.5483180000001</v>
      </c>
      <c r="T79">
        <v>2210.2360829999998</v>
      </c>
      <c r="U79">
        <v>2298.292465</v>
      </c>
      <c r="V79">
        <v>2386.9860899999999</v>
      </c>
      <c r="W79">
        <v>2475.8007189999998</v>
      </c>
      <c r="X79">
        <v>2562.6656389999998</v>
      </c>
      <c r="Y79">
        <v>2644.2372319999999</v>
      </c>
      <c r="Z79">
        <v>2716.2244089999999</v>
      </c>
      <c r="AA79">
        <v>2773.765359</v>
      </c>
      <c r="AB79">
        <v>2814.683043</v>
      </c>
      <c r="AC79">
        <v>2840.3023229999999</v>
      </c>
      <c r="AD79">
        <v>2852.1372339999998</v>
      </c>
      <c r="AE79">
        <v>2852.0471090000001</v>
      </c>
      <c r="AF79">
        <v>2842.1108899999999</v>
      </c>
      <c r="AG79">
        <v>2824.4363360000002</v>
      </c>
      <c r="AH79">
        <v>2801.0441919999998</v>
      </c>
      <c r="AI79">
        <v>2773.8323650000002</v>
      </c>
      <c r="AJ79">
        <v>2744.5323389999999</v>
      </c>
      <c r="AK79">
        <v>2714.6949249999998</v>
      </c>
    </row>
    <row r="80" spans="1:37">
      <c r="A80" t="s">
        <v>79</v>
      </c>
      <c r="B80">
        <v>11.434626509999999</v>
      </c>
      <c r="C80">
        <v>11.36783361</v>
      </c>
      <c r="D80">
        <v>11.36307577</v>
      </c>
      <c r="E80">
        <v>11.50192118</v>
      </c>
      <c r="F80">
        <v>11.781363580000001</v>
      </c>
      <c r="G80">
        <v>12.108510389999999</v>
      </c>
      <c r="H80">
        <v>12.36787805</v>
      </c>
      <c r="I80">
        <v>12.204991229999999</v>
      </c>
      <c r="J80">
        <v>11.75245177</v>
      </c>
      <c r="K80">
        <v>11.21513354</v>
      </c>
      <c r="L80">
        <v>10.758415919999999</v>
      </c>
      <c r="M80">
        <v>10.496742960000001</v>
      </c>
      <c r="N80">
        <v>10.49959677</v>
      </c>
      <c r="O80">
        <v>10.771551499999999</v>
      </c>
      <c r="P80">
        <v>11.28786951</v>
      </c>
      <c r="Q80">
        <v>11.96524166</v>
      </c>
      <c r="R80">
        <v>12.521037079999999</v>
      </c>
      <c r="S80">
        <v>13.029810210000001</v>
      </c>
      <c r="T80">
        <v>13.600399469999999</v>
      </c>
      <c r="U80">
        <v>14.2642685</v>
      </c>
      <c r="V80">
        <v>15.022115230000001</v>
      </c>
      <c r="W80">
        <v>15.86087835</v>
      </c>
      <c r="X80">
        <v>16.760140889999999</v>
      </c>
      <c r="Y80">
        <v>17.694285099999998</v>
      </c>
      <c r="Z80">
        <v>18.632891170000001</v>
      </c>
      <c r="AA80">
        <v>19.540776000000001</v>
      </c>
      <c r="AB80">
        <v>20.39633036</v>
      </c>
      <c r="AC80">
        <v>21.196365</v>
      </c>
      <c r="AD80">
        <v>21.936639530000001</v>
      </c>
      <c r="AE80">
        <v>22.615628780000002</v>
      </c>
      <c r="AF80">
        <v>23.234760040000001</v>
      </c>
      <c r="AG80">
        <v>23.797765829999999</v>
      </c>
      <c r="AH80">
        <v>24.31023532</v>
      </c>
      <c r="AI80">
        <v>24.779483160000002</v>
      </c>
      <c r="AJ80">
        <v>25.214166649999999</v>
      </c>
      <c r="AK80">
        <v>25.623974350000001</v>
      </c>
    </row>
    <row r="81" spans="1:37">
      <c r="A81" t="s">
        <v>80</v>
      </c>
      <c r="B81">
        <v>94.407346700000005</v>
      </c>
      <c r="C81">
        <v>94.006727470000001</v>
      </c>
      <c r="D81">
        <v>94.181866119999995</v>
      </c>
      <c r="E81">
        <v>95.828513849999993</v>
      </c>
      <c r="F81">
        <v>98.828438410000004</v>
      </c>
      <c r="G81">
        <v>102.1689192</v>
      </c>
      <c r="H81">
        <v>113.0194048</v>
      </c>
      <c r="I81">
        <v>116.6001285</v>
      </c>
      <c r="J81">
        <v>114.5695296</v>
      </c>
      <c r="K81">
        <v>110.38943759999999</v>
      </c>
      <c r="L81">
        <v>106.40294969999999</v>
      </c>
      <c r="M81">
        <v>103.904887</v>
      </c>
      <c r="N81">
        <v>104.29704889999999</v>
      </c>
      <c r="O81">
        <v>107.62712449999999</v>
      </c>
      <c r="P81">
        <v>113.6959859</v>
      </c>
      <c r="Q81">
        <v>120.9486962</v>
      </c>
      <c r="R81">
        <v>126.4759269</v>
      </c>
      <c r="S81">
        <v>131.2666399</v>
      </c>
      <c r="T81">
        <v>135.98297690000001</v>
      </c>
      <c r="U81">
        <v>140.78864899999999</v>
      </c>
      <c r="V81">
        <v>145.696065</v>
      </c>
      <c r="W81">
        <v>150.6158451</v>
      </c>
      <c r="X81">
        <v>155.3735575</v>
      </c>
      <c r="Y81">
        <v>159.7264677</v>
      </c>
      <c r="Z81">
        <v>163.38271649999999</v>
      </c>
      <c r="AA81">
        <v>166.02453310000001</v>
      </c>
      <c r="AB81">
        <v>167.550118</v>
      </c>
      <c r="AC81">
        <v>168.08374409999999</v>
      </c>
      <c r="AD81">
        <v>167.7144193</v>
      </c>
      <c r="AE81">
        <v>166.5612568</v>
      </c>
      <c r="AF81">
        <v>164.7657428</v>
      </c>
      <c r="AG81">
        <v>162.47472529999999</v>
      </c>
      <c r="AH81">
        <v>159.82914629999999</v>
      </c>
      <c r="AI81">
        <v>156.9596665</v>
      </c>
      <c r="AJ81">
        <v>153.9835846</v>
      </c>
      <c r="AK81">
        <v>151.00371480000001</v>
      </c>
    </row>
    <row r="82" spans="1:37">
      <c r="A82" t="s">
        <v>81</v>
      </c>
      <c r="B82">
        <v>0.18474214159999999</v>
      </c>
      <c r="C82">
        <v>0.1900217994</v>
      </c>
      <c r="D82">
        <v>0.19694405910000001</v>
      </c>
      <c r="E82">
        <v>0.20555362660000001</v>
      </c>
      <c r="F82">
        <v>0.2159536333</v>
      </c>
      <c r="G82">
        <v>0.22779233509999999</v>
      </c>
      <c r="H82">
        <v>0.2580639274</v>
      </c>
      <c r="I82">
        <v>0.27897678209999999</v>
      </c>
      <c r="J82">
        <v>0.29269820200000002</v>
      </c>
      <c r="K82">
        <v>0.3004058469</v>
      </c>
      <c r="L82">
        <v>0.3039305591</v>
      </c>
      <c r="M82">
        <v>0.30812024049999998</v>
      </c>
      <c r="N82">
        <v>0.31949612189999999</v>
      </c>
      <c r="O82">
        <v>0.34081725979999999</v>
      </c>
      <c r="P82">
        <v>0.37372775180000001</v>
      </c>
      <c r="Q82">
        <v>0.41509757000000003</v>
      </c>
      <c r="R82">
        <v>0.44349610179999999</v>
      </c>
      <c r="S82">
        <v>0.46638899160000002</v>
      </c>
      <c r="T82">
        <v>0.48770516800000002</v>
      </c>
      <c r="U82">
        <v>0.50892066290000004</v>
      </c>
      <c r="V82">
        <v>0.53038759930000001</v>
      </c>
      <c r="W82">
        <v>0.55186971789999995</v>
      </c>
      <c r="X82">
        <v>0.57274980990000002</v>
      </c>
      <c r="Y82">
        <v>0.59214139239999997</v>
      </c>
      <c r="Z82">
        <v>0.60897247269999999</v>
      </c>
      <c r="AA82">
        <v>0.62207079480000005</v>
      </c>
      <c r="AB82">
        <v>0.63077795719999996</v>
      </c>
      <c r="AC82">
        <v>0.63521179350000001</v>
      </c>
      <c r="AD82">
        <v>0.63570173370000005</v>
      </c>
      <c r="AE82">
        <v>0.63275002589999996</v>
      </c>
      <c r="AF82">
        <v>0.62696211800000001</v>
      </c>
      <c r="AG82">
        <v>0.61896738159999998</v>
      </c>
      <c r="AH82">
        <v>0.60936856589999999</v>
      </c>
      <c r="AI82">
        <v>0.59872172720000005</v>
      </c>
      <c r="AJ82">
        <v>0.58752154580000004</v>
      </c>
      <c r="AK82">
        <v>0.57619656149999998</v>
      </c>
    </row>
    <row r="83" spans="1:37">
      <c r="A83" t="s">
        <v>82</v>
      </c>
      <c r="B83">
        <v>219.11242780000001</v>
      </c>
      <c r="C83">
        <v>220.48543190000001</v>
      </c>
      <c r="D83">
        <v>222.76940049999999</v>
      </c>
      <c r="E83">
        <v>227.30642119999999</v>
      </c>
      <c r="F83">
        <v>234.64122760000001</v>
      </c>
      <c r="G83">
        <v>243.66136510000001</v>
      </c>
      <c r="H83">
        <v>266.37207000000001</v>
      </c>
      <c r="I83">
        <v>296.47838810000002</v>
      </c>
      <c r="J83">
        <v>331.9770805</v>
      </c>
      <c r="K83">
        <v>360.57559149999997</v>
      </c>
      <c r="L83">
        <v>377.89854050000002</v>
      </c>
      <c r="M83">
        <v>390.5332803</v>
      </c>
      <c r="N83">
        <v>405.68011689999997</v>
      </c>
      <c r="O83">
        <v>427.51425030000001</v>
      </c>
      <c r="P83">
        <v>458.099581</v>
      </c>
      <c r="Q83">
        <v>495.75550700000002</v>
      </c>
      <c r="R83">
        <v>525.89413460000003</v>
      </c>
      <c r="S83">
        <v>551.93553959999997</v>
      </c>
      <c r="T83">
        <v>577.66953179999996</v>
      </c>
      <c r="U83">
        <v>603.9478153</v>
      </c>
      <c r="V83">
        <v>630.77649359999998</v>
      </c>
      <c r="W83">
        <v>657.80912850000004</v>
      </c>
      <c r="X83">
        <v>684.4936735</v>
      </c>
      <c r="Y83">
        <v>710.13766629999998</v>
      </c>
      <c r="Z83">
        <v>733.94534780000004</v>
      </c>
      <c r="AA83">
        <v>755.05099380000001</v>
      </c>
      <c r="AB83">
        <v>773.0599297</v>
      </c>
      <c r="AC83">
        <v>788.18143139999995</v>
      </c>
      <c r="AD83">
        <v>800.66383589999998</v>
      </c>
      <c r="AE83">
        <v>810.83257140000001</v>
      </c>
      <c r="AF83">
        <v>819.06683120000002</v>
      </c>
      <c r="AG83">
        <v>825.75867330000005</v>
      </c>
      <c r="AH83">
        <v>831.29055730000005</v>
      </c>
      <c r="AI83">
        <v>836.02942870000004</v>
      </c>
      <c r="AJ83">
        <v>840.31860359999996</v>
      </c>
      <c r="AK83">
        <v>844.47574229999998</v>
      </c>
    </row>
    <row r="84" spans="1:37">
      <c r="A84" t="s">
        <v>83</v>
      </c>
      <c r="B84">
        <v>839.61827530000005</v>
      </c>
      <c r="C84">
        <v>872.12696500000004</v>
      </c>
      <c r="D84">
        <v>897.60282989999996</v>
      </c>
      <c r="E84">
        <v>927.68692060000001</v>
      </c>
      <c r="F84">
        <v>966.39782939999998</v>
      </c>
      <c r="G84">
        <v>1008.483202</v>
      </c>
      <c r="H84">
        <v>1058.9805449999999</v>
      </c>
      <c r="I84">
        <v>1116.2711569999999</v>
      </c>
      <c r="J84">
        <v>1165.0791079999999</v>
      </c>
      <c r="K84">
        <v>1208.195747</v>
      </c>
      <c r="L84">
        <v>1243.1598509999999</v>
      </c>
      <c r="M84">
        <v>1276.810669</v>
      </c>
      <c r="N84">
        <v>1316.612402</v>
      </c>
      <c r="O84">
        <v>1369.7894100000001</v>
      </c>
      <c r="P84">
        <v>1440.053269</v>
      </c>
      <c r="Q84">
        <v>1529.0883409999999</v>
      </c>
      <c r="R84">
        <v>1558.778376</v>
      </c>
      <c r="S84">
        <v>1605.3756969999999</v>
      </c>
      <c r="T84">
        <v>1668.3855659999999</v>
      </c>
      <c r="U84">
        <v>1744.7430890000001</v>
      </c>
      <c r="V84">
        <v>1831.6020490000001</v>
      </c>
      <c r="W84">
        <v>1926.5079490000001</v>
      </c>
      <c r="X84">
        <v>2027.265705</v>
      </c>
      <c r="Y84">
        <v>2131.7966259999998</v>
      </c>
      <c r="Z84">
        <v>2238.0048569999999</v>
      </c>
      <c r="AA84">
        <v>2343.666256</v>
      </c>
      <c r="AB84">
        <v>2447.90787</v>
      </c>
      <c r="AC84">
        <v>2551.1743940000001</v>
      </c>
      <c r="AD84">
        <v>2653.3685949999999</v>
      </c>
      <c r="AE84">
        <v>2754.3503609999998</v>
      </c>
      <c r="AF84">
        <v>2854.0352480000001</v>
      </c>
      <c r="AG84">
        <v>2952.3902640000001</v>
      </c>
      <c r="AH84">
        <v>3049.4426199999998</v>
      </c>
      <c r="AI84">
        <v>3145.3094759999999</v>
      </c>
      <c r="AJ84">
        <v>3240.1952489999999</v>
      </c>
      <c r="AK84">
        <v>3334.3899940000001</v>
      </c>
    </row>
    <row r="85" spans="1:37">
      <c r="A85" t="s">
        <v>84</v>
      </c>
      <c r="B85">
        <v>0.51615093410000001</v>
      </c>
      <c r="C85">
        <v>0.54321590060000002</v>
      </c>
      <c r="D85">
        <v>0.56913801620000004</v>
      </c>
      <c r="E85">
        <v>0.6001336598</v>
      </c>
      <c r="F85">
        <v>0.63817553670000005</v>
      </c>
      <c r="G85">
        <v>0.67975501100000002</v>
      </c>
      <c r="H85">
        <v>0.74670449090000002</v>
      </c>
      <c r="I85">
        <v>0.82941602430000005</v>
      </c>
      <c r="J85">
        <v>0.91586776000000003</v>
      </c>
      <c r="K85">
        <v>0.99660496320000003</v>
      </c>
      <c r="L85">
        <v>1.065127111</v>
      </c>
      <c r="M85">
        <v>1.1310165219999999</v>
      </c>
      <c r="N85">
        <v>1.2061031840000001</v>
      </c>
      <c r="O85">
        <v>1.301238699</v>
      </c>
      <c r="P85">
        <v>1.42422274</v>
      </c>
      <c r="Q85">
        <v>1.579546058</v>
      </c>
      <c r="R85">
        <v>1.644477529</v>
      </c>
      <c r="S85">
        <v>1.7122850650000001</v>
      </c>
      <c r="T85">
        <v>1.7943234910000001</v>
      </c>
      <c r="U85">
        <v>1.892425158</v>
      </c>
      <c r="V85">
        <v>2.0051414049999998</v>
      </c>
      <c r="W85">
        <v>2.1299624979999998</v>
      </c>
      <c r="X85">
        <v>2.2641453880000002</v>
      </c>
      <c r="Y85">
        <v>2.40496307</v>
      </c>
      <c r="Z85">
        <v>2.5496888229999999</v>
      </c>
      <c r="AA85">
        <v>2.6954889369999999</v>
      </c>
      <c r="AB85">
        <v>2.8411253379999999</v>
      </c>
      <c r="AC85">
        <v>2.9870566379999999</v>
      </c>
      <c r="AD85">
        <v>3.1333263979999999</v>
      </c>
      <c r="AE85">
        <v>3.28004294</v>
      </c>
      <c r="AF85">
        <v>3.4274251040000001</v>
      </c>
      <c r="AG85">
        <v>3.5757732249999998</v>
      </c>
      <c r="AH85">
        <v>3.7254729750000002</v>
      </c>
      <c r="AI85">
        <v>3.8770201150000001</v>
      </c>
      <c r="AJ85">
        <v>4.0310113960000002</v>
      </c>
      <c r="AK85">
        <v>4.1881429749999999</v>
      </c>
    </row>
    <row r="86" spans="1:37">
      <c r="A86" t="s">
        <v>85</v>
      </c>
      <c r="B86">
        <v>169.77642950000001</v>
      </c>
      <c r="C86">
        <v>177.26956960000001</v>
      </c>
      <c r="D86">
        <v>182.7955805</v>
      </c>
      <c r="E86">
        <v>188.6102454</v>
      </c>
      <c r="F86">
        <v>195.6516599</v>
      </c>
      <c r="G86">
        <v>203.02563140000001</v>
      </c>
      <c r="H86">
        <v>214.6890654</v>
      </c>
      <c r="I86">
        <v>226.97145739999999</v>
      </c>
      <c r="J86">
        <v>236.88621939999999</v>
      </c>
      <c r="K86">
        <v>244.20398209999999</v>
      </c>
      <c r="L86">
        <v>248.3256465</v>
      </c>
      <c r="M86">
        <v>251.52424360000001</v>
      </c>
      <c r="N86">
        <v>256.20535890000002</v>
      </c>
      <c r="O86">
        <v>264.03586840000003</v>
      </c>
      <c r="P86">
        <v>275.70377539999998</v>
      </c>
      <c r="Q86">
        <v>291.08141749999999</v>
      </c>
      <c r="R86">
        <v>294.43702839999997</v>
      </c>
      <c r="S86">
        <v>302.15517699999998</v>
      </c>
      <c r="T86">
        <v>313.68214490000003</v>
      </c>
      <c r="U86">
        <v>328.1046164</v>
      </c>
      <c r="V86">
        <v>344.71638300000001</v>
      </c>
      <c r="W86">
        <v>362.95771330000002</v>
      </c>
      <c r="X86">
        <v>382.3404731</v>
      </c>
      <c r="Y86">
        <v>402.40167339999999</v>
      </c>
      <c r="Z86">
        <v>422.67195340000001</v>
      </c>
      <c r="AA86">
        <v>442.65424960000001</v>
      </c>
      <c r="AB86">
        <v>462.12483329999998</v>
      </c>
      <c r="AC86">
        <v>481.13241579999999</v>
      </c>
      <c r="AD86">
        <v>499.6329174</v>
      </c>
      <c r="AE86">
        <v>517.59688649999998</v>
      </c>
      <c r="AF86">
        <v>535.02007939999999</v>
      </c>
      <c r="AG86">
        <v>551.91666950000001</v>
      </c>
      <c r="AH86">
        <v>568.31797180000001</v>
      </c>
      <c r="AI86">
        <v>584.27565909999998</v>
      </c>
      <c r="AJ86">
        <v>599.85883679999995</v>
      </c>
      <c r="AK86">
        <v>615.15263779999998</v>
      </c>
    </row>
    <row r="87" spans="1:37">
      <c r="A87" t="s">
        <v>86</v>
      </c>
      <c r="B87">
        <v>4665.9336910000002</v>
      </c>
      <c r="C87">
        <v>4813.155315</v>
      </c>
      <c r="D87">
        <v>4933.9595730000001</v>
      </c>
      <c r="E87">
        <v>5058.0218439999999</v>
      </c>
      <c r="F87">
        <v>5212.4354649999996</v>
      </c>
      <c r="G87">
        <v>5383.801442</v>
      </c>
      <c r="H87">
        <v>5611.7925720000003</v>
      </c>
      <c r="I87">
        <v>6101.0485049999997</v>
      </c>
      <c r="J87">
        <v>6867.6702720000003</v>
      </c>
      <c r="K87">
        <v>7634.1340190000001</v>
      </c>
      <c r="L87">
        <v>8191.9073150000004</v>
      </c>
      <c r="M87">
        <v>8584.8782670000001</v>
      </c>
      <c r="N87">
        <v>8923.7608369999998</v>
      </c>
      <c r="O87">
        <v>9307.2076940000006</v>
      </c>
      <c r="P87">
        <v>9795.9616060000008</v>
      </c>
      <c r="Q87">
        <v>10413.069530000001</v>
      </c>
      <c r="R87">
        <v>10752.794620000001</v>
      </c>
      <c r="S87">
        <v>11076.55841</v>
      </c>
      <c r="T87">
        <v>11469.29011</v>
      </c>
      <c r="U87">
        <v>11934.987929999999</v>
      </c>
      <c r="V87">
        <v>12457.273939999999</v>
      </c>
      <c r="W87">
        <v>13017.01305</v>
      </c>
      <c r="X87">
        <v>13596.15733</v>
      </c>
      <c r="Y87">
        <v>14178.07689</v>
      </c>
      <c r="Z87">
        <v>14746.99955</v>
      </c>
      <c r="AA87">
        <v>15287.330840000001</v>
      </c>
      <c r="AB87">
        <v>15791.29703</v>
      </c>
      <c r="AC87">
        <v>16260.36867</v>
      </c>
      <c r="AD87">
        <v>16695.793750000001</v>
      </c>
      <c r="AE87">
        <v>17099.150160000001</v>
      </c>
      <c r="AF87">
        <v>17472.71255</v>
      </c>
      <c r="AG87">
        <v>17819.193329999998</v>
      </c>
      <c r="AH87">
        <v>18141.531729999999</v>
      </c>
      <c r="AI87">
        <v>18442.855360000001</v>
      </c>
      <c r="AJ87">
        <v>18726.378769999999</v>
      </c>
      <c r="AK87">
        <v>18995.344420000001</v>
      </c>
    </row>
    <row r="88" spans="1:37">
      <c r="A88" t="s">
        <v>87</v>
      </c>
      <c r="B88">
        <v>3437.478748</v>
      </c>
      <c r="C88">
        <v>3538.1729799999998</v>
      </c>
      <c r="D88">
        <v>3619.0298670000002</v>
      </c>
      <c r="E88">
        <v>3713.2437559999998</v>
      </c>
      <c r="F88">
        <v>3837.622018</v>
      </c>
      <c r="G88">
        <v>3978.1661199999999</v>
      </c>
      <c r="H88">
        <v>4181.9633309999999</v>
      </c>
      <c r="I88">
        <v>4593.6111730000002</v>
      </c>
      <c r="J88">
        <v>5198.0320220000003</v>
      </c>
      <c r="K88">
        <v>5780.0839500000002</v>
      </c>
      <c r="L88">
        <v>6213.6879829999998</v>
      </c>
      <c r="M88">
        <v>6550.4667300000001</v>
      </c>
      <c r="N88">
        <v>6856.2363740000001</v>
      </c>
      <c r="O88">
        <v>7185.1522590000004</v>
      </c>
      <c r="P88">
        <v>7569.607806</v>
      </c>
      <c r="Q88">
        <v>8022.5576769999998</v>
      </c>
      <c r="R88">
        <v>8249.9066320000002</v>
      </c>
      <c r="S88">
        <v>8485.2439649999997</v>
      </c>
      <c r="T88">
        <v>8763.5639439999995</v>
      </c>
      <c r="U88">
        <v>9080.5340610000003</v>
      </c>
      <c r="V88">
        <v>9425.7802069999998</v>
      </c>
      <c r="W88">
        <v>9788.9979789999998</v>
      </c>
      <c r="X88">
        <v>10160.90616</v>
      </c>
      <c r="Y88">
        <v>10533.150030000001</v>
      </c>
      <c r="Z88">
        <v>10897.91221</v>
      </c>
      <c r="AA88">
        <v>11247.511259999999</v>
      </c>
      <c r="AB88">
        <v>11579.593210000001</v>
      </c>
      <c r="AC88">
        <v>11897.04528</v>
      </c>
      <c r="AD88">
        <v>12201.33985</v>
      </c>
      <c r="AE88">
        <v>12493.861919999999</v>
      </c>
      <c r="AF88">
        <v>12776.151519999999</v>
      </c>
      <c r="AG88">
        <v>13049.78205</v>
      </c>
      <c r="AH88">
        <v>13316.31565</v>
      </c>
      <c r="AI88">
        <v>13577.326489999999</v>
      </c>
      <c r="AJ88">
        <v>13834.35656</v>
      </c>
      <c r="AK88">
        <v>14088.906279999999</v>
      </c>
    </row>
    <row r="89" spans="1:37">
      <c r="A89" t="s">
        <v>88</v>
      </c>
      <c r="B89">
        <v>515.30656799999997</v>
      </c>
      <c r="C89">
        <v>534.28793729999995</v>
      </c>
      <c r="D89">
        <v>546.42994139999996</v>
      </c>
      <c r="E89">
        <v>559.81853880000006</v>
      </c>
      <c r="F89">
        <v>577.34489080000003</v>
      </c>
      <c r="G89">
        <v>596.15694280000002</v>
      </c>
      <c r="H89">
        <v>618.27631989999998</v>
      </c>
      <c r="I89">
        <v>674.0869745</v>
      </c>
      <c r="J89">
        <v>764.93689040000004</v>
      </c>
      <c r="K89">
        <v>863.58261189999996</v>
      </c>
      <c r="L89">
        <v>949.62837809999996</v>
      </c>
      <c r="M89">
        <v>1024.246326</v>
      </c>
      <c r="N89">
        <v>1092.367148</v>
      </c>
      <c r="O89">
        <v>1161.4325470000001</v>
      </c>
      <c r="P89">
        <v>1237.66896</v>
      </c>
      <c r="Q89">
        <v>1325.904528</v>
      </c>
      <c r="R89">
        <v>1352.7109370000001</v>
      </c>
      <c r="S89">
        <v>1389.577423</v>
      </c>
      <c r="T89">
        <v>1436.662591</v>
      </c>
      <c r="U89">
        <v>1491.644241</v>
      </c>
      <c r="V89">
        <v>1552.3205439999999</v>
      </c>
      <c r="W89">
        <v>1616.8122960000001</v>
      </c>
      <c r="X89">
        <v>1683.4900560000001</v>
      </c>
      <c r="Y89">
        <v>1750.883607</v>
      </c>
      <c r="Z89">
        <v>1817.590976</v>
      </c>
      <c r="AA89">
        <v>1882.2010419999999</v>
      </c>
      <c r="AB89">
        <v>1944.486582</v>
      </c>
      <c r="AC89">
        <v>2005.251436</v>
      </c>
      <c r="AD89">
        <v>2064.799771</v>
      </c>
      <c r="AE89">
        <v>2123.390163</v>
      </c>
      <c r="AF89">
        <v>2181.2970449999998</v>
      </c>
      <c r="AG89">
        <v>2238.7967549999998</v>
      </c>
      <c r="AH89">
        <v>2296.1679869999998</v>
      </c>
      <c r="AI89">
        <v>2353.701278</v>
      </c>
      <c r="AJ89">
        <v>2411.6913479999998</v>
      </c>
      <c r="AK89">
        <v>2470.4373430000001</v>
      </c>
    </row>
    <row r="90" spans="1:37">
      <c r="A90" t="s">
        <v>89</v>
      </c>
      <c r="B90">
        <v>25.534731010000002</v>
      </c>
      <c r="C90">
        <v>26.756535459999998</v>
      </c>
      <c r="D90">
        <v>27.781496929999999</v>
      </c>
      <c r="E90">
        <v>28.958951020000001</v>
      </c>
      <c r="F90">
        <v>30.407449620000001</v>
      </c>
      <c r="G90">
        <v>31.977356239999999</v>
      </c>
      <c r="H90">
        <v>34.493311679999998</v>
      </c>
      <c r="I90">
        <v>39.329185649999999</v>
      </c>
      <c r="J90">
        <v>46.847573969999999</v>
      </c>
      <c r="K90">
        <v>55.188538629999996</v>
      </c>
      <c r="L90">
        <v>62.850389409999998</v>
      </c>
      <c r="M90">
        <v>69.982700960000003</v>
      </c>
      <c r="N90">
        <v>77.117328959999995</v>
      </c>
      <c r="O90">
        <v>84.961886320000005</v>
      </c>
      <c r="P90">
        <v>94.187083459999997</v>
      </c>
      <c r="Q90">
        <v>105.3206254</v>
      </c>
      <c r="R90">
        <v>109.5970193</v>
      </c>
      <c r="S90">
        <v>113.5737628</v>
      </c>
      <c r="T90">
        <v>118.10476389999999</v>
      </c>
      <c r="U90">
        <v>123.36231410000001</v>
      </c>
      <c r="V90">
        <v>129.2706819</v>
      </c>
      <c r="W90">
        <v>135.6739627</v>
      </c>
      <c r="X90">
        <v>142.40350900000001</v>
      </c>
      <c r="Y90">
        <v>149.3003416</v>
      </c>
      <c r="Z90">
        <v>156.21658120000001</v>
      </c>
      <c r="AA90">
        <v>163.0094459</v>
      </c>
      <c r="AB90">
        <v>169.64140810000001</v>
      </c>
      <c r="AC90">
        <v>176.176039</v>
      </c>
      <c r="AD90">
        <v>182.64830810000001</v>
      </c>
      <c r="AE90">
        <v>189.09415759999999</v>
      </c>
      <c r="AF90">
        <v>195.55251699999999</v>
      </c>
      <c r="AG90">
        <v>202.06344279999999</v>
      </c>
      <c r="AH90">
        <v>208.6680121</v>
      </c>
      <c r="AI90">
        <v>215.40870240000001</v>
      </c>
      <c r="AJ90">
        <v>222.3285582</v>
      </c>
      <c r="AK90">
        <v>229.4711685</v>
      </c>
    </row>
    <row r="91" spans="1:37">
      <c r="A91" t="s">
        <v>90</v>
      </c>
      <c r="B91">
        <v>345.65947560000001</v>
      </c>
      <c r="C91">
        <v>359.55894139999998</v>
      </c>
      <c r="D91">
        <v>367.8592845</v>
      </c>
      <c r="E91">
        <v>376.05853439999998</v>
      </c>
      <c r="F91">
        <v>386.26001530000002</v>
      </c>
      <c r="G91">
        <v>396.70338520000001</v>
      </c>
      <c r="H91">
        <v>413.2229658</v>
      </c>
      <c r="I91">
        <v>450.41970520000001</v>
      </c>
      <c r="J91">
        <v>509.65854280000002</v>
      </c>
      <c r="K91">
        <v>571.45828900000004</v>
      </c>
      <c r="L91">
        <v>621.80499280000004</v>
      </c>
      <c r="M91">
        <v>663.02672280000002</v>
      </c>
      <c r="N91">
        <v>700.47773440000003</v>
      </c>
      <c r="O91">
        <v>739.81964379999999</v>
      </c>
      <c r="P91">
        <v>785.24551510000003</v>
      </c>
      <c r="Q91">
        <v>838.97312280000006</v>
      </c>
      <c r="R91">
        <v>849.79617519999999</v>
      </c>
      <c r="S91">
        <v>869.0677905</v>
      </c>
      <c r="T91">
        <v>896.35857439999995</v>
      </c>
      <c r="U91">
        <v>929.5554664</v>
      </c>
      <c r="V91">
        <v>966.85699369999998</v>
      </c>
      <c r="W91">
        <v>1006.7934</v>
      </c>
      <c r="X91">
        <v>1048.1128839999999</v>
      </c>
      <c r="Y91">
        <v>1089.693771</v>
      </c>
      <c r="Z91">
        <v>1130.473197</v>
      </c>
      <c r="AA91">
        <v>1169.393073</v>
      </c>
      <c r="AB91">
        <v>1206.2347139999999</v>
      </c>
      <c r="AC91">
        <v>1241.4849360000001</v>
      </c>
      <c r="AD91">
        <v>1275.2718620000001</v>
      </c>
      <c r="AE91">
        <v>1307.7372769999999</v>
      </c>
      <c r="AF91">
        <v>1339.0664220000001</v>
      </c>
      <c r="AG91">
        <v>1369.466193</v>
      </c>
      <c r="AH91">
        <v>1399.155622</v>
      </c>
      <c r="AI91">
        <v>1428.3655120000001</v>
      </c>
      <c r="AJ91">
        <v>1457.3308870000001</v>
      </c>
      <c r="AK91">
        <v>1486.2893939999999</v>
      </c>
    </row>
    <row r="92" spans="1:37">
      <c r="A92" t="s">
        <v>91</v>
      </c>
      <c r="B92">
        <v>46.82054961</v>
      </c>
      <c r="C92">
        <v>46.924963380000001</v>
      </c>
      <c r="D92">
        <v>46.417004079999998</v>
      </c>
      <c r="E92">
        <v>45.650277600000003</v>
      </c>
      <c r="F92">
        <v>44.878896240000003</v>
      </c>
      <c r="G92">
        <v>44.13932114</v>
      </c>
      <c r="H92">
        <v>44.276180930000002</v>
      </c>
      <c r="I92">
        <v>47.300162360000002</v>
      </c>
      <c r="J92">
        <v>53.431530960000003</v>
      </c>
      <c r="K92">
        <v>59.71784529</v>
      </c>
      <c r="L92">
        <v>63.82559363</v>
      </c>
      <c r="M92">
        <v>66.106067490000001</v>
      </c>
      <c r="N92">
        <v>67.572148589999998</v>
      </c>
      <c r="O92">
        <v>69.173881499999993</v>
      </c>
      <c r="P92">
        <v>71.520379550000001</v>
      </c>
      <c r="Q92">
        <v>74.866461999999999</v>
      </c>
      <c r="R92">
        <v>76.931213830000004</v>
      </c>
      <c r="S92">
        <v>78.935108619999994</v>
      </c>
      <c r="T92">
        <v>81.284736069999994</v>
      </c>
      <c r="U92">
        <v>83.984148619999999</v>
      </c>
      <c r="V92">
        <v>86.926825280000003</v>
      </c>
      <c r="W92">
        <v>89.991239030000003</v>
      </c>
      <c r="X92">
        <v>93.0664886</v>
      </c>
      <c r="Y92">
        <v>96.056431840000002</v>
      </c>
      <c r="Z92">
        <v>98.876165670000006</v>
      </c>
      <c r="AA92">
        <v>101.44664179999999</v>
      </c>
      <c r="AB92">
        <v>103.7308441</v>
      </c>
      <c r="AC92">
        <v>105.7401534</v>
      </c>
      <c r="AD92">
        <v>107.48980950000001</v>
      </c>
      <c r="AE92">
        <v>109.0026572</v>
      </c>
      <c r="AF92">
        <v>110.3074812</v>
      </c>
      <c r="AG92">
        <v>111.4348883</v>
      </c>
      <c r="AH92">
        <v>112.4151823</v>
      </c>
      <c r="AI92">
        <v>113.2779726</v>
      </c>
      <c r="AJ92">
        <v>114.0513605</v>
      </c>
      <c r="AK92">
        <v>114.7616941</v>
      </c>
    </row>
    <row r="93" spans="1:37">
      <c r="A93" t="s">
        <v>92</v>
      </c>
      <c r="B93">
        <v>2310</v>
      </c>
      <c r="C93">
        <v>2312.232113</v>
      </c>
      <c r="D93">
        <v>2313.3210829999998</v>
      </c>
      <c r="E93">
        <v>2314.2706280000002</v>
      </c>
      <c r="F93">
        <v>2315.2076440000001</v>
      </c>
      <c r="G93">
        <v>2316.1121979999998</v>
      </c>
      <c r="H93">
        <v>2316.3320699999999</v>
      </c>
      <c r="I93">
        <v>2315.8619399999998</v>
      </c>
      <c r="J93">
        <v>2314.8649439999999</v>
      </c>
      <c r="K93">
        <v>2313.660277</v>
      </c>
      <c r="L93">
        <v>2312.5908159999999</v>
      </c>
      <c r="M93">
        <v>2311.9410790000002</v>
      </c>
      <c r="N93">
        <v>2311.8355750000001</v>
      </c>
      <c r="O93">
        <v>2312.2567479999998</v>
      </c>
      <c r="P93">
        <v>2313.0804170000001</v>
      </c>
      <c r="Q93">
        <v>2314.114748</v>
      </c>
      <c r="R93">
        <v>2315.3120279999998</v>
      </c>
      <c r="S93">
        <v>2316.6530640000001</v>
      </c>
      <c r="T93">
        <v>2318.1292539999999</v>
      </c>
      <c r="U93">
        <v>2319.7287889999998</v>
      </c>
      <c r="V93">
        <v>2321.4332159999999</v>
      </c>
      <c r="W93">
        <v>2323.2198069999999</v>
      </c>
      <c r="X93">
        <v>2325.0640100000001</v>
      </c>
      <c r="Y93">
        <v>2326.9405980000001</v>
      </c>
      <c r="Z93">
        <v>2328.8237800000002</v>
      </c>
      <c r="AA93">
        <v>2330.6868840000002</v>
      </c>
      <c r="AB93">
        <v>2332.5200589999999</v>
      </c>
      <c r="AC93">
        <v>2334.3318140000001</v>
      </c>
      <c r="AD93">
        <v>2336.1278830000001</v>
      </c>
      <c r="AE93">
        <v>2337.9162040000001</v>
      </c>
      <c r="AF93">
        <v>2339.7068380000001</v>
      </c>
      <c r="AG93">
        <v>2341.5110530000002</v>
      </c>
      <c r="AH93">
        <v>2343.3407390000002</v>
      </c>
      <c r="AI93">
        <v>2345.2082300000002</v>
      </c>
      <c r="AJ93">
        <v>2347.1262350000002</v>
      </c>
      <c r="AK93">
        <v>2349.1078309999998</v>
      </c>
    </row>
    <row r="94" spans="1:37">
      <c r="A94" t="s">
        <v>93</v>
      </c>
      <c r="B94">
        <v>412.76329609999999</v>
      </c>
      <c r="C94">
        <v>420.10755949999998</v>
      </c>
      <c r="D94">
        <v>430.00001350000002</v>
      </c>
      <c r="E94">
        <v>438.92039010000002</v>
      </c>
      <c r="F94">
        <v>443.8387717</v>
      </c>
      <c r="G94">
        <v>443.35085520000001</v>
      </c>
      <c r="H94">
        <v>459.0903126</v>
      </c>
      <c r="I94">
        <v>482.72688620000002</v>
      </c>
      <c r="J94">
        <v>507.54002109999999</v>
      </c>
      <c r="K94">
        <v>527.66358219999995</v>
      </c>
      <c r="L94">
        <v>537.34097729999996</v>
      </c>
      <c r="M94">
        <v>532.28101790000005</v>
      </c>
      <c r="N94">
        <v>510.40286909999998</v>
      </c>
      <c r="O94">
        <v>469.40598970000002</v>
      </c>
      <c r="P94">
        <v>407.79127069999998</v>
      </c>
      <c r="Q94">
        <v>328.85080499999998</v>
      </c>
      <c r="R94">
        <v>291.60359140000003</v>
      </c>
      <c r="S94">
        <v>280.42451560000001</v>
      </c>
      <c r="T94">
        <v>277.92881590000002</v>
      </c>
      <c r="U94">
        <v>275.70673249999999</v>
      </c>
      <c r="V94">
        <v>270.51171799999997</v>
      </c>
      <c r="W94">
        <v>261.58274619999997</v>
      </c>
      <c r="X94">
        <v>249.39107770000001</v>
      </c>
      <c r="Y94">
        <v>235.10040609999999</v>
      </c>
      <c r="Z94">
        <v>220.36219199999999</v>
      </c>
      <c r="AA94">
        <v>207.22888499999999</v>
      </c>
      <c r="AB94">
        <v>197.13732590000001</v>
      </c>
      <c r="AC94">
        <v>190.20431869999999</v>
      </c>
      <c r="AD94">
        <v>186.2404722</v>
      </c>
      <c r="AE94">
        <v>184.9959144</v>
      </c>
      <c r="AF94">
        <v>186.19532860000001</v>
      </c>
      <c r="AG94">
        <v>189.55148209999999</v>
      </c>
      <c r="AH94">
        <v>194.7401102</v>
      </c>
      <c r="AI94">
        <v>201.3568827</v>
      </c>
      <c r="AJ94">
        <v>208.9300964</v>
      </c>
      <c r="AK94">
        <v>216.92348519999999</v>
      </c>
    </row>
    <row r="95" spans="1:37">
      <c r="A95" t="s">
        <v>94</v>
      </c>
      <c r="B95">
        <v>767.00734950000003</v>
      </c>
      <c r="C95">
        <v>766.22468389999995</v>
      </c>
      <c r="D95">
        <v>765.69800480000004</v>
      </c>
      <c r="E95">
        <v>764.74099799999999</v>
      </c>
      <c r="F95">
        <v>763.51807289999999</v>
      </c>
      <c r="G95">
        <v>762.85321280000005</v>
      </c>
      <c r="H95">
        <v>786.82558589999996</v>
      </c>
      <c r="I95">
        <v>781.67800480000005</v>
      </c>
      <c r="J95">
        <v>767.16181789999996</v>
      </c>
      <c r="K95">
        <v>758.47320260000004</v>
      </c>
      <c r="L95">
        <v>758.99565719999998</v>
      </c>
      <c r="M95">
        <v>766.00183400000003</v>
      </c>
      <c r="N95">
        <v>779.04472829999997</v>
      </c>
      <c r="O95">
        <v>796.60058800000002</v>
      </c>
      <c r="P95">
        <v>818.76472939999996</v>
      </c>
      <c r="Q95">
        <v>841.92667470000004</v>
      </c>
      <c r="R95">
        <v>848.44444620000002</v>
      </c>
      <c r="S95">
        <v>844.59687180000003</v>
      </c>
      <c r="T95">
        <v>836.77888399999995</v>
      </c>
      <c r="U95">
        <v>828.08769099999995</v>
      </c>
      <c r="V95">
        <v>819.45345259999999</v>
      </c>
      <c r="W95">
        <v>810.87256669999999</v>
      </c>
      <c r="X95">
        <v>802.06644700000004</v>
      </c>
      <c r="Y95">
        <v>792.77296279999996</v>
      </c>
      <c r="Z95">
        <v>782.86265990000004</v>
      </c>
      <c r="AA95">
        <v>772.38286740000001</v>
      </c>
      <c r="AB95">
        <v>761.63092200000006</v>
      </c>
      <c r="AC95">
        <v>751.1628359</v>
      </c>
      <c r="AD95">
        <v>741.55934760000002</v>
      </c>
      <c r="AE95">
        <v>733.26978429999997</v>
      </c>
      <c r="AF95">
        <v>726.62568999999996</v>
      </c>
      <c r="AG95">
        <v>721.87758110000004</v>
      </c>
      <c r="AH95">
        <v>719.23065910000003</v>
      </c>
      <c r="AI95">
        <v>718.87997370000005</v>
      </c>
      <c r="AJ95">
        <v>721.04128330000003</v>
      </c>
      <c r="AK95">
        <v>725.97689730000002</v>
      </c>
    </row>
    <row r="96" spans="1:37">
      <c r="A96" t="s">
        <v>95</v>
      </c>
      <c r="B96">
        <v>6789.3232939999998</v>
      </c>
      <c r="C96">
        <v>7000.6222129999996</v>
      </c>
      <c r="D96">
        <v>7171.3662569999997</v>
      </c>
      <c r="E96">
        <v>7363.7551480000002</v>
      </c>
      <c r="F96">
        <v>7612.6893520000003</v>
      </c>
      <c r="G96">
        <v>7891.2879270000003</v>
      </c>
      <c r="H96">
        <v>8278.5446690000008</v>
      </c>
      <c r="I96">
        <v>9000.1565320000009</v>
      </c>
      <c r="J96">
        <v>10024.754989999999</v>
      </c>
      <c r="K96">
        <v>11014.42438</v>
      </c>
      <c r="L96">
        <v>11747.61052</v>
      </c>
      <c r="M96">
        <v>12309.373939999999</v>
      </c>
      <c r="N96">
        <v>12827.06321</v>
      </c>
      <c r="O96">
        <v>13408.46703</v>
      </c>
      <c r="P96">
        <v>14117.044470000001</v>
      </c>
      <c r="Q96">
        <v>14976.547629999999</v>
      </c>
      <c r="R96">
        <v>15410.76514</v>
      </c>
      <c r="S96">
        <v>15866.49994</v>
      </c>
      <c r="T96">
        <v>16417.069800000001</v>
      </c>
      <c r="U96">
        <v>17056.275269999998</v>
      </c>
      <c r="V96">
        <v>17762.83596</v>
      </c>
      <c r="W96">
        <v>18514.739570000002</v>
      </c>
      <c r="X96">
        <v>19291.77822</v>
      </c>
      <c r="Y96">
        <v>20075.427540000001</v>
      </c>
      <c r="Z96">
        <v>20848.039639999999</v>
      </c>
      <c r="AA96">
        <v>21591.999070000002</v>
      </c>
      <c r="AB96">
        <v>22300.25332</v>
      </c>
      <c r="AC96">
        <v>22976.893349999998</v>
      </c>
      <c r="AD96">
        <v>23623.887859999999</v>
      </c>
      <c r="AE96">
        <v>24243.238359999999</v>
      </c>
      <c r="AF96">
        <v>24837.493480000001</v>
      </c>
      <c r="AG96">
        <v>25409.500250000001</v>
      </c>
      <c r="AH96">
        <v>25962.276539999999</v>
      </c>
      <c r="AI96">
        <v>26499.054919999999</v>
      </c>
      <c r="AJ96">
        <v>27023.186079999999</v>
      </c>
      <c r="AK96">
        <v>27538.100119999999</v>
      </c>
    </row>
    <row r="97" spans="1:37">
      <c r="A97" t="s">
        <v>96</v>
      </c>
      <c r="B97">
        <v>1372.7213240000001</v>
      </c>
      <c r="C97">
        <v>1417.793212</v>
      </c>
      <c r="D97">
        <v>1453.441482</v>
      </c>
      <c r="E97">
        <v>1497.051811</v>
      </c>
      <c r="F97">
        <v>1554.3085570000001</v>
      </c>
      <c r="G97">
        <v>1618.039405</v>
      </c>
      <c r="H97">
        <v>1702.9332979999999</v>
      </c>
      <c r="I97">
        <v>1876.211243</v>
      </c>
      <c r="J97">
        <v>2129.940881</v>
      </c>
      <c r="K97">
        <v>2374.8781370000002</v>
      </c>
      <c r="L97">
        <v>2566.936256</v>
      </c>
      <c r="M97">
        <v>2728.6530579999999</v>
      </c>
      <c r="N97">
        <v>2881.322357</v>
      </c>
      <c r="O97">
        <v>3043.641599</v>
      </c>
      <c r="P97">
        <v>3227.7124859999999</v>
      </c>
      <c r="Q97">
        <v>3440.003557</v>
      </c>
      <c r="R97">
        <v>3528.3717379999998</v>
      </c>
      <c r="S97">
        <v>3631.522203</v>
      </c>
      <c r="T97">
        <v>3753.7335990000001</v>
      </c>
      <c r="U97">
        <v>3891.9244870000002</v>
      </c>
      <c r="V97">
        <v>4042.1944360000002</v>
      </c>
      <c r="W97">
        <v>4200.8608830000003</v>
      </c>
      <c r="X97">
        <v>4364.587415</v>
      </c>
      <c r="Y97">
        <v>4530.3045069999998</v>
      </c>
      <c r="Z97">
        <v>4695.0553</v>
      </c>
      <c r="AA97">
        <v>4855.8468039999998</v>
      </c>
      <c r="AB97">
        <v>5012.1885860000002</v>
      </c>
      <c r="AC97">
        <v>5165.768924</v>
      </c>
      <c r="AD97">
        <v>5317.2364969999999</v>
      </c>
      <c r="AE97">
        <v>5467.2159240000001</v>
      </c>
      <c r="AF97">
        <v>5616.3901040000001</v>
      </c>
      <c r="AG97">
        <v>5765.4603239999997</v>
      </c>
      <c r="AH97">
        <v>5915.1411289999996</v>
      </c>
      <c r="AI97">
        <v>6066.172963</v>
      </c>
      <c r="AJ97">
        <v>6219.3067870000004</v>
      </c>
      <c r="AK97">
        <v>6375.3056999999999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12</vt:i4>
      </vt:variant>
    </vt:vector>
  </HeadingPairs>
  <TitlesOfParts>
    <vt:vector size="12" baseType="lpstr">
      <vt:lpstr>Tab-macro</vt:lpstr>
      <vt:lpstr>Tab-baseline</vt:lpstr>
      <vt:lpstr>Tab-shock</vt:lpstr>
      <vt:lpstr>Tab-reporting_baseline</vt:lpstr>
      <vt:lpstr>Tab-reporting_shock</vt:lpstr>
      <vt:lpstr>Tab-reporting_deviation</vt:lpstr>
      <vt:lpstr>Graph_Baseline_2050</vt:lpstr>
      <vt:lpstr>reporting_shock</vt:lpstr>
      <vt:lpstr>reporting_base</vt:lpstr>
      <vt:lpstr>Macro</vt:lpstr>
      <vt:lpstr>Shock_SUB</vt:lpstr>
      <vt:lpstr>Baseline_SUB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2020-11-19T17:08:54Z</dcterms:modified>
</cp:coreProperties>
</file>