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Skripsi\"/>
    </mc:Choice>
  </mc:AlternateContent>
  <xr:revisionPtr revIDLastSave="0" documentId="13_ncr:1_{0C68D03B-414F-4B7C-A6F6-464F1122EA8E}" xr6:coauthVersionLast="47" xr6:coauthVersionMax="47" xr10:uidLastSave="{00000000-0000-0000-0000-000000000000}"/>
  <bookViews>
    <workbookView xWindow="2448" yWindow="1560" windowWidth="17280" windowHeight="8880" firstSheet="2" activeTab="4" xr2:uid="{B53102F6-4D57-4364-85FB-4CE3964517FF}"/>
  </bookViews>
  <sheets>
    <sheet name="DataRaw" sheetId="4" r:id="rId1"/>
    <sheet name="DataRaw (2)" sheetId="10" r:id="rId2"/>
    <sheet name="DatasetsTable" sheetId="9" r:id="rId3"/>
    <sheet name="pivottable" sheetId="7" r:id="rId4"/>
    <sheet name="Perhitungan" sheetId="8" r:id="rId5"/>
  </sheets>
  <definedNames>
    <definedName name="_xlnm._FilterDatabase" localSheetId="0" hidden="1">DataRaw!$B$3:$G$199</definedName>
    <definedName name="_xlnm._FilterDatabase" localSheetId="1" hidden="1">'DataRaw (2)'!$B$3:$G$199</definedName>
    <definedName name="_xlcn.WorksheetConnection_database.xlsxTable4_21" hidden="1">TablePivot[]</definedName>
    <definedName name="ExternalData_1" localSheetId="2" hidden="1">DatasetsTable!$B$2:$F$369</definedName>
    <definedName name="Slicer_Tahun">#N/A</definedName>
    <definedName name="Slicer_Tanggal__Month">#N/A</definedName>
  </definedNames>
  <calcPr calcId="191029"/>
  <pivotCaches>
    <pivotCache cacheId="49" r:id="rId6"/>
  </pivotCaches>
  <extLst>
    <ext xmlns:x14="http://schemas.microsoft.com/office/spreadsheetml/2009/9/main" uri="{876F7934-8845-4945-9796-88D515C7AA90}">
      <x14:pivotCaches>
        <pivotCache cacheId="50"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_37dba8e1-f966-4a3f-ba5e-c86d4f9bd265" name="Table4" connection="Query - Table4"/>
          <x15:modelTable id="Table4_2" name="Table4_2" connection="WorksheetConnection_database.xlsx!Table4_2"/>
        </x15:modelTables>
        <x15:extLst>
          <ext xmlns:x16="http://schemas.microsoft.com/office/spreadsheetml/2014/11/main" uri="{9835A34E-60A6-4A7C-AAB8-D5F71C897F49}">
            <x16:modelTimeGroupings>
              <x16:modelTimeGrouping tableName="Table4_2" columnName="Tanggal" columnId="Tanggal">
                <x16:calculatedTimeColumn columnName="Tanggal (Year)" columnId="Tanggal (Year)" contentType="years" isSelected="1"/>
                <x16:calculatedTimeColumn columnName="Tanggal (Quarter)" columnId="Tanggal (Quarter)" contentType="quarters" isSelected="0"/>
                <x16:calculatedTimeColumn columnName="Tanggal (Month Index)" columnId="Tanggal (Month Index)" contentType="monthsindex" isSelected="1"/>
                <x16:calculatedTimeColumn columnName="Tanggal (Month)" columnId="Tanggal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9" i="10" l="1"/>
  <c r="F369" i="10"/>
  <c r="F136" i="10"/>
  <c r="E189" i="10"/>
  <c r="F189" i="10" s="1"/>
  <c r="F311" i="10"/>
  <c r="F309" i="10"/>
  <c r="F312" i="10"/>
  <c r="F304" i="10"/>
  <c r="F134" i="10"/>
  <c r="F228" i="10"/>
  <c r="E228" i="10"/>
  <c r="F116" i="10"/>
  <c r="F231" i="10"/>
  <c r="F18" i="10"/>
  <c r="F17" i="10"/>
  <c r="F16" i="10"/>
  <c r="F15" i="10"/>
  <c r="F310" i="10"/>
  <c r="F353" i="10"/>
  <c r="F364" i="10"/>
  <c r="F105" i="10"/>
  <c r="F320" i="10"/>
  <c r="F289" i="10"/>
  <c r="F292" i="10"/>
  <c r="F73" i="10"/>
  <c r="F261" i="10"/>
  <c r="F140" i="10"/>
  <c r="F188" i="10"/>
  <c r="F87" i="10"/>
  <c r="F84" i="10"/>
  <c r="E341" i="10"/>
  <c r="F341" i="10" s="1"/>
  <c r="F133" i="10"/>
  <c r="F53" i="10"/>
  <c r="F329" i="10"/>
  <c r="F256" i="10"/>
  <c r="F195" i="10"/>
  <c r="F251" i="10"/>
  <c r="F210" i="10"/>
  <c r="F151" i="10"/>
  <c r="F257" i="10"/>
  <c r="F366" i="10"/>
  <c r="F43" i="10"/>
  <c r="F160" i="10"/>
  <c r="F249" i="10"/>
  <c r="F14" i="10"/>
  <c r="F274" i="10"/>
  <c r="F239" i="10"/>
  <c r="F197" i="10"/>
  <c r="F101" i="10"/>
  <c r="E358" i="10"/>
  <c r="F358" i="10" s="1"/>
  <c r="F58" i="10"/>
  <c r="F38" i="10"/>
  <c r="F13" i="10"/>
  <c r="F346" i="10"/>
  <c r="F65" i="10"/>
  <c r="F20" i="10"/>
  <c r="F230" i="10"/>
  <c r="F88" i="10"/>
  <c r="F19" i="10"/>
  <c r="F30" i="10"/>
  <c r="F181" i="10"/>
  <c r="F321" i="10"/>
  <c r="E321" i="10"/>
  <c r="F297" i="10"/>
  <c r="F157" i="10"/>
  <c r="F22" i="10"/>
  <c r="F363" i="10"/>
  <c r="F296" i="10"/>
  <c r="F258" i="10"/>
  <c r="F234" i="10"/>
  <c r="F199" i="10"/>
  <c r="E28" i="10"/>
  <c r="F28" i="10" s="1"/>
  <c r="F318" i="10"/>
  <c r="F343" i="10"/>
  <c r="F102" i="10"/>
  <c r="F187" i="10"/>
  <c r="F104" i="10"/>
  <c r="F35" i="10"/>
  <c r="F220" i="10"/>
  <c r="F165" i="10"/>
  <c r="F12" i="10"/>
  <c r="F11" i="10"/>
  <c r="F10" i="10"/>
  <c r="F61" i="10"/>
  <c r="F77" i="10"/>
  <c r="F89" i="10"/>
  <c r="F348" i="10"/>
  <c r="F158" i="10"/>
  <c r="F301" i="10"/>
  <c r="F152" i="10"/>
  <c r="F83" i="10"/>
  <c r="F281" i="10"/>
  <c r="F225" i="10"/>
  <c r="F132" i="10"/>
  <c r="F34" i="10"/>
  <c r="F282" i="10"/>
  <c r="F26" i="10"/>
  <c r="F237" i="10"/>
  <c r="F48" i="10"/>
  <c r="F246" i="10"/>
  <c r="F129" i="10"/>
  <c r="F24" i="10"/>
  <c r="F76" i="10"/>
  <c r="F360" i="10"/>
  <c r="F275" i="10"/>
  <c r="F295" i="10"/>
  <c r="F44" i="10"/>
  <c r="F362" i="10"/>
  <c r="F126" i="10"/>
  <c r="F177" i="10"/>
  <c r="F229" i="10"/>
  <c r="F204" i="10"/>
  <c r="E204" i="10"/>
  <c r="F37" i="10"/>
  <c r="F9" i="10"/>
  <c r="F109" i="10"/>
  <c r="F285" i="10"/>
  <c r="F272" i="10"/>
  <c r="F69" i="10"/>
  <c r="F106" i="10"/>
  <c r="F200" i="10"/>
  <c r="F244" i="10"/>
  <c r="F59" i="10"/>
  <c r="F121" i="10"/>
  <c r="F31" i="10"/>
  <c r="F313" i="10"/>
  <c r="F248" i="10"/>
  <c r="F141" i="10"/>
  <c r="F123" i="10"/>
  <c r="F209" i="10"/>
  <c r="F316" i="10"/>
  <c r="F355" i="10"/>
  <c r="F145" i="10"/>
  <c r="F213" i="10"/>
  <c r="F298" i="10"/>
  <c r="F203" i="10"/>
  <c r="F307" i="10"/>
  <c r="F317" i="10"/>
  <c r="F327" i="10"/>
  <c r="F324" i="10"/>
  <c r="F78" i="10"/>
  <c r="F8" i="10"/>
  <c r="D8" i="10"/>
  <c r="C8" i="10"/>
  <c r="G8" i="10" s="1"/>
  <c r="G7" i="10"/>
  <c r="F7" i="10"/>
  <c r="F354" i="10"/>
  <c r="F349" i="10"/>
  <c r="F186" i="10"/>
  <c r="F265" i="10"/>
  <c r="F255" i="10"/>
  <c r="F150" i="10"/>
  <c r="F54" i="10"/>
  <c r="F283" i="10"/>
  <c r="F331" i="10"/>
  <c r="F333" i="10"/>
  <c r="E323" i="10"/>
  <c r="F323" i="10" s="1"/>
  <c r="F334" i="10"/>
  <c r="F299" i="10"/>
  <c r="F328" i="10"/>
  <c r="F336" i="10"/>
  <c r="F240" i="10"/>
  <c r="F340" i="10"/>
  <c r="F335" i="10"/>
  <c r="F284" i="10"/>
  <c r="F314" i="10"/>
  <c r="F264" i="10"/>
  <c r="F286" i="10"/>
  <c r="F252" i="10"/>
  <c r="F221" i="10"/>
  <c r="F359" i="10"/>
  <c r="F250" i="10"/>
  <c r="F332" i="10"/>
  <c r="F93" i="10"/>
  <c r="F365" i="10"/>
  <c r="F232" i="10"/>
  <c r="F146" i="10"/>
  <c r="F74" i="10"/>
  <c r="F339" i="10"/>
  <c r="F169" i="10"/>
  <c r="F303" i="10"/>
  <c r="F21" i="10"/>
  <c r="F308" i="10"/>
  <c r="F202" i="10"/>
  <c r="F56" i="10"/>
  <c r="F144" i="10"/>
  <c r="F60" i="10"/>
  <c r="F342" i="10"/>
  <c r="F214" i="10"/>
  <c r="F278" i="10"/>
  <c r="F219" i="10"/>
  <c r="F154" i="10"/>
  <c r="F27" i="10"/>
  <c r="F305" i="10"/>
  <c r="F262" i="10"/>
  <c r="F85" i="10"/>
  <c r="F266" i="10"/>
  <c r="F361" i="10"/>
  <c r="F212" i="10"/>
  <c r="F92" i="10"/>
  <c r="F72" i="10"/>
  <c r="F325" i="10"/>
  <c r="F110" i="10"/>
  <c r="F52" i="10"/>
  <c r="F71" i="10"/>
  <c r="F162" i="10"/>
  <c r="F350" i="10"/>
  <c r="F108" i="10"/>
  <c r="F180" i="10"/>
  <c r="F207" i="10"/>
  <c r="F130" i="10"/>
  <c r="F223" i="10"/>
  <c r="F182" i="10"/>
  <c r="F6" i="10"/>
  <c r="F352" i="10"/>
  <c r="F356" i="10"/>
  <c r="F118" i="10"/>
  <c r="F211" i="10"/>
  <c r="F330" i="10"/>
  <c r="F216" i="10"/>
  <c r="F39" i="10"/>
  <c r="F115" i="10"/>
  <c r="F33" i="10"/>
  <c r="F45" i="10"/>
  <c r="F119" i="10"/>
  <c r="F137" i="10"/>
  <c r="F95" i="10"/>
  <c r="F192" i="10"/>
  <c r="F243" i="10"/>
  <c r="F125" i="10"/>
  <c r="F175" i="10"/>
  <c r="F287" i="10"/>
  <c r="F49" i="10"/>
  <c r="F173" i="10"/>
  <c r="F51" i="10"/>
  <c r="F36" i="10"/>
  <c r="F98" i="10"/>
  <c r="F142" i="10"/>
  <c r="F155" i="10"/>
  <c r="F156" i="10"/>
  <c r="F135" i="10"/>
  <c r="F205" i="10"/>
  <c r="F269" i="10"/>
  <c r="F245" i="10"/>
  <c r="F206" i="10"/>
  <c r="F357" i="10"/>
  <c r="F128" i="10"/>
  <c r="F184" i="10"/>
  <c r="F235" i="10"/>
  <c r="F227" i="10"/>
  <c r="F191" i="10"/>
  <c r="F215" i="10"/>
  <c r="E42" i="10"/>
  <c r="F42" i="10" s="1"/>
  <c r="F174" i="10"/>
  <c r="F300" i="10"/>
  <c r="F254" i="10"/>
  <c r="F103" i="10"/>
  <c r="F344" i="10"/>
  <c r="F233" i="10"/>
  <c r="F294" i="10"/>
  <c r="F217" i="10"/>
  <c r="F226" i="10"/>
  <c r="E226" i="10"/>
  <c r="E168" i="10"/>
  <c r="F168" i="10" s="1"/>
  <c r="F143" i="10"/>
  <c r="F194" i="10"/>
  <c r="F167" i="10"/>
  <c r="C167" i="10"/>
  <c r="F260" i="10"/>
  <c r="F159" i="10"/>
  <c r="F263" i="10"/>
  <c r="F201" i="10"/>
  <c r="F273" i="10"/>
  <c r="F280" i="10"/>
  <c r="F107" i="10"/>
  <c r="F111" i="10"/>
  <c r="F138" i="10"/>
  <c r="F64" i="10"/>
  <c r="F82" i="10"/>
  <c r="F75" i="10"/>
  <c r="F99" i="10"/>
  <c r="F55" i="10"/>
  <c r="F96" i="10"/>
  <c r="F112" i="10"/>
  <c r="F79" i="10"/>
  <c r="F117" i="10"/>
  <c r="F279" i="10"/>
  <c r="F114" i="10"/>
  <c r="F122" i="10"/>
  <c r="F302" i="10"/>
  <c r="F81" i="10"/>
  <c r="E326" i="10"/>
  <c r="F326" i="10" s="1"/>
  <c r="F62" i="10"/>
  <c r="F66" i="10"/>
  <c r="F293" i="10"/>
  <c r="F291" i="10"/>
  <c r="F41" i="10"/>
  <c r="F172" i="10"/>
  <c r="F67" i="10"/>
  <c r="E179" i="10"/>
  <c r="F179" i="10" s="1"/>
  <c r="F218" i="10"/>
  <c r="F23" i="10"/>
  <c r="F176" i="10"/>
  <c r="E50" i="10"/>
  <c r="F50" i="10" s="1"/>
  <c r="F148" i="10"/>
  <c r="F91" i="10"/>
  <c r="F271" i="10"/>
  <c r="F68" i="10"/>
  <c r="F241" i="10"/>
  <c r="E241" i="10"/>
  <c r="F5" i="10"/>
  <c r="F80" i="10"/>
  <c r="F4" i="10"/>
  <c r="F57" i="10"/>
  <c r="F161" i="10"/>
  <c r="F185" i="10"/>
  <c r="F322" i="10"/>
  <c r="F124" i="10"/>
  <c r="F40" i="10"/>
  <c r="F25" i="10"/>
  <c r="E25" i="10"/>
  <c r="E193" i="10"/>
  <c r="F193" i="10" s="1"/>
  <c r="F196" i="10"/>
  <c r="F276" i="10"/>
  <c r="F367" i="10"/>
  <c r="F253" i="10"/>
  <c r="F170" i="10"/>
  <c r="F247" i="10"/>
  <c r="F63" i="10"/>
  <c r="F224" i="10"/>
  <c r="F347" i="10"/>
  <c r="F46" i="10"/>
  <c r="F190" i="10"/>
  <c r="F183" i="10"/>
  <c r="F3" i="10"/>
  <c r="F338" i="10"/>
  <c r="F259" i="10"/>
  <c r="F351" i="10"/>
  <c r="F153" i="10"/>
  <c r="F306" i="10"/>
  <c r="F70" i="10"/>
  <c r="F198" i="10"/>
  <c r="F131" i="10"/>
  <c r="F242" i="10"/>
  <c r="F222" i="10"/>
  <c r="F290" i="10"/>
  <c r="F164" i="10"/>
  <c r="F315" i="10"/>
  <c r="F178" i="10"/>
  <c r="F113" i="10"/>
  <c r="F236" i="10"/>
  <c r="F208" i="10"/>
  <c r="F97" i="10"/>
  <c r="F268" i="10"/>
  <c r="F100" i="10"/>
  <c r="F345" i="10"/>
  <c r="F171" i="10"/>
  <c r="F270" i="10"/>
  <c r="F337" i="10"/>
  <c r="F86" i="10"/>
  <c r="F127" i="10"/>
  <c r="F149" i="10"/>
  <c r="F166" i="10"/>
  <c r="F29" i="10"/>
  <c r="F32" i="10"/>
  <c r="F163" i="10"/>
  <c r="F94" i="10"/>
  <c r="F319" i="10"/>
  <c r="F47" i="10"/>
  <c r="F147" i="10"/>
  <c r="F120" i="10"/>
  <c r="F90" i="10"/>
  <c r="F368" i="10"/>
  <c r="F267" i="10"/>
  <c r="F238" i="10"/>
  <c r="F277" i="10"/>
  <c r="G288" i="10"/>
  <c r="F288" i="10"/>
  <c r="E203" i="8"/>
  <c r="E199" i="8"/>
  <c r="E198" i="8"/>
  <c r="E197" i="8"/>
  <c r="E196" i="8"/>
  <c r="E195" i="8"/>
  <c r="E194" i="8"/>
  <c r="E193" i="8"/>
  <c r="E192" i="8"/>
  <c r="E191" i="8"/>
  <c r="E190" i="8"/>
  <c r="E189" i="8"/>
  <c r="E188" i="8"/>
  <c r="L187" i="8"/>
  <c r="L188" i="8" s="1"/>
  <c r="E187" i="8"/>
  <c r="J187" i="8" s="1"/>
  <c r="E180" i="8"/>
  <c r="E176" i="8"/>
  <c r="E175" i="8"/>
  <c r="E174" i="8"/>
  <c r="E173" i="8"/>
  <c r="E172" i="8"/>
  <c r="E171" i="8"/>
  <c r="E170" i="8"/>
  <c r="E169" i="8"/>
  <c r="E168" i="8"/>
  <c r="E167" i="8"/>
  <c r="E166" i="8"/>
  <c r="E165" i="8"/>
  <c r="L164" i="8"/>
  <c r="L165" i="8" s="1"/>
  <c r="E164" i="8"/>
  <c r="E157" i="8"/>
  <c r="E153" i="8"/>
  <c r="E152" i="8"/>
  <c r="E151" i="8"/>
  <c r="E150" i="8"/>
  <c r="E149" i="8"/>
  <c r="E148" i="8"/>
  <c r="E147" i="8"/>
  <c r="E146" i="8"/>
  <c r="E145" i="8"/>
  <c r="E144" i="8"/>
  <c r="E143" i="8"/>
  <c r="E142" i="8"/>
  <c r="L141" i="8"/>
  <c r="L142" i="8" s="1"/>
  <c r="E141" i="8"/>
  <c r="F142" i="8" s="1"/>
  <c r="E134" i="8"/>
  <c r="E130" i="8"/>
  <c r="E129" i="8"/>
  <c r="E128" i="8"/>
  <c r="E127" i="8"/>
  <c r="E126" i="8"/>
  <c r="E125" i="8"/>
  <c r="E124" i="8"/>
  <c r="E123" i="8"/>
  <c r="E122" i="8"/>
  <c r="E121" i="8"/>
  <c r="E120" i="8"/>
  <c r="E119" i="8"/>
  <c r="L118" i="8"/>
  <c r="L119" i="8" s="1"/>
  <c r="E118" i="8"/>
  <c r="E111" i="8"/>
  <c r="E107" i="8"/>
  <c r="E106" i="8"/>
  <c r="E105" i="8"/>
  <c r="E104" i="8"/>
  <c r="E103" i="8"/>
  <c r="E102" i="8"/>
  <c r="E101" i="8"/>
  <c r="E100" i="8"/>
  <c r="E99" i="8"/>
  <c r="E98" i="8"/>
  <c r="E97" i="8"/>
  <c r="E96" i="8"/>
  <c r="L95" i="8"/>
  <c r="L96" i="8" s="1"/>
  <c r="E95" i="8"/>
  <c r="F96" i="8" s="1"/>
  <c r="E88" i="8"/>
  <c r="E84" i="8"/>
  <c r="E83" i="8"/>
  <c r="E82" i="8"/>
  <c r="E81" i="8"/>
  <c r="E80" i="8"/>
  <c r="E79" i="8"/>
  <c r="E78" i="8"/>
  <c r="E77" i="8"/>
  <c r="E76" i="8"/>
  <c r="E75" i="8"/>
  <c r="E74" i="8"/>
  <c r="E73" i="8"/>
  <c r="L72" i="8"/>
  <c r="L73" i="8" s="1"/>
  <c r="E72" i="8"/>
  <c r="E65" i="8"/>
  <c r="E61" i="8"/>
  <c r="E60" i="8"/>
  <c r="E59" i="8"/>
  <c r="E58" i="8"/>
  <c r="E57" i="8"/>
  <c r="E56" i="8"/>
  <c r="E55" i="8"/>
  <c r="E54" i="8"/>
  <c r="E53" i="8"/>
  <c r="E52" i="8"/>
  <c r="E51" i="8"/>
  <c r="E50" i="8"/>
  <c r="L49" i="8"/>
  <c r="L50" i="8" s="1"/>
  <c r="E49" i="8"/>
  <c r="L26" i="8"/>
  <c r="E42" i="8"/>
  <c r="E38" i="8"/>
  <c r="E37" i="8"/>
  <c r="E36" i="8"/>
  <c r="E35" i="8"/>
  <c r="E34" i="8"/>
  <c r="E33" i="8"/>
  <c r="E32" i="8"/>
  <c r="E31" i="8"/>
  <c r="E30" i="8"/>
  <c r="E29" i="8"/>
  <c r="E28" i="8"/>
  <c r="E27" i="8"/>
  <c r="L27" i="8"/>
  <c r="E26" i="8"/>
  <c r="L3" i="8"/>
  <c r="L4" i="8" s="1"/>
  <c r="E19" i="8"/>
  <c r="E15" i="8"/>
  <c r="E14" i="8"/>
  <c r="E13" i="8"/>
  <c r="E12" i="8"/>
  <c r="E11" i="8"/>
  <c r="E10" i="8"/>
  <c r="E9" i="8"/>
  <c r="E8" i="8"/>
  <c r="E7" i="8"/>
  <c r="E6" i="8"/>
  <c r="E5" i="8"/>
  <c r="E3" i="8"/>
  <c r="E4" i="8"/>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E366" i="4"/>
  <c r="J142" i="8" l="1"/>
  <c r="F188" i="8"/>
  <c r="G188" i="8" s="1"/>
  <c r="E63" i="8"/>
  <c r="E132" i="8"/>
  <c r="E155" i="8"/>
  <c r="E109" i="8"/>
  <c r="E86" i="8"/>
  <c r="E178" i="8"/>
  <c r="E40" i="8"/>
  <c r="J96" i="8"/>
  <c r="K188" i="8"/>
  <c r="L189" i="8"/>
  <c r="E201" i="8"/>
  <c r="J165" i="8"/>
  <c r="K165" i="8"/>
  <c r="F166" i="8" s="1"/>
  <c r="G166" i="8" s="1"/>
  <c r="L166" i="8"/>
  <c r="J164" i="8"/>
  <c r="F165" i="8"/>
  <c r="G165" i="8"/>
  <c r="H165" i="8" s="1"/>
  <c r="K142" i="8"/>
  <c r="F143" i="8" s="1"/>
  <c r="L143" i="8"/>
  <c r="J141" i="8"/>
  <c r="G142" i="8"/>
  <c r="I142" i="8" s="1"/>
  <c r="K119" i="8"/>
  <c r="L120" i="8"/>
  <c r="J118" i="8"/>
  <c r="F119" i="8"/>
  <c r="L97" i="8"/>
  <c r="K96" i="8"/>
  <c r="F97" i="8" s="1"/>
  <c r="J95" i="8"/>
  <c r="G96" i="8"/>
  <c r="H96" i="8" s="1"/>
  <c r="K73" i="8"/>
  <c r="L74" i="8"/>
  <c r="J72" i="8"/>
  <c r="F73" i="8"/>
  <c r="L51" i="8"/>
  <c r="K50" i="8"/>
  <c r="J49" i="8"/>
  <c r="F50" i="8"/>
  <c r="J50" i="8" s="1"/>
  <c r="K27" i="8"/>
  <c r="L28" i="8"/>
  <c r="J26" i="8"/>
  <c r="F27" i="8"/>
  <c r="G27" i="8" s="1"/>
  <c r="E17" i="8"/>
  <c r="L5" i="8"/>
  <c r="K4" i="8"/>
  <c r="F4" i="8"/>
  <c r="G4" i="8" s="1"/>
  <c r="H4" i="8" s="1"/>
  <c r="J188" i="8" l="1"/>
  <c r="F189" i="8"/>
  <c r="J189" i="8" s="1"/>
  <c r="F28" i="8"/>
  <c r="J28" i="8" s="1"/>
  <c r="G50" i="8"/>
  <c r="H50" i="8" s="1"/>
  <c r="I165" i="8"/>
  <c r="I166" i="8" s="1"/>
  <c r="I96" i="8"/>
  <c r="H188" i="8"/>
  <c r="K189" i="8"/>
  <c r="L190" i="8"/>
  <c r="I188" i="8"/>
  <c r="J166" i="8"/>
  <c r="L167" i="8"/>
  <c r="K166" i="8"/>
  <c r="F167" i="8" s="1"/>
  <c r="H166" i="8"/>
  <c r="G143" i="8"/>
  <c r="I143" i="8" s="1"/>
  <c r="H142" i="8"/>
  <c r="J143" i="8"/>
  <c r="L144" i="8"/>
  <c r="K143" i="8"/>
  <c r="F144" i="8" s="1"/>
  <c r="J119" i="8"/>
  <c r="G119" i="8"/>
  <c r="K120" i="8"/>
  <c r="L121" i="8"/>
  <c r="F120" i="8"/>
  <c r="K97" i="8"/>
  <c r="F98" i="8" s="1"/>
  <c r="L98" i="8"/>
  <c r="G97" i="8"/>
  <c r="H97" i="8" s="1"/>
  <c r="J97" i="8"/>
  <c r="K74" i="8"/>
  <c r="L75" i="8"/>
  <c r="J73" i="8"/>
  <c r="G73" i="8"/>
  <c r="F74" i="8"/>
  <c r="F51" i="8"/>
  <c r="K51" i="8"/>
  <c r="L52" i="8"/>
  <c r="L29" i="8"/>
  <c r="K28" i="8"/>
  <c r="J27" i="8"/>
  <c r="H27" i="8"/>
  <c r="I27" i="8"/>
  <c r="I4" i="8"/>
  <c r="L6" i="8"/>
  <c r="K5" i="8"/>
  <c r="F5" i="8"/>
  <c r="J4" i="8"/>
  <c r="F29" i="8" l="1"/>
  <c r="G29" i="8" s="1"/>
  <c r="I50" i="8"/>
  <c r="G28" i="8"/>
  <c r="I28" i="8" s="1"/>
  <c r="F190" i="8"/>
  <c r="J190" i="8" s="1"/>
  <c r="F75" i="8"/>
  <c r="J75" i="8" s="1"/>
  <c r="G189" i="8"/>
  <c r="I189" i="8" s="1"/>
  <c r="I97" i="8"/>
  <c r="F121" i="8"/>
  <c r="J121" i="8" s="1"/>
  <c r="K190" i="8"/>
  <c r="L191" i="8"/>
  <c r="J167" i="8"/>
  <c r="G167" i="8"/>
  <c r="L168" i="8"/>
  <c r="K167" i="8"/>
  <c r="F168" i="8" s="1"/>
  <c r="H143" i="8"/>
  <c r="G144" i="8"/>
  <c r="I144" i="8" s="1"/>
  <c r="J144" i="8"/>
  <c r="L145" i="8"/>
  <c r="K144" i="8"/>
  <c r="F145" i="8" s="1"/>
  <c r="L122" i="8"/>
  <c r="K121" i="8"/>
  <c r="H119" i="8"/>
  <c r="I119" i="8"/>
  <c r="J120" i="8"/>
  <c r="G120" i="8"/>
  <c r="J98" i="8"/>
  <c r="G98" i="8"/>
  <c r="H98" i="8" s="1"/>
  <c r="K98" i="8"/>
  <c r="F99" i="8" s="1"/>
  <c r="L99" i="8"/>
  <c r="H73" i="8"/>
  <c r="I73" i="8"/>
  <c r="L76" i="8"/>
  <c r="K75" i="8"/>
  <c r="G74" i="8"/>
  <c r="J74" i="8"/>
  <c r="G51" i="8"/>
  <c r="J51" i="8"/>
  <c r="F52" i="8"/>
  <c r="L53" i="8"/>
  <c r="K52" i="8"/>
  <c r="L30" i="8"/>
  <c r="K29" i="8"/>
  <c r="K6" i="8"/>
  <c r="L7" i="8"/>
  <c r="L8" i="8" s="1"/>
  <c r="L9" i="8" s="1"/>
  <c r="L10" i="8" s="1"/>
  <c r="L11" i="8" s="1"/>
  <c r="L12" i="8" s="1"/>
  <c r="L13" i="8" s="1"/>
  <c r="L14" i="8" s="1"/>
  <c r="L15" i="8" s="1"/>
  <c r="L16" i="8" s="1"/>
  <c r="G5" i="8"/>
  <c r="J5" i="8"/>
  <c r="J29" i="8" l="1"/>
  <c r="F30" i="8"/>
  <c r="J30" i="8" s="1"/>
  <c r="H28" i="8"/>
  <c r="H29" i="8" s="1"/>
  <c r="G190" i="8"/>
  <c r="I190" i="8" s="1"/>
  <c r="F191" i="8"/>
  <c r="G191" i="8" s="1"/>
  <c r="F76" i="8"/>
  <c r="G76" i="8" s="1"/>
  <c r="G75" i="8"/>
  <c r="I98" i="8"/>
  <c r="K99" i="8" s="1"/>
  <c r="F100" i="8" s="1"/>
  <c r="J100" i="8" s="1"/>
  <c r="H189" i="8"/>
  <c r="G121" i="8"/>
  <c r="F122" i="8"/>
  <c r="J122" i="8" s="1"/>
  <c r="L192" i="8"/>
  <c r="J168" i="8"/>
  <c r="G168" i="8"/>
  <c r="H167" i="8"/>
  <c r="L169" i="8"/>
  <c r="I167" i="8"/>
  <c r="H144" i="8"/>
  <c r="K145" i="8" s="1"/>
  <c r="F146" i="8" s="1"/>
  <c r="G145" i="8"/>
  <c r="I145" i="8" s="1"/>
  <c r="J145" i="8"/>
  <c r="L146" i="8"/>
  <c r="L123" i="8"/>
  <c r="I120" i="8"/>
  <c r="H120" i="8"/>
  <c r="L100" i="8"/>
  <c r="G99" i="8"/>
  <c r="J99" i="8"/>
  <c r="H74" i="8"/>
  <c r="I74" i="8"/>
  <c r="L77" i="8"/>
  <c r="I51" i="8"/>
  <c r="H51" i="8"/>
  <c r="J52" i="8"/>
  <c r="G52" i="8"/>
  <c r="F53" i="8"/>
  <c r="L54" i="8"/>
  <c r="G30" i="8"/>
  <c r="L31" i="8"/>
  <c r="I29" i="8"/>
  <c r="H5" i="8"/>
  <c r="I5" i="8"/>
  <c r="F6" i="8"/>
  <c r="J6" i="8" s="1"/>
  <c r="H190" i="8" l="1"/>
  <c r="K191" i="8" s="1"/>
  <c r="F192" i="8" s="1"/>
  <c r="J192" i="8" s="1"/>
  <c r="J76" i="8"/>
  <c r="J191" i="8"/>
  <c r="I121" i="8"/>
  <c r="H75" i="8"/>
  <c r="H76" i="8" s="1"/>
  <c r="G100" i="8"/>
  <c r="I99" i="8"/>
  <c r="H121" i="8"/>
  <c r="H99" i="8"/>
  <c r="G122" i="8"/>
  <c r="I191" i="8"/>
  <c r="L193" i="8"/>
  <c r="L170" i="8"/>
  <c r="I168" i="8"/>
  <c r="H168" i="8"/>
  <c r="K168" i="8"/>
  <c r="F169" i="8" s="1"/>
  <c r="G146" i="8"/>
  <c r="J146" i="8"/>
  <c r="H145" i="8"/>
  <c r="K146" i="8" s="1"/>
  <c r="F147" i="8" s="1"/>
  <c r="L147" i="8"/>
  <c r="L124" i="8"/>
  <c r="L101" i="8"/>
  <c r="I75" i="8"/>
  <c r="I76" i="8" s="1"/>
  <c r="L78" i="8"/>
  <c r="H52" i="8"/>
  <c r="I52" i="8"/>
  <c r="L55" i="8"/>
  <c r="G53" i="8"/>
  <c r="J53" i="8"/>
  <c r="H30" i="8"/>
  <c r="I30" i="8"/>
  <c r="L32" i="8"/>
  <c r="K30" i="8"/>
  <c r="F31" i="8" s="1"/>
  <c r="G6" i="8"/>
  <c r="K169" i="8" l="1"/>
  <c r="F170" i="8" s="1"/>
  <c r="J170" i="8" s="1"/>
  <c r="H191" i="8"/>
  <c r="K192" i="8" s="1"/>
  <c r="F193" i="8" s="1"/>
  <c r="I100" i="8"/>
  <c r="G192" i="8"/>
  <c r="I192" i="8" s="1"/>
  <c r="H146" i="8"/>
  <c r="K122" i="8"/>
  <c r="F123" i="8" s="1"/>
  <c r="J123" i="8" s="1"/>
  <c r="H100" i="8"/>
  <c r="K76" i="8"/>
  <c r="F77" i="8" s="1"/>
  <c r="J77" i="8" s="1"/>
  <c r="K100" i="8"/>
  <c r="F101" i="8" s="1"/>
  <c r="G101" i="8" s="1"/>
  <c r="H122" i="8"/>
  <c r="I122" i="8"/>
  <c r="L194" i="8"/>
  <c r="G169" i="8"/>
  <c r="J169" i="8"/>
  <c r="L171" i="8"/>
  <c r="I146" i="8"/>
  <c r="L148" i="8"/>
  <c r="G147" i="8"/>
  <c r="J147" i="8"/>
  <c r="L125" i="8"/>
  <c r="L102" i="8"/>
  <c r="G77" i="8"/>
  <c r="K77" i="8"/>
  <c r="L79" i="8"/>
  <c r="L56" i="8"/>
  <c r="K53" i="8"/>
  <c r="F54" i="8" s="1"/>
  <c r="I53" i="8"/>
  <c r="H53" i="8"/>
  <c r="K31" i="8"/>
  <c r="F32" i="8" s="1"/>
  <c r="J32" i="8" s="1"/>
  <c r="G31" i="8"/>
  <c r="J31" i="8"/>
  <c r="L33" i="8"/>
  <c r="I6" i="8"/>
  <c r="H6" i="8"/>
  <c r="J193" i="8" l="1"/>
  <c r="G193" i="8"/>
  <c r="H193" i="8" s="1"/>
  <c r="H192" i="8"/>
  <c r="K193" i="8" s="1"/>
  <c r="F194" i="8" s="1"/>
  <c r="G194" i="8" s="1"/>
  <c r="H194" i="8" s="1"/>
  <c r="H147" i="8"/>
  <c r="G123" i="8"/>
  <c r="I123" i="8" s="1"/>
  <c r="F78" i="8"/>
  <c r="J78" i="8" s="1"/>
  <c r="K101" i="8"/>
  <c r="F102" i="8" s="1"/>
  <c r="J102" i="8" s="1"/>
  <c r="J101" i="8"/>
  <c r="K147" i="8"/>
  <c r="F148" i="8" s="1"/>
  <c r="J148" i="8" s="1"/>
  <c r="K123" i="8"/>
  <c r="F124" i="8" s="1"/>
  <c r="J124" i="8" s="1"/>
  <c r="G170" i="8"/>
  <c r="G32" i="8"/>
  <c r="L195" i="8"/>
  <c r="L172" i="8"/>
  <c r="I169" i="8"/>
  <c r="H169" i="8"/>
  <c r="I147" i="8"/>
  <c r="K148" i="8" s="1"/>
  <c r="L149" i="8"/>
  <c r="L126" i="8"/>
  <c r="L103" i="8"/>
  <c r="I101" i="8"/>
  <c r="H101" i="8"/>
  <c r="I77" i="8"/>
  <c r="H77" i="8"/>
  <c r="L80" i="8"/>
  <c r="L57" i="8"/>
  <c r="K54" i="8"/>
  <c r="F55" i="8" s="1"/>
  <c r="J54" i="8"/>
  <c r="G54" i="8"/>
  <c r="H31" i="8"/>
  <c r="I31" i="8"/>
  <c r="L34" i="8"/>
  <c r="K7" i="8"/>
  <c r="F7" i="8"/>
  <c r="I193" i="8" l="1"/>
  <c r="I194" i="8" s="1"/>
  <c r="K195" i="8" s="1"/>
  <c r="G148" i="8"/>
  <c r="I148" i="8" s="1"/>
  <c r="G78" i="8"/>
  <c r="H78" i="8" s="1"/>
  <c r="I32" i="8"/>
  <c r="H32" i="8"/>
  <c r="G102" i="8"/>
  <c r="H102" i="8" s="1"/>
  <c r="H123" i="8"/>
  <c r="K124" i="8" s="1"/>
  <c r="F125" i="8" s="1"/>
  <c r="J125" i="8" s="1"/>
  <c r="J194" i="8"/>
  <c r="H170" i="8"/>
  <c r="K102" i="8"/>
  <c r="F103" i="8" s="1"/>
  <c r="G103" i="8" s="1"/>
  <c r="F149" i="8"/>
  <c r="G149" i="8" s="1"/>
  <c r="I170" i="8"/>
  <c r="G124" i="8"/>
  <c r="I124" i="8" s="1"/>
  <c r="L196" i="8"/>
  <c r="K170" i="8"/>
  <c r="F171" i="8" s="1"/>
  <c r="L173" i="8"/>
  <c r="H148" i="8"/>
  <c r="L150" i="8"/>
  <c r="L127" i="8"/>
  <c r="L104" i="8"/>
  <c r="I78" i="8"/>
  <c r="K78" i="8"/>
  <c r="F79" i="8" s="1"/>
  <c r="L81" i="8"/>
  <c r="J55" i="8"/>
  <c r="G55" i="8"/>
  <c r="L58" i="8"/>
  <c r="I54" i="8"/>
  <c r="H54" i="8"/>
  <c r="K33" i="8"/>
  <c r="K32" i="8"/>
  <c r="F33" i="8" s="1"/>
  <c r="L35" i="8"/>
  <c r="F8" i="8"/>
  <c r="J8" i="8" s="1"/>
  <c r="G7" i="8"/>
  <c r="J7" i="8"/>
  <c r="K194" i="8" l="1"/>
  <c r="F195" i="8" s="1"/>
  <c r="K149" i="8"/>
  <c r="F150" i="8" s="1"/>
  <c r="K171" i="8"/>
  <c r="F172" i="8" s="1"/>
  <c r="I102" i="8"/>
  <c r="I103" i="8" s="1"/>
  <c r="J149" i="8"/>
  <c r="J103" i="8"/>
  <c r="K55" i="8"/>
  <c r="F56" i="8" s="1"/>
  <c r="G56" i="8" s="1"/>
  <c r="G125" i="8"/>
  <c r="I125" i="8" s="1"/>
  <c r="H124" i="8"/>
  <c r="K125" i="8" s="1"/>
  <c r="F126" i="8" s="1"/>
  <c r="G126" i="8" s="1"/>
  <c r="K103" i="8"/>
  <c r="F104" i="8" s="1"/>
  <c r="G104" i="8" s="1"/>
  <c r="H149" i="8"/>
  <c r="J195" i="8"/>
  <c r="G195" i="8"/>
  <c r="F196" i="8"/>
  <c r="L197" i="8"/>
  <c r="J171" i="8"/>
  <c r="G171" i="8"/>
  <c r="L174" i="8"/>
  <c r="I149" i="8"/>
  <c r="L151" i="8"/>
  <c r="L128" i="8"/>
  <c r="L105" i="8"/>
  <c r="H103" i="8"/>
  <c r="G79" i="8"/>
  <c r="J79" i="8"/>
  <c r="K79" i="8"/>
  <c r="F80" i="8" s="1"/>
  <c r="L82" i="8"/>
  <c r="L59" i="8"/>
  <c r="H55" i="8"/>
  <c r="I55" i="8"/>
  <c r="J33" i="8"/>
  <c r="G33" i="8"/>
  <c r="F34" i="8"/>
  <c r="L36" i="8"/>
  <c r="G8" i="8"/>
  <c r="I7" i="8"/>
  <c r="H7" i="8"/>
  <c r="G150" i="8" l="1"/>
  <c r="J150" i="8"/>
  <c r="I104" i="8"/>
  <c r="J56" i="8"/>
  <c r="K104" i="8"/>
  <c r="F105" i="8" s="1"/>
  <c r="G105" i="8" s="1"/>
  <c r="J104" i="8"/>
  <c r="J126" i="8"/>
  <c r="K56" i="8"/>
  <c r="F57" i="8" s="1"/>
  <c r="G57" i="8" s="1"/>
  <c r="H125" i="8"/>
  <c r="H126" i="8" s="1"/>
  <c r="K150" i="8"/>
  <c r="F151" i="8" s="1"/>
  <c r="G151" i="8" s="1"/>
  <c r="I150" i="8"/>
  <c r="H104" i="8"/>
  <c r="L198" i="8"/>
  <c r="G196" i="8"/>
  <c r="J196" i="8"/>
  <c r="H195" i="8"/>
  <c r="I195" i="8"/>
  <c r="G172" i="8"/>
  <c r="J172" i="8"/>
  <c r="H171" i="8"/>
  <c r="I171" i="8"/>
  <c r="L175" i="8"/>
  <c r="H150" i="8"/>
  <c r="L152" i="8"/>
  <c r="L129" i="8"/>
  <c r="I126" i="8"/>
  <c r="L106" i="8"/>
  <c r="L83" i="8"/>
  <c r="G80" i="8"/>
  <c r="J80" i="8"/>
  <c r="I79" i="8"/>
  <c r="H79" i="8"/>
  <c r="K80" i="8" s="1"/>
  <c r="F81" i="8" s="1"/>
  <c r="L60" i="8"/>
  <c r="I56" i="8"/>
  <c r="H56" i="8"/>
  <c r="J34" i="8"/>
  <c r="G34" i="8"/>
  <c r="L37" i="8"/>
  <c r="H33" i="8"/>
  <c r="I33" i="8"/>
  <c r="H8" i="8"/>
  <c r="I8" i="8"/>
  <c r="K8" i="8"/>
  <c r="F9" i="8" s="1"/>
  <c r="J9" i="8" s="1"/>
  <c r="G230" i="4"/>
  <c r="D231" i="4"/>
  <c r="D232" i="4" s="1"/>
  <c r="D4" i="4"/>
  <c r="C4" i="4"/>
  <c r="C5" i="4" s="1"/>
  <c r="C6" i="4" s="1"/>
  <c r="C7" i="4" s="1"/>
  <c r="C8" i="4" s="1"/>
  <c r="C9" i="4" s="1"/>
  <c r="C10" i="4" s="1"/>
  <c r="C11" i="4" s="1"/>
  <c r="C12" i="4" s="1"/>
  <c r="C13" i="4" s="1"/>
  <c r="C14" i="4" s="1"/>
  <c r="C15" i="4" s="1"/>
  <c r="C16" i="4" s="1"/>
  <c r="C18" i="4"/>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8" i="4"/>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9" i="4"/>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C102" i="4" s="1"/>
  <c r="C103" i="4" s="1"/>
  <c r="C104" i="4" s="1"/>
  <c r="C105" i="4" s="1"/>
  <c r="C106" i="4" s="1"/>
  <c r="C107" i="4" s="1"/>
  <c r="C108" i="4" s="1"/>
  <c r="C110" i="4"/>
  <c r="C111" i="4" s="1"/>
  <c r="C112" i="4" s="1"/>
  <c r="C113" i="4" s="1"/>
  <c r="C114" i="4" s="1"/>
  <c r="C115" i="4" s="1"/>
  <c r="C116" i="4" s="1"/>
  <c r="C117" i="4" s="1"/>
  <c r="C118" i="4" s="1"/>
  <c r="C119" i="4" s="1"/>
  <c r="C120" i="4" s="1"/>
  <c r="C121" i="4" s="1"/>
  <c r="C122" i="4" s="1"/>
  <c r="C123" i="4" s="1"/>
  <c r="C124" i="4" s="1"/>
  <c r="C125" i="4" s="1"/>
  <c r="C126" i="4" s="1"/>
  <c r="C127" i="4" s="1"/>
  <c r="C128" i="4" s="1"/>
  <c r="C129" i="4" s="1"/>
  <c r="C130" i="4" s="1"/>
  <c r="C131" i="4" s="1"/>
  <c r="C132" i="4" s="1"/>
  <c r="C133" i="4" s="1"/>
  <c r="C134" i="4" s="1"/>
  <c r="C135" i="4" s="1"/>
  <c r="C136" i="4" s="1"/>
  <c r="C137" i="4" s="1"/>
  <c r="C138" i="4" s="1"/>
  <c r="C140" i="4"/>
  <c r="C141" i="4" s="1"/>
  <c r="C142" i="4" s="1"/>
  <c r="C143" i="4" s="1"/>
  <c r="C144" i="4" s="1"/>
  <c r="C145" i="4" s="1"/>
  <c r="C146" i="4" s="1"/>
  <c r="C147" i="4" s="1"/>
  <c r="C148" i="4" s="1"/>
  <c r="C149" i="4" s="1"/>
  <c r="C150" i="4" s="1"/>
  <c r="C151" i="4" s="1"/>
  <c r="C152" i="4" s="1"/>
  <c r="C153" i="4" s="1"/>
  <c r="C154" i="4" s="1"/>
  <c r="C155" i="4" s="1"/>
  <c r="C156" i="4" s="1"/>
  <c r="C157" i="4" s="1"/>
  <c r="C158" i="4" s="1"/>
  <c r="C159" i="4" s="1"/>
  <c r="C160" i="4" s="1"/>
  <c r="C161" i="4" s="1"/>
  <c r="C162" i="4" s="1"/>
  <c r="C163" i="4" s="1"/>
  <c r="C164" i="4" s="1"/>
  <c r="C165" i="4" s="1"/>
  <c r="C166" i="4" s="1"/>
  <c r="C167" i="4" s="1"/>
  <c r="C168" i="4" s="1"/>
  <c r="C169" i="4" s="1"/>
  <c r="C171" i="4"/>
  <c r="C172" i="4" s="1"/>
  <c r="C173" i="4" s="1"/>
  <c r="C174" i="4" s="1"/>
  <c r="C175" i="4" s="1"/>
  <c r="C176" i="4" s="1"/>
  <c r="C177" i="4" s="1"/>
  <c r="C178" i="4" s="1"/>
  <c r="C179" i="4" s="1"/>
  <c r="C180" i="4" s="1"/>
  <c r="C181" i="4" s="1"/>
  <c r="C182" i="4" s="1"/>
  <c r="C183" i="4" s="1"/>
  <c r="C184" i="4" s="1"/>
  <c r="C185" i="4" s="1"/>
  <c r="C186" i="4" s="1"/>
  <c r="C187" i="4" s="1"/>
  <c r="C188" i="4" s="1"/>
  <c r="C189" i="4" s="1"/>
  <c r="C190" i="4" s="1"/>
  <c r="C191" i="4" s="1"/>
  <c r="C192" i="4" s="1"/>
  <c r="C193" i="4" s="1"/>
  <c r="C194" i="4" s="1"/>
  <c r="C195" i="4" s="1"/>
  <c r="C196" i="4" s="1"/>
  <c r="C197" i="4" s="1"/>
  <c r="C198" i="4" s="1"/>
  <c r="C200" i="4"/>
  <c r="C201" i="4" s="1"/>
  <c r="C202" i="4" s="1"/>
  <c r="C203" i="4" s="1"/>
  <c r="C204" i="4" s="1"/>
  <c r="C205" i="4" s="1"/>
  <c r="C206" i="4" s="1"/>
  <c r="C207" i="4" s="1"/>
  <c r="C208" i="4" s="1"/>
  <c r="C209" i="4" s="1"/>
  <c r="C210" i="4" s="1"/>
  <c r="C211" i="4" s="1"/>
  <c r="C212" i="4" s="1"/>
  <c r="C213" i="4" s="1"/>
  <c r="C214" i="4" s="1"/>
  <c r="C215" i="4" s="1"/>
  <c r="C216" i="4" s="1"/>
  <c r="C217" i="4" s="1"/>
  <c r="C218" i="4" s="1"/>
  <c r="C219" i="4" s="1"/>
  <c r="C220" i="4" s="1"/>
  <c r="C221" i="4" s="1"/>
  <c r="C222" i="4" s="1"/>
  <c r="C223" i="4" s="1"/>
  <c r="C224" i="4" s="1"/>
  <c r="C225" i="4" s="1"/>
  <c r="C226" i="4" s="1"/>
  <c r="C227" i="4" s="1"/>
  <c r="C228" i="4" s="1"/>
  <c r="C229" i="4" s="1"/>
  <c r="C231" i="4"/>
  <c r="C232" i="4" s="1"/>
  <c r="C233" i="4" s="1"/>
  <c r="C234" i="4" s="1"/>
  <c r="C235" i="4" s="1"/>
  <c r="C236" i="4" s="1"/>
  <c r="C237" i="4" s="1"/>
  <c r="C238" i="4" s="1"/>
  <c r="C239" i="4" s="1"/>
  <c r="C240" i="4" s="1"/>
  <c r="C241" i="4" s="1"/>
  <c r="C242" i="4" s="1"/>
  <c r="C243" i="4" s="1"/>
  <c r="C244" i="4" s="1"/>
  <c r="C245" i="4" s="1"/>
  <c r="C246" i="4" s="1"/>
  <c r="C247" i="4" s="1"/>
  <c r="C248" i="4" s="1"/>
  <c r="C249" i="4" s="1"/>
  <c r="C250" i="4" s="1"/>
  <c r="C251" i="4" s="1"/>
  <c r="C252" i="4" s="1"/>
  <c r="C253" i="4" s="1"/>
  <c r="C254" i="4" s="1"/>
  <c r="C255" i="4" s="1"/>
  <c r="C256" i="4" s="1"/>
  <c r="C257" i="4" s="1"/>
  <c r="C258" i="4" s="1"/>
  <c r="C259" i="4" s="1"/>
  <c r="C260" i="4" s="1"/>
  <c r="C262" i="4"/>
  <c r="C263" i="4" s="1"/>
  <c r="C264" i="4" s="1"/>
  <c r="C265" i="4" s="1"/>
  <c r="C266" i="4" s="1"/>
  <c r="C267" i="4" s="1"/>
  <c r="C268" i="4" s="1"/>
  <c r="C269" i="4" s="1"/>
  <c r="C270" i="4" s="1"/>
  <c r="C271" i="4" s="1"/>
  <c r="C272" i="4" s="1"/>
  <c r="C273" i="4" s="1"/>
  <c r="C274" i="4" s="1"/>
  <c r="C275" i="4" s="1"/>
  <c r="C276" i="4" s="1"/>
  <c r="C277" i="4" s="1"/>
  <c r="C278" i="4" s="1"/>
  <c r="C279" i="4" s="1"/>
  <c r="C280" i="4" s="1"/>
  <c r="C281" i="4" s="1"/>
  <c r="C282" i="4" s="1"/>
  <c r="C283" i="4" s="1"/>
  <c r="C284" i="4" s="1"/>
  <c r="C285" i="4" s="1"/>
  <c r="C286" i="4" s="1"/>
  <c r="C287" i="4" s="1"/>
  <c r="C288" i="4" s="1"/>
  <c r="C289" i="4" s="1"/>
  <c r="C290" i="4" s="1"/>
  <c r="C291" i="4" s="1"/>
  <c r="C293" i="4"/>
  <c r="C294" i="4" s="1"/>
  <c r="C295" i="4" s="1"/>
  <c r="C296" i="4" s="1"/>
  <c r="C297" i="4" s="1"/>
  <c r="C298" i="4" s="1"/>
  <c r="C299" i="4" s="1"/>
  <c r="C300" i="4" s="1"/>
  <c r="C301" i="4" s="1"/>
  <c r="C302" i="4" s="1"/>
  <c r="C303" i="4" s="1"/>
  <c r="C304" i="4" s="1"/>
  <c r="C305" i="4" s="1"/>
  <c r="C306" i="4" s="1"/>
  <c r="C307" i="4" s="1"/>
  <c r="C308" i="4" s="1"/>
  <c r="C309" i="4" s="1"/>
  <c r="C310" i="4" s="1"/>
  <c r="C311" i="4" s="1"/>
  <c r="C312" i="4" s="1"/>
  <c r="C313" i="4" s="1"/>
  <c r="C314" i="4" s="1"/>
  <c r="C315" i="4" s="1"/>
  <c r="C316" i="4" s="1"/>
  <c r="C317" i="4" s="1"/>
  <c r="C318" i="4" s="1"/>
  <c r="C319" i="4" s="1"/>
  <c r="C320" i="4" s="1"/>
  <c r="C321" i="4" s="1"/>
  <c r="C322" i="4" s="1"/>
  <c r="C324" i="4"/>
  <c r="C325" i="4" s="1"/>
  <c r="C326" i="4" s="1"/>
  <c r="C327" i="4" s="1"/>
  <c r="C328" i="4" s="1"/>
  <c r="C329" i="4" s="1"/>
  <c r="C330" i="4" s="1"/>
  <c r="C331" i="4" s="1"/>
  <c r="C332" i="4" s="1"/>
  <c r="C333" i="4" s="1"/>
  <c r="C334" i="4" s="1"/>
  <c r="C335" i="4" s="1"/>
  <c r="C336" i="4" s="1"/>
  <c r="C337" i="4" s="1"/>
  <c r="C338" i="4" s="1"/>
  <c r="C339" i="4" s="1"/>
  <c r="C340" i="4" s="1"/>
  <c r="C341" i="4" s="1"/>
  <c r="C342" i="4" s="1"/>
  <c r="C343" i="4" s="1"/>
  <c r="C344" i="4" s="1"/>
  <c r="C345" i="4" s="1"/>
  <c r="C346" i="4" s="1"/>
  <c r="C347" i="4" s="1"/>
  <c r="C348" i="4" s="1"/>
  <c r="C349" i="4" s="1"/>
  <c r="C350" i="4" s="1"/>
  <c r="C351" i="4" s="1"/>
  <c r="C352" i="4" s="1"/>
  <c r="C354" i="4"/>
  <c r="C355" i="4" s="1"/>
  <c r="C356" i="4" s="1"/>
  <c r="C357" i="4" s="1"/>
  <c r="C358" i="4" s="1"/>
  <c r="C359" i="4" s="1"/>
  <c r="C360" i="4" s="1"/>
  <c r="C361" i="4" s="1"/>
  <c r="C362" i="4" s="1"/>
  <c r="C363" i="4" s="1"/>
  <c r="C364" i="4" s="1"/>
  <c r="C365" i="4" s="1"/>
  <c r="C366" i="4" s="1"/>
  <c r="C367" i="4" s="1"/>
  <c r="C368" i="4" s="1"/>
  <c r="C369" i="4" s="1"/>
  <c r="E360" i="4"/>
  <c r="E340" i="4"/>
  <c r="E321" i="4"/>
  <c r="E309" i="4"/>
  <c r="E300" i="4"/>
  <c r="E260" i="4"/>
  <c r="E219" i="4"/>
  <c r="E123" i="4"/>
  <c r="E114" i="4"/>
  <c r="E113" i="4"/>
  <c r="E86" i="4"/>
  <c r="E78" i="4"/>
  <c r="E74" i="4"/>
  <c r="E69" i="4"/>
  <c r="E59" i="4"/>
  <c r="E58" i="4"/>
  <c r="G3" i="4"/>
  <c r="K105" i="8" l="1"/>
  <c r="I105" i="8"/>
  <c r="J151" i="8"/>
  <c r="K127" i="8"/>
  <c r="K126" i="8"/>
  <c r="F127" i="8" s="1"/>
  <c r="J127" i="8" s="1"/>
  <c r="I151" i="8"/>
  <c r="K151" i="8"/>
  <c r="F152" i="8" s="1"/>
  <c r="G152" i="8" s="1"/>
  <c r="I152" i="8" s="1"/>
  <c r="F106" i="8"/>
  <c r="J105" i="8"/>
  <c r="K57" i="8"/>
  <c r="F58" i="8" s="1"/>
  <c r="J58" i="8" s="1"/>
  <c r="J57" i="8"/>
  <c r="K172" i="8"/>
  <c r="F173" i="8" s="1"/>
  <c r="J173" i="8" s="1"/>
  <c r="L199" i="8"/>
  <c r="K196" i="8"/>
  <c r="F197" i="8" s="1"/>
  <c r="H196" i="8"/>
  <c r="I196" i="8"/>
  <c r="L176" i="8"/>
  <c r="H172" i="8"/>
  <c r="I172" i="8"/>
  <c r="H151" i="8"/>
  <c r="K152" i="8" s="1"/>
  <c r="L153" i="8"/>
  <c r="L130" i="8"/>
  <c r="H105" i="8"/>
  <c r="K106" i="8" s="1"/>
  <c r="L107" i="8"/>
  <c r="J81" i="8"/>
  <c r="G81" i="8"/>
  <c r="I80" i="8"/>
  <c r="H80" i="8"/>
  <c r="L84" i="8"/>
  <c r="I57" i="8"/>
  <c r="H57" i="8"/>
  <c r="L61" i="8"/>
  <c r="K34" i="8"/>
  <c r="F35" i="8" s="1"/>
  <c r="L38" i="8"/>
  <c r="H34" i="8"/>
  <c r="I34" i="8"/>
  <c r="K9" i="8"/>
  <c r="F10" i="8" s="1"/>
  <c r="G9" i="8"/>
  <c r="G4" i="4"/>
  <c r="D5" i="4"/>
  <c r="G5" i="4" s="1"/>
  <c r="D233" i="4"/>
  <c r="G232" i="4"/>
  <c r="G231" i="4"/>
  <c r="G173" i="8" l="1"/>
  <c r="K81" i="8"/>
  <c r="F82" i="8" s="1"/>
  <c r="F128" i="8"/>
  <c r="G127" i="8"/>
  <c r="H127" i="8" s="1"/>
  <c r="F153" i="8"/>
  <c r="J153" i="8" s="1"/>
  <c r="F107" i="8"/>
  <c r="G107" i="8" s="1"/>
  <c r="J106" i="8"/>
  <c r="G106" i="8"/>
  <c r="G58" i="8"/>
  <c r="I58" i="8" s="1"/>
  <c r="J152" i="8"/>
  <c r="K197" i="8"/>
  <c r="F198" i="8" s="1"/>
  <c r="G197" i="8"/>
  <c r="J197" i="8"/>
  <c r="L200" i="8"/>
  <c r="K173" i="8"/>
  <c r="F174" i="8" s="1"/>
  <c r="I173" i="8"/>
  <c r="H173" i="8"/>
  <c r="K174" i="8" s="1"/>
  <c r="L177" i="8"/>
  <c r="G153" i="8"/>
  <c r="E158" i="8" s="1"/>
  <c r="H152" i="8"/>
  <c r="K153" i="8" s="1"/>
  <c r="F154" i="8" s="1"/>
  <c r="F155" i="8" s="1"/>
  <c r="L154" i="8"/>
  <c r="L131" i="8"/>
  <c r="J128" i="8"/>
  <c r="G128" i="8"/>
  <c r="L108" i="8"/>
  <c r="L85" i="8"/>
  <c r="J82" i="8"/>
  <c r="G82" i="8"/>
  <c r="I81" i="8"/>
  <c r="H81" i="8"/>
  <c r="L62" i="8"/>
  <c r="K58" i="8"/>
  <c r="F59" i="8" s="1"/>
  <c r="K35" i="8"/>
  <c r="F36" i="8" s="1"/>
  <c r="J35" i="8"/>
  <c r="G35" i="8"/>
  <c r="L39" i="8"/>
  <c r="I9" i="8"/>
  <c r="H9" i="8"/>
  <c r="G10" i="8"/>
  <c r="J10" i="8"/>
  <c r="D6" i="4"/>
  <c r="G6" i="4" s="1"/>
  <c r="D234" i="4"/>
  <c r="G233" i="4"/>
  <c r="E161" i="8" l="1"/>
  <c r="I127" i="8"/>
  <c r="J107" i="8"/>
  <c r="E115" i="8" s="1"/>
  <c r="K82" i="8"/>
  <c r="F83" i="8" s="1"/>
  <c r="H106" i="8"/>
  <c r="I106" i="8"/>
  <c r="I107" i="8" s="1"/>
  <c r="E114" i="8" s="1"/>
  <c r="E112" i="8"/>
  <c r="H58" i="8"/>
  <c r="K59" i="8" s="1"/>
  <c r="F60" i="8" s="1"/>
  <c r="I153" i="8"/>
  <c r="E160" i="8" s="1"/>
  <c r="F175" i="8"/>
  <c r="G175" i="8" s="1"/>
  <c r="H197" i="8"/>
  <c r="I197" i="8"/>
  <c r="J198" i="8"/>
  <c r="G198" i="8"/>
  <c r="G174" i="8"/>
  <c r="J174" i="8"/>
  <c r="H153" i="8"/>
  <c r="K128" i="8"/>
  <c r="F129" i="8" s="1"/>
  <c r="I128" i="8"/>
  <c r="H128" i="8"/>
  <c r="H107" i="8"/>
  <c r="G83" i="8"/>
  <c r="J83" i="8"/>
  <c r="I82" i="8"/>
  <c r="H82" i="8"/>
  <c r="G59" i="8"/>
  <c r="J59" i="8"/>
  <c r="J36" i="8"/>
  <c r="G36" i="8"/>
  <c r="I35" i="8"/>
  <c r="H35" i="8"/>
  <c r="I10" i="8"/>
  <c r="H10" i="8"/>
  <c r="K10" i="8"/>
  <c r="F11" i="8" s="1"/>
  <c r="D7" i="4"/>
  <c r="G7" i="4" s="1"/>
  <c r="D235" i="4"/>
  <c r="G234" i="4"/>
  <c r="J175" i="8" l="1"/>
  <c r="K107" i="8"/>
  <c r="F108" i="8" s="1"/>
  <c r="F109" i="8" s="1"/>
  <c r="K83" i="8"/>
  <c r="F84" i="8" s="1"/>
  <c r="G84" i="8" s="1"/>
  <c r="K129" i="8"/>
  <c r="F130" i="8" s="1"/>
  <c r="J130" i="8" s="1"/>
  <c r="E138" i="8" s="1"/>
  <c r="I198" i="8"/>
  <c r="H198" i="8"/>
  <c r="K198" i="8"/>
  <c r="F199" i="8" s="1"/>
  <c r="I174" i="8"/>
  <c r="H174" i="8"/>
  <c r="K175" i="8" s="1"/>
  <c r="F176" i="8" s="1"/>
  <c r="I175" i="8"/>
  <c r="K154" i="8"/>
  <c r="E159" i="8"/>
  <c r="J129" i="8"/>
  <c r="G129" i="8"/>
  <c r="K108" i="8"/>
  <c r="E113" i="8"/>
  <c r="J84" i="8"/>
  <c r="E92" i="8" s="1"/>
  <c r="H83" i="8"/>
  <c r="I83" i="8"/>
  <c r="H59" i="8"/>
  <c r="I59" i="8"/>
  <c r="J60" i="8"/>
  <c r="G60" i="8"/>
  <c r="K36" i="8"/>
  <c r="F37" i="8" s="1"/>
  <c r="G37" i="8" s="1"/>
  <c r="I36" i="8"/>
  <c r="H36" i="8"/>
  <c r="K11" i="8"/>
  <c r="F12" i="8" s="1"/>
  <c r="G12" i="8" s="1"/>
  <c r="J11" i="8"/>
  <c r="G11" i="8"/>
  <c r="D8" i="4"/>
  <c r="D9" i="4" s="1"/>
  <c r="D236" i="4"/>
  <c r="G235" i="4"/>
  <c r="K199" i="8" l="1"/>
  <c r="G130" i="8"/>
  <c r="H175" i="8"/>
  <c r="K176" i="8" s="1"/>
  <c r="F177" i="8" s="1"/>
  <c r="F178" i="8" s="1"/>
  <c r="F200" i="8"/>
  <c r="F201" i="8" s="1"/>
  <c r="G199" i="8"/>
  <c r="J199" i="8"/>
  <c r="E207" i="8" s="1"/>
  <c r="G176" i="8"/>
  <c r="J176" i="8"/>
  <c r="E184" i="8" s="1"/>
  <c r="H129" i="8"/>
  <c r="I129" i="8"/>
  <c r="E135" i="8"/>
  <c r="K84" i="8"/>
  <c r="F85" i="8" s="1"/>
  <c r="F86" i="8" s="1"/>
  <c r="E89" i="8"/>
  <c r="I84" i="8"/>
  <c r="E91" i="8" s="1"/>
  <c r="H84" i="8"/>
  <c r="I60" i="8"/>
  <c r="H60" i="8"/>
  <c r="K60" i="8"/>
  <c r="F61" i="8" s="1"/>
  <c r="J37" i="8"/>
  <c r="K37" i="8"/>
  <c r="F38" i="8" s="1"/>
  <c r="J38" i="8" s="1"/>
  <c r="H37" i="8"/>
  <c r="I37" i="8"/>
  <c r="I11" i="8"/>
  <c r="I12" i="8" s="1"/>
  <c r="H11" i="8"/>
  <c r="H12" i="8" s="1"/>
  <c r="J12" i="8"/>
  <c r="G8" i="4"/>
  <c r="D237" i="4"/>
  <c r="G236" i="4"/>
  <c r="D10" i="4"/>
  <c r="G9" i="4"/>
  <c r="G38" i="8" l="1"/>
  <c r="I130" i="8"/>
  <c r="E137" i="8" s="1"/>
  <c r="K130" i="8"/>
  <c r="F131" i="8" s="1"/>
  <c r="F132" i="8" s="1"/>
  <c r="K61" i="8"/>
  <c r="F62" i="8" s="1"/>
  <c r="F63" i="8" s="1"/>
  <c r="E46" i="8"/>
  <c r="E204" i="8"/>
  <c r="I199" i="8"/>
  <c r="E206" i="8" s="1"/>
  <c r="H199" i="8"/>
  <c r="E181" i="8"/>
  <c r="I176" i="8"/>
  <c r="E183" i="8" s="1"/>
  <c r="H176" i="8"/>
  <c r="H130" i="8"/>
  <c r="K85" i="8"/>
  <c r="E90" i="8"/>
  <c r="J61" i="8"/>
  <c r="E69" i="8" s="1"/>
  <c r="G61" i="8"/>
  <c r="K38" i="8"/>
  <c r="F39" i="8" s="1"/>
  <c r="F40" i="8" s="1"/>
  <c r="E43" i="8"/>
  <c r="H38" i="8"/>
  <c r="I38" i="8"/>
  <c r="E45" i="8" s="1"/>
  <c r="K13" i="8"/>
  <c r="K12" i="8"/>
  <c r="F13" i="8" s="1"/>
  <c r="D11" i="4"/>
  <c r="G10" i="4"/>
  <c r="D238" i="4"/>
  <c r="G237" i="4"/>
  <c r="K200" i="8" l="1"/>
  <c r="E205" i="8"/>
  <c r="K177" i="8"/>
  <c r="E182" i="8"/>
  <c r="K131" i="8"/>
  <c r="E136" i="8"/>
  <c r="E66" i="8"/>
  <c r="H61" i="8"/>
  <c r="I61" i="8"/>
  <c r="E68" i="8" s="1"/>
  <c r="K39" i="8"/>
  <c r="E44" i="8"/>
  <c r="G13" i="8"/>
  <c r="J13" i="8"/>
  <c r="F14" i="8"/>
  <c r="D239" i="4"/>
  <c r="G238" i="4"/>
  <c r="D12" i="4"/>
  <c r="G11" i="4"/>
  <c r="K62" i="8" l="1"/>
  <c r="E67" i="8"/>
  <c r="I13" i="8"/>
  <c r="H13" i="8"/>
  <c r="J14" i="8"/>
  <c r="G14" i="8"/>
  <c r="D13" i="4"/>
  <c r="G12" i="4"/>
  <c r="D240" i="4"/>
  <c r="G239" i="4"/>
  <c r="I14" i="8" l="1"/>
  <c r="H14" i="8"/>
  <c r="K14" i="8"/>
  <c r="F15" i="8" s="1"/>
  <c r="J15" i="8" s="1"/>
  <c r="E23" i="8" s="1"/>
  <c r="D241" i="4"/>
  <c r="G240" i="4"/>
  <c r="D14" i="4"/>
  <c r="G13" i="4"/>
  <c r="G15" i="8" l="1"/>
  <c r="K15" i="8"/>
  <c r="F16" i="8" s="1"/>
  <c r="F17" i="8" s="1"/>
  <c r="D15" i="4"/>
  <c r="G14" i="4"/>
  <c r="D242" i="4"/>
  <c r="G241" i="4"/>
  <c r="I15" i="8" l="1"/>
  <c r="H15" i="8"/>
  <c r="E21" i="8" s="1"/>
  <c r="E20" i="8"/>
  <c r="D243" i="4"/>
  <c r="G242" i="4"/>
  <c r="D16" i="4"/>
  <c r="G15" i="4"/>
  <c r="E22" i="8" l="1"/>
  <c r="K16" i="8"/>
  <c r="D17" i="4"/>
  <c r="G16" i="4"/>
  <c r="D244" i="4"/>
  <c r="G243" i="4"/>
  <c r="D245" i="4" l="1"/>
  <c r="G244" i="4"/>
  <c r="D18" i="4"/>
  <c r="G17" i="4"/>
  <c r="D19" i="4" l="1"/>
  <c r="G18" i="4"/>
  <c r="D246" i="4"/>
  <c r="G245" i="4"/>
  <c r="D247" i="4" l="1"/>
  <c r="G246" i="4"/>
  <c r="D20" i="4"/>
  <c r="G19" i="4"/>
  <c r="D21" i="4" l="1"/>
  <c r="G20" i="4"/>
  <c r="D248" i="4"/>
  <c r="G247" i="4"/>
  <c r="D249" i="4" l="1"/>
  <c r="G248" i="4"/>
  <c r="D22" i="4"/>
  <c r="G21" i="4"/>
  <c r="D23" i="4" l="1"/>
  <c r="G22" i="4"/>
  <c r="D250" i="4"/>
  <c r="G249" i="4"/>
  <c r="D251" i="4" l="1"/>
  <c r="G250" i="4"/>
  <c r="D24" i="4"/>
  <c r="G23" i="4"/>
  <c r="D25" i="4" l="1"/>
  <c r="G24" i="4"/>
  <c r="D252" i="4"/>
  <c r="G251" i="4"/>
  <c r="D253" i="4" l="1"/>
  <c r="G252" i="4"/>
  <c r="D26" i="4"/>
  <c r="G25" i="4"/>
  <c r="D27" i="4" l="1"/>
  <c r="G26" i="4"/>
  <c r="D254" i="4"/>
  <c r="G253" i="4"/>
  <c r="D255" i="4" l="1"/>
  <c r="G254" i="4"/>
  <c r="D28" i="4"/>
  <c r="G27" i="4"/>
  <c r="D29" i="4" l="1"/>
  <c r="G28" i="4"/>
  <c r="D256" i="4"/>
  <c r="G255" i="4"/>
  <c r="D257" i="4" l="1"/>
  <c r="G256" i="4"/>
  <c r="D30" i="4"/>
  <c r="G29" i="4"/>
  <c r="D3" i="10" l="1"/>
  <c r="D31" i="4"/>
  <c r="G30" i="4"/>
  <c r="D258" i="4"/>
  <c r="G257" i="4"/>
  <c r="D259" i="4" l="1"/>
  <c r="G258" i="4"/>
  <c r="D32" i="4"/>
  <c r="G31" i="4"/>
  <c r="D33" i="4" l="1"/>
  <c r="G32" i="4"/>
  <c r="D260" i="4"/>
  <c r="G259" i="4"/>
  <c r="D261" i="4" l="1"/>
  <c r="G260" i="4"/>
  <c r="D34" i="4"/>
  <c r="G33" i="4"/>
  <c r="D35" i="4" l="1"/>
  <c r="G34" i="4"/>
  <c r="D262" i="4"/>
  <c r="G261" i="4"/>
  <c r="D263" i="4" l="1"/>
  <c r="G262" i="4"/>
  <c r="D36" i="4"/>
  <c r="G35" i="4"/>
  <c r="D37" i="4" l="1"/>
  <c r="G36" i="4"/>
  <c r="D264" i="4"/>
  <c r="G263" i="4"/>
  <c r="D265" i="4" l="1"/>
  <c r="G264" i="4"/>
  <c r="D38" i="4"/>
  <c r="G37" i="4"/>
  <c r="D39" i="4" l="1"/>
  <c r="G38" i="4"/>
  <c r="D266" i="4"/>
  <c r="G265" i="4"/>
  <c r="D267" i="4" l="1"/>
  <c r="G266" i="4"/>
  <c r="D40" i="4"/>
  <c r="G39" i="4"/>
  <c r="D41" i="4" l="1"/>
  <c r="G40" i="4"/>
  <c r="D268" i="4"/>
  <c r="G267" i="4"/>
  <c r="D269" i="4" l="1"/>
  <c r="G268" i="4"/>
  <c r="D42" i="4"/>
  <c r="G41" i="4"/>
  <c r="D43" i="4" l="1"/>
  <c r="G42" i="4"/>
  <c r="D270" i="4"/>
  <c r="G269" i="4"/>
  <c r="D271" i="4" l="1"/>
  <c r="G270" i="4"/>
  <c r="D44" i="4"/>
  <c r="G43" i="4"/>
  <c r="D45" i="4" l="1"/>
  <c r="G44" i="4"/>
  <c r="D272" i="4"/>
  <c r="G271" i="4"/>
  <c r="D273" i="4" l="1"/>
  <c r="G272" i="4"/>
  <c r="D46" i="4"/>
  <c r="G45" i="4"/>
  <c r="D47" i="4" l="1"/>
  <c r="G46" i="4"/>
  <c r="D274" i="4"/>
  <c r="G273" i="4"/>
  <c r="D275" i="4" l="1"/>
  <c r="G274" i="4"/>
  <c r="D48" i="4"/>
  <c r="G47" i="4"/>
  <c r="D49" i="4" l="1"/>
  <c r="G48" i="4"/>
  <c r="D276" i="4"/>
  <c r="G275" i="4"/>
  <c r="D277" i="4" l="1"/>
  <c r="G276" i="4"/>
  <c r="D50" i="4"/>
  <c r="G49" i="4"/>
  <c r="D51" i="4" l="1"/>
  <c r="G50" i="4"/>
  <c r="D278" i="4"/>
  <c r="G277" i="4"/>
  <c r="D4" i="10" l="1"/>
  <c r="D279" i="4"/>
  <c r="G278" i="4"/>
  <c r="D52" i="4"/>
  <c r="G51" i="4"/>
  <c r="D53" i="4" l="1"/>
  <c r="G52" i="4"/>
  <c r="D280" i="4"/>
  <c r="G279" i="4"/>
  <c r="D5" i="10" l="1"/>
  <c r="D281" i="4"/>
  <c r="G280" i="4"/>
  <c r="D54" i="4"/>
  <c r="G53" i="4"/>
  <c r="D55" i="4" l="1"/>
  <c r="G54" i="4"/>
  <c r="D282" i="4"/>
  <c r="G281" i="4"/>
  <c r="D283" i="4" l="1"/>
  <c r="G282" i="4"/>
  <c r="D56" i="4"/>
  <c r="G55" i="4"/>
  <c r="D57" i="4" l="1"/>
  <c r="G56" i="4"/>
  <c r="D284" i="4"/>
  <c r="G283" i="4"/>
  <c r="D285" i="4" l="1"/>
  <c r="G284" i="4"/>
  <c r="D58" i="4"/>
  <c r="G57" i="4"/>
  <c r="D59" i="4" l="1"/>
  <c r="G58" i="4"/>
  <c r="D286" i="4"/>
  <c r="G285" i="4"/>
  <c r="D287" i="4" l="1"/>
  <c r="G286" i="4"/>
  <c r="D60" i="4"/>
  <c r="G59" i="4"/>
  <c r="D61" i="4" l="1"/>
  <c r="G60" i="4"/>
  <c r="D288" i="4"/>
  <c r="G287" i="4"/>
  <c r="D289" i="4" l="1"/>
  <c r="G288" i="4"/>
  <c r="D62" i="4"/>
  <c r="G61" i="4"/>
  <c r="D63" i="4" l="1"/>
  <c r="G62" i="4"/>
  <c r="D290" i="4"/>
  <c r="G289" i="4"/>
  <c r="D291" i="4" l="1"/>
  <c r="G290" i="4"/>
  <c r="D64" i="4"/>
  <c r="G63" i="4"/>
  <c r="D65" i="4" l="1"/>
  <c r="G64" i="4"/>
  <c r="D292" i="4"/>
  <c r="G291" i="4"/>
  <c r="D293" i="4" l="1"/>
  <c r="G292" i="4"/>
  <c r="D66" i="4"/>
  <c r="G65" i="4"/>
  <c r="D67" i="4" l="1"/>
  <c r="G66" i="4"/>
  <c r="D294" i="4"/>
  <c r="G293" i="4"/>
  <c r="D295" i="4" l="1"/>
  <c r="G294" i="4"/>
  <c r="D68" i="4"/>
  <c r="G67" i="4"/>
  <c r="D69" i="4" l="1"/>
  <c r="G68" i="4"/>
  <c r="D296" i="4"/>
  <c r="G295" i="4"/>
  <c r="D297" i="4" l="1"/>
  <c r="G296" i="4"/>
  <c r="D70" i="4"/>
  <c r="G69" i="4"/>
  <c r="D71" i="4" l="1"/>
  <c r="G70" i="4"/>
  <c r="D298" i="4"/>
  <c r="G297" i="4"/>
  <c r="D299" i="4" l="1"/>
  <c r="G298" i="4"/>
  <c r="D72" i="4"/>
  <c r="G71" i="4"/>
  <c r="D73" i="4" l="1"/>
  <c r="G72" i="4"/>
  <c r="D300" i="4"/>
  <c r="G299" i="4"/>
  <c r="D301" i="4" l="1"/>
  <c r="G300" i="4"/>
  <c r="D74" i="4"/>
  <c r="G73" i="4"/>
  <c r="D75" i="4" l="1"/>
  <c r="G74" i="4"/>
  <c r="D302" i="4"/>
  <c r="G301" i="4"/>
  <c r="D303" i="4" l="1"/>
  <c r="G302" i="4"/>
  <c r="D76" i="4"/>
  <c r="G75" i="4"/>
  <c r="D77" i="4" l="1"/>
  <c r="G76" i="4"/>
  <c r="D304" i="4"/>
  <c r="G303" i="4"/>
  <c r="D305" i="4" l="1"/>
  <c r="G304" i="4"/>
  <c r="D78" i="4"/>
  <c r="G77" i="4"/>
  <c r="D79" i="4" l="1"/>
  <c r="G78" i="4"/>
  <c r="D306" i="4"/>
  <c r="G305" i="4"/>
  <c r="D307" i="4" l="1"/>
  <c r="G306" i="4"/>
  <c r="D80" i="4"/>
  <c r="G79" i="4"/>
  <c r="D81" i="4" l="1"/>
  <c r="G80" i="4"/>
  <c r="D308" i="4"/>
  <c r="G307" i="4"/>
  <c r="D309" i="4" l="1"/>
  <c r="G308" i="4"/>
  <c r="D82" i="4"/>
  <c r="G81" i="4"/>
  <c r="D289" i="10" l="1"/>
  <c r="D290" i="10" s="1"/>
  <c r="D83" i="4"/>
  <c r="G82" i="4"/>
  <c r="D310" i="4"/>
  <c r="G309" i="4"/>
  <c r="D291" i="10" l="1"/>
  <c r="D311" i="4"/>
  <c r="G310" i="4"/>
  <c r="D84" i="4"/>
  <c r="G83" i="4"/>
  <c r="D292" i="10" l="1"/>
  <c r="D85" i="4"/>
  <c r="G84" i="4"/>
  <c r="D312" i="4"/>
  <c r="G311" i="4"/>
  <c r="D293" i="10" l="1"/>
  <c r="D313" i="4"/>
  <c r="G312" i="4"/>
  <c r="D86" i="4"/>
  <c r="G85" i="4"/>
  <c r="D87" i="4" l="1"/>
  <c r="G86" i="4"/>
  <c r="D314" i="4"/>
  <c r="G313" i="4"/>
  <c r="D315" i="4" l="1"/>
  <c r="G314" i="4"/>
  <c r="D88" i="4"/>
  <c r="G87" i="4"/>
  <c r="D89" i="4" l="1"/>
  <c r="G88" i="4"/>
  <c r="D316" i="4"/>
  <c r="G315" i="4"/>
  <c r="D317" i="4" l="1"/>
  <c r="G316" i="4"/>
  <c r="D90" i="4"/>
  <c r="G89" i="4"/>
  <c r="D91" i="4" l="1"/>
  <c r="G90" i="4"/>
  <c r="D318" i="4"/>
  <c r="G317" i="4"/>
  <c r="D319" i="4" l="1"/>
  <c r="G318" i="4"/>
  <c r="D92" i="4"/>
  <c r="G91" i="4"/>
  <c r="D93" i="4" l="1"/>
  <c r="G92" i="4"/>
  <c r="D320" i="4"/>
  <c r="G319" i="4"/>
  <c r="D321" i="4" l="1"/>
  <c r="G320" i="4"/>
  <c r="D94" i="4"/>
  <c r="G93" i="4"/>
  <c r="D95" i="4" l="1"/>
  <c r="G94" i="4"/>
  <c r="D322" i="4"/>
  <c r="G321" i="4"/>
  <c r="D323" i="4" l="1"/>
  <c r="G322" i="4"/>
  <c r="D96" i="4"/>
  <c r="G95" i="4"/>
  <c r="D97" i="4" l="1"/>
  <c r="G96" i="4"/>
  <c r="D324" i="4"/>
  <c r="G323" i="4"/>
  <c r="D325" i="4" l="1"/>
  <c r="G324" i="4"/>
  <c r="D98" i="4"/>
  <c r="G97" i="4"/>
  <c r="D99" i="4" l="1"/>
  <c r="G98" i="4"/>
  <c r="D326" i="4"/>
  <c r="G325" i="4"/>
  <c r="D327" i="4" l="1"/>
  <c r="G326" i="4"/>
  <c r="D100" i="4"/>
  <c r="G99" i="4"/>
  <c r="D101" i="4" l="1"/>
  <c r="G100" i="4"/>
  <c r="D328" i="4"/>
  <c r="G327" i="4"/>
  <c r="D294" i="10" l="1"/>
  <c r="D295" i="10" s="1"/>
  <c r="D329" i="4"/>
  <c r="G328" i="4"/>
  <c r="D102" i="4"/>
  <c r="G101" i="4"/>
  <c r="D296" i="10" l="1"/>
  <c r="D103" i="4"/>
  <c r="G102" i="4"/>
  <c r="D330" i="4"/>
  <c r="G329" i="4"/>
  <c r="D297" i="10" l="1"/>
  <c r="D331" i="4"/>
  <c r="G330" i="4"/>
  <c r="D104" i="4"/>
  <c r="G103" i="4"/>
  <c r="D105" i="4" l="1"/>
  <c r="G104" i="4"/>
  <c r="D332" i="4"/>
  <c r="G331" i="4"/>
  <c r="D333" i="4" l="1"/>
  <c r="G332" i="4"/>
  <c r="D106" i="4"/>
  <c r="G105" i="4"/>
  <c r="D107" i="4" l="1"/>
  <c r="G106" i="4"/>
  <c r="D334" i="4"/>
  <c r="G333" i="4"/>
  <c r="D335" i="4" l="1"/>
  <c r="G334" i="4"/>
  <c r="D108" i="4"/>
  <c r="G107" i="4"/>
  <c r="D109" i="4" l="1"/>
  <c r="G108" i="4"/>
  <c r="D336" i="4"/>
  <c r="G335" i="4"/>
  <c r="D337" i="4" l="1"/>
  <c r="G336" i="4"/>
  <c r="D110" i="4"/>
  <c r="G109" i="4"/>
  <c r="D111" i="4" l="1"/>
  <c r="G110" i="4"/>
  <c r="D338" i="4"/>
  <c r="G337" i="4"/>
  <c r="D339" i="4" l="1"/>
  <c r="G338" i="4"/>
  <c r="D112" i="4"/>
  <c r="G111" i="4"/>
  <c r="D113" i="4" l="1"/>
  <c r="G112" i="4"/>
  <c r="D340" i="4"/>
  <c r="G339" i="4"/>
  <c r="D341" i="4" l="1"/>
  <c r="G340" i="4"/>
  <c r="D114" i="4"/>
  <c r="G113" i="4"/>
  <c r="D115" i="4" l="1"/>
  <c r="G114" i="4"/>
  <c r="D342" i="4"/>
  <c r="G341" i="4"/>
  <c r="D343" i="4" l="1"/>
  <c r="G342" i="4"/>
  <c r="D116" i="4"/>
  <c r="G115" i="4"/>
  <c r="D117" i="4" l="1"/>
  <c r="G116" i="4"/>
  <c r="D344" i="4"/>
  <c r="G343" i="4"/>
  <c r="D345" i="4" l="1"/>
  <c r="G344" i="4"/>
  <c r="D118" i="4"/>
  <c r="G117" i="4"/>
  <c r="D119" i="4" l="1"/>
  <c r="G118" i="4"/>
  <c r="D346" i="4"/>
  <c r="G345" i="4"/>
  <c r="D347" i="4" l="1"/>
  <c r="G346" i="4"/>
  <c r="D120" i="4"/>
  <c r="G119" i="4"/>
  <c r="D121" i="4" l="1"/>
  <c r="G120" i="4"/>
  <c r="D348" i="4"/>
  <c r="G347" i="4"/>
  <c r="D349" i="4" l="1"/>
  <c r="G348" i="4"/>
  <c r="D122" i="4"/>
  <c r="G121" i="4"/>
  <c r="D123" i="4" l="1"/>
  <c r="G122" i="4"/>
  <c r="D350" i="4"/>
  <c r="G349" i="4"/>
  <c r="D351" i="4" l="1"/>
  <c r="G350" i="4"/>
  <c r="D124" i="4"/>
  <c r="G123" i="4"/>
  <c r="D125" i="4" l="1"/>
  <c r="G124" i="4"/>
  <c r="D352" i="4"/>
  <c r="G351" i="4"/>
  <c r="D353" i="4" l="1"/>
  <c r="G352" i="4"/>
  <c r="D126" i="4"/>
  <c r="G125" i="4"/>
  <c r="D127" i="4" l="1"/>
  <c r="G126" i="4"/>
  <c r="D354" i="4"/>
  <c r="G353" i="4"/>
  <c r="D355" i="4" l="1"/>
  <c r="G354" i="4"/>
  <c r="D128" i="4"/>
  <c r="G127" i="4"/>
  <c r="D129" i="4" l="1"/>
  <c r="G128" i="4"/>
  <c r="D356" i="4"/>
  <c r="G355" i="4"/>
  <c r="D357" i="4" l="1"/>
  <c r="G356" i="4"/>
  <c r="D130" i="4"/>
  <c r="G129" i="4"/>
  <c r="D131" i="4" l="1"/>
  <c r="G130" i="4"/>
  <c r="D358" i="4"/>
  <c r="G357" i="4"/>
  <c r="D359" i="4" l="1"/>
  <c r="G358" i="4"/>
  <c r="D132" i="4"/>
  <c r="G131" i="4"/>
  <c r="D133" i="4" l="1"/>
  <c r="G132" i="4"/>
  <c r="D360" i="4"/>
  <c r="G359" i="4"/>
  <c r="D361" i="4" l="1"/>
  <c r="G360" i="4"/>
  <c r="D134" i="4"/>
  <c r="G133" i="4"/>
  <c r="D135" i="4" l="1"/>
  <c r="G134" i="4"/>
  <c r="D362" i="4"/>
  <c r="G361" i="4"/>
  <c r="G362" i="4" l="1"/>
  <c r="D363" i="4"/>
  <c r="D136" i="4"/>
  <c r="G135" i="4"/>
  <c r="D364" i="4" l="1"/>
  <c r="G363" i="4"/>
  <c r="D137" i="4"/>
  <c r="G136" i="4"/>
  <c r="D365" i="4" l="1"/>
  <c r="G364" i="4"/>
  <c r="D138" i="4"/>
  <c r="G137" i="4"/>
  <c r="G365" i="4" l="1"/>
  <c r="D366" i="4"/>
  <c r="D139" i="4"/>
  <c r="G138" i="4"/>
  <c r="G366" i="4" l="1"/>
  <c r="D367" i="4"/>
  <c r="D140" i="4"/>
  <c r="G139" i="4"/>
  <c r="D368" i="4" l="1"/>
  <c r="G367" i="4"/>
  <c r="D141" i="4"/>
  <c r="G140" i="4"/>
  <c r="D369" i="4" l="1"/>
  <c r="G369" i="4" s="1"/>
  <c r="G368" i="4"/>
  <c r="D142" i="4"/>
  <c r="G141" i="4"/>
  <c r="D143" i="4" l="1"/>
  <c r="G142" i="4"/>
  <c r="D144" i="4" l="1"/>
  <c r="G143" i="4"/>
  <c r="D145" i="4" l="1"/>
  <c r="G144" i="4"/>
  <c r="D146" i="4" l="1"/>
  <c r="G145" i="4"/>
  <c r="D147" i="4" l="1"/>
  <c r="G146" i="4"/>
  <c r="D6" i="10" l="1"/>
  <c r="D148" i="4"/>
  <c r="G147" i="4"/>
  <c r="D149" i="4" l="1"/>
  <c r="G148" i="4"/>
  <c r="D150" i="4" l="1"/>
  <c r="G149" i="4"/>
  <c r="D151" i="4" l="1"/>
  <c r="G150" i="4"/>
  <c r="D152" i="4" l="1"/>
  <c r="G151" i="4"/>
  <c r="D153" i="4" l="1"/>
  <c r="G152" i="4"/>
  <c r="D154" i="4" l="1"/>
  <c r="G153" i="4"/>
  <c r="D155" i="4" l="1"/>
  <c r="G154" i="4"/>
  <c r="D156" i="4" l="1"/>
  <c r="G155" i="4"/>
  <c r="D157" i="4" l="1"/>
  <c r="G156" i="4"/>
  <c r="D158" i="4" l="1"/>
  <c r="G157" i="4"/>
  <c r="D159" i="4" l="1"/>
  <c r="G158" i="4"/>
  <c r="D160" i="4" l="1"/>
  <c r="G159" i="4"/>
  <c r="D161" i="4" l="1"/>
  <c r="G160" i="4"/>
  <c r="D162" i="4" l="1"/>
  <c r="G161" i="4"/>
  <c r="D163" i="4" l="1"/>
  <c r="G162" i="4"/>
  <c r="D164" i="4" l="1"/>
  <c r="G163" i="4"/>
  <c r="D165" i="4" l="1"/>
  <c r="G164" i="4"/>
  <c r="D166" i="4" l="1"/>
  <c r="G165" i="4"/>
  <c r="D167" i="4" l="1"/>
  <c r="G166" i="4"/>
  <c r="D168" i="4" l="1"/>
  <c r="G167" i="4"/>
  <c r="D169" i="4" l="1"/>
  <c r="G168" i="4"/>
  <c r="D170" i="4" l="1"/>
  <c r="G169" i="4"/>
  <c r="D171" i="4" l="1"/>
  <c r="G170" i="4"/>
  <c r="D172" i="4" l="1"/>
  <c r="G171" i="4"/>
  <c r="D173" i="4" l="1"/>
  <c r="G172" i="4"/>
  <c r="D174" i="4" l="1"/>
  <c r="G173" i="4"/>
  <c r="D175" i="4" l="1"/>
  <c r="G174" i="4"/>
  <c r="D176" i="4" l="1"/>
  <c r="G175" i="4"/>
  <c r="D177" i="4" l="1"/>
  <c r="G176" i="4"/>
  <c r="D178" i="4" l="1"/>
  <c r="G177" i="4"/>
  <c r="D179" i="4" l="1"/>
  <c r="G178" i="4"/>
  <c r="D180" i="4" l="1"/>
  <c r="G179" i="4"/>
  <c r="D181" i="4" l="1"/>
  <c r="G180" i="4"/>
  <c r="D182" i="4" l="1"/>
  <c r="G181" i="4"/>
  <c r="D183" i="4" l="1"/>
  <c r="G182" i="4"/>
  <c r="D184" i="4" l="1"/>
  <c r="G183" i="4"/>
  <c r="D185" i="4" l="1"/>
  <c r="G184" i="4"/>
  <c r="D186" i="4" l="1"/>
  <c r="G185" i="4"/>
  <c r="D187" i="4" l="1"/>
  <c r="G186" i="4"/>
  <c r="D188" i="4" l="1"/>
  <c r="G187" i="4"/>
  <c r="D189" i="4" l="1"/>
  <c r="G188" i="4"/>
  <c r="D190" i="4" l="1"/>
  <c r="G189" i="4"/>
  <c r="D191" i="4" l="1"/>
  <c r="G190" i="4"/>
  <c r="D192" i="4" l="1"/>
  <c r="G191" i="4"/>
  <c r="D193" i="4" l="1"/>
  <c r="G192" i="4"/>
  <c r="D194" i="4" l="1"/>
  <c r="G193" i="4"/>
  <c r="D195" i="4" l="1"/>
  <c r="G194" i="4"/>
  <c r="D196" i="4" l="1"/>
  <c r="G195" i="4"/>
  <c r="D197" i="4" l="1"/>
  <c r="G196" i="4"/>
  <c r="D198" i="4" l="1"/>
  <c r="G197" i="4"/>
  <c r="D199" i="4" l="1"/>
  <c r="G198" i="4"/>
  <c r="D200" i="4" l="1"/>
  <c r="G199" i="4"/>
  <c r="D201" i="4" l="1"/>
  <c r="G200" i="4"/>
  <c r="D202" i="4" l="1"/>
  <c r="G201" i="4"/>
  <c r="D203" i="4" l="1"/>
  <c r="G202" i="4"/>
  <c r="D204" i="4" l="1"/>
  <c r="G203" i="4"/>
  <c r="D205" i="4" l="1"/>
  <c r="G204" i="4"/>
  <c r="D206" i="4" l="1"/>
  <c r="G205" i="4"/>
  <c r="D207" i="4" l="1"/>
  <c r="G206" i="4"/>
  <c r="D208" i="4" l="1"/>
  <c r="G207" i="4"/>
  <c r="D209" i="4" l="1"/>
  <c r="G208" i="4"/>
  <c r="D210" i="4" l="1"/>
  <c r="G209" i="4"/>
  <c r="D211" i="4" l="1"/>
  <c r="G210" i="4"/>
  <c r="D212" i="4" l="1"/>
  <c r="G211" i="4"/>
  <c r="D213" i="4" l="1"/>
  <c r="G212" i="4"/>
  <c r="D214" i="4" l="1"/>
  <c r="G213" i="4"/>
  <c r="D215" i="4" l="1"/>
  <c r="G214" i="4"/>
  <c r="D216" i="4" l="1"/>
  <c r="G215" i="4"/>
  <c r="D217" i="4" l="1"/>
  <c r="G216" i="4"/>
  <c r="D218" i="4" l="1"/>
  <c r="G217" i="4"/>
  <c r="D219" i="4" l="1"/>
  <c r="G218" i="4"/>
  <c r="D220" i="4" l="1"/>
  <c r="G219" i="4"/>
  <c r="D221" i="4" l="1"/>
  <c r="G220" i="4"/>
  <c r="D222" i="4" l="1"/>
  <c r="G221" i="4"/>
  <c r="D223" i="4" l="1"/>
  <c r="G222" i="4"/>
  <c r="D224" i="4" l="1"/>
  <c r="G223" i="4"/>
  <c r="D225" i="4" l="1"/>
  <c r="G224" i="4"/>
  <c r="D226" i="4" l="1"/>
  <c r="G225" i="4"/>
  <c r="D227" i="4" l="1"/>
  <c r="G226" i="4"/>
  <c r="D228" i="4" l="1"/>
  <c r="G227" i="4"/>
  <c r="D229" i="4" l="1"/>
  <c r="G229" i="4" s="1"/>
  <c r="G228" i="4"/>
  <c r="D298" i="10" l="1"/>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C311" i="10"/>
  <c r="C312" i="10"/>
  <c r="C313" i="10"/>
  <c r="C314" i="10"/>
  <c r="C315" i="10"/>
  <c r="C316" i="10"/>
  <c r="C317" i="10"/>
  <c r="C318" i="10"/>
  <c r="C319" i="10"/>
  <c r="C320" i="10"/>
  <c r="C321" i="10"/>
  <c r="C322" i="10"/>
  <c r="C323" i="10"/>
  <c r="G323" i="10"/>
  <c r="D324" i="10"/>
  <c r="D325" i="10"/>
  <c r="D326" i="10"/>
  <c r="D327" i="10"/>
  <c r="D328" i="10"/>
  <c r="D329" i="10"/>
  <c r="D330" i="10"/>
  <c r="D331" i="10"/>
  <c r="D332" i="10"/>
  <c r="D333" i="10"/>
  <c r="C324" i="10"/>
  <c r="C325" i="10"/>
  <c r="C326" i="10"/>
  <c r="C327" i="10"/>
  <c r="C328" i="10"/>
  <c r="C329" i="10"/>
  <c r="C330" i="10"/>
  <c r="C331" i="10"/>
  <c r="C332" i="10"/>
  <c r="C333" i="10"/>
  <c r="G333" i="10"/>
  <c r="D334" i="10"/>
  <c r="D335" i="10"/>
  <c r="D336" i="10"/>
  <c r="C334" i="10"/>
  <c r="C335" i="10"/>
  <c r="G335" i="10"/>
  <c r="G334"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G284" i="10"/>
  <c r="G283" i="10"/>
  <c r="G264" i="10"/>
  <c r="G332" i="10"/>
  <c r="G331" i="10"/>
  <c r="D337" i="10"/>
  <c r="D338" i="10"/>
  <c r="D339" i="10"/>
  <c r="D340" i="10"/>
  <c r="C336" i="10"/>
  <c r="C337" i="10"/>
  <c r="C338" i="10"/>
  <c r="C339" i="10"/>
  <c r="G339" i="10"/>
  <c r="C198" i="10"/>
  <c r="C199" i="10"/>
  <c r="C200" i="10"/>
  <c r="C201" i="10"/>
  <c r="C202" i="10"/>
  <c r="G202"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G144" i="10"/>
  <c r="G265" i="10"/>
  <c r="C203" i="10"/>
  <c r="C204" i="10"/>
  <c r="C205" i="10"/>
  <c r="C206" i="10"/>
  <c r="C207" i="10"/>
  <c r="C208" i="10"/>
  <c r="C209" i="10"/>
  <c r="C210" i="10"/>
  <c r="C211" i="10"/>
  <c r="C212" i="10"/>
  <c r="G212"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G92" i="10"/>
  <c r="G71" i="10"/>
  <c r="G108" i="10"/>
  <c r="D341" i="10"/>
  <c r="D342" i="10"/>
  <c r="D343" i="10"/>
  <c r="D344" i="10"/>
  <c r="D345" i="10"/>
  <c r="D346" i="10"/>
  <c r="D347" i="10"/>
  <c r="D348" i="10"/>
  <c r="D349" i="10"/>
  <c r="C340" i="10"/>
  <c r="C341" i="10"/>
  <c r="C342" i="10"/>
  <c r="C343" i="10"/>
  <c r="C344" i="10"/>
  <c r="C345" i="10"/>
  <c r="C346" i="10"/>
  <c r="C347" i="10"/>
  <c r="C348" i="10"/>
  <c r="C349" i="10"/>
  <c r="G349" i="10"/>
  <c r="D350" i="10"/>
  <c r="C3" i="10"/>
  <c r="C4" i="10"/>
  <c r="C5" i="10"/>
  <c r="C6" i="10"/>
  <c r="G6" i="10"/>
  <c r="C213" i="10"/>
  <c r="C214" i="10"/>
  <c r="C215" i="10"/>
  <c r="C216" i="10"/>
  <c r="C217" i="10"/>
  <c r="C218" i="10"/>
  <c r="C219" i="10"/>
  <c r="C220" i="10"/>
  <c r="C221" i="10"/>
  <c r="C222" i="10"/>
  <c r="C223" i="10"/>
  <c r="C180" i="10"/>
  <c r="C181" i="10"/>
  <c r="C182" i="10"/>
  <c r="G211" i="10"/>
  <c r="G330" i="10"/>
  <c r="G119" i="10"/>
  <c r="G118" i="10"/>
  <c r="C230" i="10"/>
  <c r="C231" i="10"/>
  <c r="C232" i="10"/>
  <c r="C233" i="10"/>
  <c r="C234" i="10"/>
  <c r="C235" i="10"/>
  <c r="C236" i="10"/>
  <c r="C237" i="10"/>
  <c r="C238" i="10"/>
  <c r="C239" i="10"/>
  <c r="C240" i="10"/>
  <c r="C241" i="10"/>
  <c r="C242" i="10"/>
  <c r="C243" i="10"/>
  <c r="G243" i="10"/>
  <c r="D285" i="10"/>
  <c r="D286" i="10"/>
  <c r="D287" i="10"/>
  <c r="C285" i="10"/>
  <c r="C286" i="10"/>
  <c r="C287" i="10"/>
  <c r="G287" i="10"/>
  <c r="G286" i="10"/>
  <c r="G51" i="10"/>
  <c r="G36" i="10"/>
  <c r="C147" i="10"/>
  <c r="C148" i="10"/>
  <c r="C149" i="10"/>
  <c r="C150" i="10"/>
  <c r="C151" i="10"/>
  <c r="C152" i="10"/>
  <c r="C153" i="10"/>
  <c r="C154" i="10"/>
  <c r="G154" i="10"/>
  <c r="C155" i="10"/>
  <c r="G155" i="10"/>
  <c r="G206" i="10"/>
  <c r="G205" i="10"/>
  <c r="D351" i="10"/>
  <c r="D352" i="10"/>
  <c r="D353" i="10"/>
  <c r="D354" i="10"/>
  <c r="D355" i="10"/>
  <c r="D356" i="10"/>
  <c r="C350" i="10"/>
  <c r="C351" i="10"/>
  <c r="C352" i="10"/>
  <c r="C353" i="10"/>
  <c r="C354" i="10"/>
  <c r="C355" i="10"/>
  <c r="C356" i="10"/>
  <c r="G356" i="10"/>
  <c r="D357" i="10"/>
  <c r="C191" i="10"/>
  <c r="G191" i="10"/>
  <c r="G215" i="10"/>
  <c r="G214" i="10"/>
  <c r="C168" i="10"/>
  <c r="C169" i="10"/>
  <c r="C170" i="10"/>
  <c r="C171" i="10"/>
  <c r="C172" i="10"/>
  <c r="C173" i="10"/>
  <c r="C174" i="10"/>
  <c r="G174" i="10"/>
  <c r="G173" i="10"/>
  <c r="C244" i="10"/>
  <c r="C245" i="10"/>
  <c r="C246" i="10"/>
  <c r="C247" i="10"/>
  <c r="C248" i="10"/>
  <c r="C249" i="10"/>
  <c r="C250" i="10"/>
  <c r="C251" i="10"/>
  <c r="C252" i="10"/>
  <c r="C253" i="10"/>
  <c r="C254" i="10"/>
  <c r="G254" i="10"/>
  <c r="C289" i="10"/>
  <c r="C290" i="10"/>
  <c r="C291" i="10"/>
  <c r="C292" i="10"/>
  <c r="C293" i="10"/>
  <c r="C294" i="10"/>
  <c r="C295" i="10"/>
  <c r="C296" i="10"/>
  <c r="C297" i="10"/>
  <c r="C298" i="10"/>
  <c r="C299" i="10"/>
  <c r="G299" i="10"/>
  <c r="G297" i="10"/>
  <c r="D358" i="10"/>
  <c r="D359" i="10"/>
  <c r="D360" i="10"/>
  <c r="D361" i="10"/>
  <c r="D362" i="10"/>
  <c r="D363" i="10"/>
  <c r="D364" i="10"/>
  <c r="D365" i="10"/>
  <c r="D366" i="10"/>
  <c r="D367" i="10"/>
  <c r="D368" i="10"/>
  <c r="D369" i="10"/>
  <c r="C357" i="10"/>
  <c r="C358" i="10"/>
  <c r="C359" i="10"/>
  <c r="C360" i="10"/>
  <c r="C361" i="10"/>
  <c r="C362" i="10"/>
  <c r="C363" i="10"/>
  <c r="C364" i="10"/>
  <c r="C365" i="10"/>
  <c r="C366" i="10"/>
  <c r="C367" i="10"/>
  <c r="C368" i="10"/>
  <c r="C369" i="10"/>
  <c r="G369" i="10"/>
  <c r="G296" i="10"/>
  <c r="C156" i="10"/>
  <c r="C157" i="10"/>
  <c r="G136" i="10"/>
  <c r="G232" i="10"/>
  <c r="G294" i="10"/>
  <c r="C300" i="10"/>
  <c r="C224" i="10"/>
  <c r="C225" i="10"/>
  <c r="C226" i="10"/>
  <c r="C227" i="10"/>
  <c r="C183" i="10"/>
  <c r="C184" i="10"/>
  <c r="G295" i="10"/>
  <c r="G135" i="10"/>
  <c r="G226" i="10"/>
  <c r="G216" i="10"/>
  <c r="G168" i="10"/>
  <c r="G143" i="10"/>
  <c r="C301" i="10"/>
  <c r="C302" i="10"/>
  <c r="C303" i="10"/>
  <c r="C304" i="10"/>
  <c r="C305" i="10"/>
  <c r="C306" i="10"/>
  <c r="C307" i="10"/>
  <c r="C308" i="10"/>
  <c r="G308" i="10"/>
  <c r="G312" i="10"/>
  <c r="G304" i="10"/>
  <c r="G311" i="10"/>
  <c r="G142" i="10"/>
  <c r="G167" i="10"/>
  <c r="G134" i="10"/>
  <c r="G303" i="10"/>
  <c r="G227" i="10"/>
  <c r="G231" i="10"/>
  <c r="G115" i="10"/>
  <c r="G263" i="10"/>
  <c r="G262" i="10"/>
  <c r="G201" i="10"/>
  <c r="G17" i="10"/>
  <c r="G16" i="10"/>
  <c r="G107" i="10"/>
  <c r="G15" i="10"/>
  <c r="G310" i="10"/>
  <c r="G110" i="10"/>
  <c r="G138" i="10"/>
  <c r="G354" i="10"/>
  <c r="G353" i="10"/>
  <c r="C309" i="10"/>
  <c r="G309" i="10"/>
  <c r="G364" i="10"/>
  <c r="G352" i="10"/>
  <c r="G137" i="10"/>
  <c r="G293" i="10"/>
  <c r="G105" i="10"/>
  <c r="G292" i="10"/>
  <c r="G291" i="10"/>
  <c r="G74" i="10"/>
  <c r="G289" i="10"/>
  <c r="G55" i="10"/>
  <c r="G98" i="10"/>
  <c r="G73" i="10"/>
  <c r="G54" i="10"/>
  <c r="C93" i="10"/>
  <c r="C94" i="10"/>
  <c r="C95" i="10"/>
  <c r="G95" i="10"/>
  <c r="G72" i="10"/>
  <c r="G261" i="10"/>
  <c r="G260" i="10"/>
  <c r="G140" i="10"/>
  <c r="G111" i="10"/>
  <c r="G117" i="10"/>
  <c r="G139" i="10"/>
  <c r="C185" i="10"/>
  <c r="C186" i="10"/>
  <c r="C187" i="10"/>
  <c r="C188" i="10"/>
  <c r="G188" i="10"/>
  <c r="G116" i="10"/>
  <c r="G279" i="10"/>
  <c r="G278" i="10"/>
  <c r="G114" i="10"/>
  <c r="G84" i="10"/>
  <c r="G341" i="10"/>
  <c r="G122" i="10"/>
  <c r="G302" i="10"/>
  <c r="G133" i="10"/>
  <c r="G340" i="10"/>
  <c r="G53" i="10"/>
  <c r="G81" i="10"/>
  <c r="G329" i="10"/>
  <c r="G52" i="10"/>
  <c r="G326" i="10"/>
  <c r="G328" i="10"/>
  <c r="G325" i="10"/>
  <c r="C255" i="10"/>
  <c r="G255" i="10"/>
  <c r="G251" i="10"/>
  <c r="C192" i="10"/>
  <c r="C193" i="10"/>
  <c r="C194" i="10"/>
  <c r="G194" i="10"/>
  <c r="G210" i="10"/>
  <c r="G250" i="10"/>
  <c r="G41" i="10"/>
  <c r="G172" i="10"/>
  <c r="G150" i="10"/>
  <c r="C256" i="10"/>
  <c r="G256" i="10"/>
  <c r="G66" i="10"/>
  <c r="G179" i="10"/>
  <c r="G365" i="10"/>
  <c r="G42" i="10"/>
  <c r="G218" i="10"/>
  <c r="G249" i="10"/>
  <c r="C158" i="10"/>
  <c r="C159" i="10"/>
  <c r="G159" i="10"/>
  <c r="G217" i="10"/>
  <c r="G14" i="10"/>
  <c r="C175" i="10"/>
  <c r="G175" i="10"/>
  <c r="G50" i="10"/>
  <c r="G239" i="10"/>
  <c r="G273" i="10"/>
  <c r="G49" i="10"/>
  <c r="G91" i="10"/>
  <c r="G271" i="10"/>
  <c r="G68" i="10"/>
  <c r="G358" i="10"/>
  <c r="G58" i="10"/>
  <c r="G357" i="10"/>
  <c r="G67" i="10"/>
  <c r="G5" i="10"/>
  <c r="G240" i="10"/>
  <c r="G38" i="10"/>
  <c r="G13" i="10"/>
  <c r="G80" i="10"/>
  <c r="G4" i="10"/>
  <c r="G79" i="10"/>
  <c r="G65" i="10"/>
  <c r="G57" i="10"/>
  <c r="C160" i="10"/>
  <c r="C161" i="10"/>
  <c r="G161" i="10"/>
  <c r="G56" i="10"/>
  <c r="G20" i="10"/>
  <c r="G64" i="10"/>
  <c r="G230" i="10"/>
  <c r="G185" i="10"/>
  <c r="G160" i="10"/>
  <c r="G322" i="10"/>
  <c r="G184" i="10"/>
  <c r="G19" i="10"/>
  <c r="G87" i="10"/>
  <c r="G124" i="10"/>
  <c r="G40" i="10"/>
  <c r="G30" i="10"/>
  <c r="G18" i="10"/>
  <c r="G181" i="10"/>
  <c r="G39" i="10"/>
  <c r="G193" i="10"/>
  <c r="G321" i="10"/>
  <c r="G180" i="10"/>
  <c r="G320" i="10"/>
  <c r="G192" i="10"/>
  <c r="C195" i="10"/>
  <c r="C196" i="10"/>
  <c r="G196" i="10"/>
  <c r="G195" i="10"/>
  <c r="G22" i="10"/>
  <c r="G156" i="10"/>
  <c r="G367" i="10"/>
  <c r="G21" i="10"/>
  <c r="G363" i="10"/>
  <c r="G366" i="10"/>
  <c r="G253" i="10"/>
  <c r="G252" i="10"/>
  <c r="G169" i="10"/>
  <c r="G247" i="10"/>
  <c r="G234" i="10"/>
  <c r="C257" i="10"/>
  <c r="G257" i="10"/>
  <c r="G63" i="10"/>
  <c r="G199" i="10"/>
  <c r="G233" i="10"/>
  <c r="G62" i="10"/>
  <c r="G223" i="10"/>
  <c r="G27" i="10"/>
  <c r="G346" i="10"/>
  <c r="G45" i="10"/>
  <c r="G190" i="10"/>
  <c r="G343" i="10"/>
  <c r="G102" i="10"/>
  <c r="G342" i="10"/>
  <c r="G183" i="10"/>
  <c r="C189" i="10"/>
  <c r="G189" i="10"/>
  <c r="G3" i="10"/>
  <c r="G182" i="10"/>
  <c r="G187" i="10"/>
  <c r="G101" i="10"/>
  <c r="G338" i="10"/>
  <c r="G186" i="10"/>
  <c r="G104" i="10"/>
  <c r="G103" i="10"/>
  <c r="G35" i="10"/>
  <c r="C258" i="10"/>
  <c r="C259" i="10"/>
  <c r="G259" i="10"/>
  <c r="G351" i="10"/>
  <c r="G258" i="10"/>
  <c r="G220" i="10"/>
  <c r="G219" i="10"/>
  <c r="G153" i="10"/>
  <c r="G350" i="10"/>
  <c r="G306" i="10"/>
  <c r="G12" i="10"/>
  <c r="G11" i="10"/>
  <c r="G70" i="10"/>
  <c r="G305" i="10"/>
  <c r="G198" i="10"/>
  <c r="G10" i="10"/>
  <c r="G61" i="10"/>
  <c r="G197" i="10"/>
  <c r="G130" i="10"/>
  <c r="G242" i="10"/>
  <c r="G60" i="10"/>
  <c r="G89" i="10"/>
  <c r="G222" i="10"/>
  <c r="G241" i="10"/>
  <c r="G348" i="10"/>
  <c r="G88" i="10"/>
  <c r="G221" i="10"/>
  <c r="C163" i="10"/>
  <c r="C164" i="10"/>
  <c r="G164" i="10"/>
  <c r="G158" i="10"/>
  <c r="G347" i="10"/>
  <c r="G301" i="10"/>
  <c r="G315" i="10"/>
  <c r="G157" i="10"/>
  <c r="G314" i="10"/>
  <c r="C176" i="10"/>
  <c r="C177" i="10"/>
  <c r="C178" i="10"/>
  <c r="G178" i="10"/>
  <c r="G152" i="10"/>
  <c r="G300" i="10"/>
  <c r="G83" i="10"/>
  <c r="G151" i="10"/>
  <c r="G113" i="10"/>
  <c r="G112" i="10"/>
  <c r="G82" i="10"/>
  <c r="G225" i="10"/>
  <c r="G280" i="10"/>
  <c r="G235" i="10"/>
  <c r="G208" i="10"/>
  <c r="C96" i="10"/>
  <c r="C97" i="10"/>
  <c r="G97" i="10"/>
  <c r="G207" i="10"/>
  <c r="G132" i="10"/>
  <c r="G224" i="10"/>
  <c r="G131" i="10"/>
  <c r="G34" i="10"/>
  <c r="G268" i="10"/>
  <c r="G96" i="10"/>
  <c r="G282" i="10"/>
  <c r="G33" i="10"/>
  <c r="G100" i="10"/>
  <c r="G26" i="10"/>
  <c r="G345" i="10"/>
  <c r="G99" i="10"/>
  <c r="G281" i="10"/>
  <c r="G171" i="10"/>
  <c r="G237" i="10"/>
  <c r="G25" i="10"/>
  <c r="G344" i="10"/>
  <c r="G48" i="10"/>
  <c r="G170" i="10"/>
  <c r="G270" i="10"/>
  <c r="G236" i="10"/>
  <c r="G337" i="10"/>
  <c r="G246" i="10"/>
  <c r="G269" i="10"/>
  <c r="G336" i="10"/>
  <c r="G129" i="10"/>
  <c r="G86" i="10"/>
  <c r="G245" i="10"/>
  <c r="G128" i="10"/>
  <c r="G85" i="10"/>
  <c r="G24" i="10"/>
  <c r="G127" i="10"/>
  <c r="G149" i="10"/>
  <c r="G76" i="10"/>
  <c r="G23" i="10"/>
  <c r="G166" i="10"/>
  <c r="G360" i="10"/>
  <c r="G75" i="10"/>
  <c r="G148" i="10"/>
  <c r="G29" i="10"/>
  <c r="G275" i="10"/>
  <c r="G165" i="10"/>
  <c r="G359" i="10"/>
  <c r="G28" i="10"/>
  <c r="G274" i="10"/>
  <c r="G32" i="10"/>
  <c r="G44" i="10"/>
  <c r="G163" i="10"/>
  <c r="G94" i="10"/>
  <c r="G43" i="10"/>
  <c r="G162" i="10"/>
  <c r="G362" i="10"/>
  <c r="G126" i="10"/>
  <c r="G93" i="10"/>
  <c r="G361" i="10"/>
  <c r="G319" i="10"/>
  <c r="G47" i="10"/>
  <c r="G125" i="10"/>
  <c r="G318" i="10"/>
  <c r="G177" i="10"/>
  <c r="G120" i="10"/>
  <c r="G229" i="10"/>
  <c r="G176" i="10"/>
  <c r="G147" i="10"/>
  <c r="G46" i="10"/>
  <c r="G238" i="10"/>
  <c r="G298" i="10"/>
  <c r="G77" i="10"/>
  <c r="G204" i="10"/>
  <c r="G368" i="10"/>
  <c r="G146" i="10"/>
  <c r="G272" i="10"/>
  <c r="G209" i="10"/>
  <c r="G90" i="10"/>
  <c r="G59" i="10"/>
  <c r="G78" i="10"/>
  <c r="G121" i="10"/>
  <c r="G203" i="10"/>
  <c r="C228" i="10"/>
  <c r="G228" i="10"/>
  <c r="G285" i="10"/>
  <c r="G123" i="10"/>
  <c r="G267" i="10"/>
  <c r="G200" i="10"/>
  <c r="G277" i="10"/>
  <c r="G141" i="10"/>
  <c r="G37" i="10"/>
  <c r="C145" i="10"/>
  <c r="G266" i="10"/>
  <c r="G106" i="10"/>
  <c r="G290" i="10"/>
  <c r="G324" i="10"/>
  <c r="G145" i="10"/>
  <c r="G313" i="10"/>
  <c r="G69" i="10"/>
  <c r="G248" i="10"/>
  <c r="G327" i="10"/>
  <c r="G355" i="10"/>
  <c r="G31" i="10"/>
  <c r="G213" i="10"/>
  <c r="G317" i="10"/>
  <c r="G316" i="10"/>
  <c r="G109" i="10"/>
  <c r="G276" i="10"/>
  <c r="G307" i="10"/>
  <c r="G244" i="10"/>
  <c r="G9"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811BED-34FE-4E13-BC68-B29FE8590D72}" keepAlive="1" name="ModelConnection_ExternalData_1" description="Data Model" type="5" refreshedVersion="7" minRefreshableVersion="5" saveData="1">
    <dbPr connection="Data Model Connection" command="Table4" commandType="3"/>
    <extLst>
      <ext xmlns:x15="http://schemas.microsoft.com/office/spreadsheetml/2010/11/main" uri="{DE250136-89BD-433C-8126-D09CA5730AF9}">
        <x15:connection id="" model="1"/>
      </ext>
    </extLst>
  </connection>
  <connection id="2" xr16:uid="{EBE03F21-ED9A-4603-B5CE-48917B41651B}" name="Query - Table4" description="Connection to the 'Table4' query in the workbook." type="100" refreshedVersion="7" minRefreshableVersion="5">
    <extLst>
      <ext xmlns:x15="http://schemas.microsoft.com/office/spreadsheetml/2010/11/main" uri="{DE250136-89BD-433C-8126-D09CA5730AF9}">
        <x15:connection id="79ca4dad-433a-4903-a582-140734136ce4"/>
      </ext>
    </extLst>
  </connection>
  <connection id="3" xr16:uid="{BC7D75DD-BF2E-454B-A746-6B332178F00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7197DA6B-1CCA-4749-A5DC-854E78BF9058}" name="WorksheetConnection_database.xlsx!Table4_2" type="102" refreshedVersion="7" minRefreshableVersion="5">
    <extLst>
      <ext xmlns:x15="http://schemas.microsoft.com/office/spreadsheetml/2010/11/main" uri="{DE250136-89BD-433C-8126-D09CA5730AF9}">
        <x15:connection id="Table4_2" autoDelete="1">
          <x15:rangePr sourceName="_xlcn.WorksheetConnection_database.xlsxTable4_21"/>
        </x15:connection>
      </ext>
    </extLst>
  </connection>
</connections>
</file>

<file path=xl/sharedStrings.xml><?xml version="1.0" encoding="utf-8"?>
<sst xmlns="http://schemas.openxmlformats.org/spreadsheetml/2006/main" count="875" uniqueCount="88">
  <si>
    <t>Grand Total</t>
  </si>
  <si>
    <t>May</t>
  </si>
  <si>
    <t>Jun</t>
  </si>
  <si>
    <t>libur</t>
  </si>
  <si>
    <t>Tanggal</t>
  </si>
  <si>
    <t>Jumlah Pemasukan</t>
  </si>
  <si>
    <t>Row Labels</t>
  </si>
  <si>
    <t>Jul</t>
  </si>
  <si>
    <t>Aug</t>
  </si>
  <si>
    <t>Sep</t>
  </si>
  <si>
    <t>Oct</t>
  </si>
  <si>
    <t>Nov</t>
  </si>
  <si>
    <t>Dec</t>
  </si>
  <si>
    <t>Jan</t>
  </si>
  <si>
    <t>Feb</t>
  </si>
  <si>
    <t>Mar</t>
  </si>
  <si>
    <t>Apr</t>
  </si>
  <si>
    <t>Sum of Jumlah Pemasukan</t>
  </si>
  <si>
    <t>2021</t>
  </si>
  <si>
    <t>2022</t>
  </si>
  <si>
    <t>F(t+1)=a(t)X(t)+(1-a(t))F(t)</t>
  </si>
  <si>
    <t>a(t+1)=|E(t)/AE(t)|</t>
  </si>
  <si>
    <t>Et=Be(t)+(1-B)AE(t-1)</t>
  </si>
  <si>
    <t>et=Xt-Ft</t>
  </si>
  <si>
    <t>E1=AE1=F1=a1=0</t>
  </si>
  <si>
    <t>F2=X</t>
  </si>
  <si>
    <t>A2=b</t>
  </si>
  <si>
    <t>Periode</t>
  </si>
  <si>
    <t>Forecast</t>
  </si>
  <si>
    <t>Error</t>
  </si>
  <si>
    <t>Smoothed Error</t>
  </si>
  <si>
    <t>Absolute Smoothed Error</t>
  </si>
  <si>
    <t>a</t>
  </si>
  <si>
    <t>Analysis of errors</t>
  </si>
  <si>
    <t>Test periods:</t>
  </si>
  <si>
    <t>Mean Error (ME)</t>
  </si>
  <si>
    <t>Mean Smoothed Error (MSE)</t>
  </si>
  <si>
    <t>Mean Absolute Smoothed Error (MASE)</t>
  </si>
  <si>
    <t>Et= kesalahan di haluskan</t>
  </si>
  <si>
    <t>AEt= kesalahan di halus &amp; absolutkan</t>
  </si>
  <si>
    <t>Xt= data periode ke t</t>
  </si>
  <si>
    <t>Ft= data peramalan periode ke t</t>
  </si>
  <si>
    <t>F(t+1)= data peramalan periode berikutnya</t>
  </si>
  <si>
    <t>A = Alpha</t>
  </si>
  <si>
    <t>B = Beta</t>
  </si>
  <si>
    <t>PEt=|Xt-Ft/Xt|*100</t>
  </si>
  <si>
    <t>MAPE=sum(PE)/n</t>
  </si>
  <si>
    <t>Mean Absolute Peracentage Error (MAPE)</t>
  </si>
  <si>
    <t>Percentage Error</t>
  </si>
  <si>
    <t>Et= error</t>
  </si>
  <si>
    <t>Tahun</t>
  </si>
  <si>
    <t>Bulan</t>
  </si>
  <si>
    <t>Column4</t>
  </si>
  <si>
    <t xml:space="preserve">Tanggal </t>
  </si>
  <si>
    <t>Hari Ke-</t>
  </si>
  <si>
    <t>18</t>
  </si>
  <si>
    <t>19</t>
  </si>
  <si>
    <t>20</t>
  </si>
  <si>
    <t>21</t>
  </si>
  <si>
    <t>22</t>
  </si>
  <si>
    <t>23</t>
  </si>
  <si>
    <t>24</t>
  </si>
  <si>
    <t>25</t>
  </si>
  <si>
    <t>26</t>
  </si>
  <si>
    <t>27</t>
  </si>
  <si>
    <t>28</t>
  </si>
  <si>
    <t>29</t>
  </si>
  <si>
    <t>30</t>
  </si>
  <si>
    <t>31</t>
  </si>
  <si>
    <t>1</t>
  </si>
  <si>
    <t>2</t>
  </si>
  <si>
    <t>3</t>
  </si>
  <si>
    <t>4</t>
  </si>
  <si>
    <t>5</t>
  </si>
  <si>
    <t>6</t>
  </si>
  <si>
    <t>7</t>
  </si>
  <si>
    <t>8</t>
  </si>
  <si>
    <t>9</t>
  </si>
  <si>
    <t>10</t>
  </si>
  <si>
    <t>11</t>
  </si>
  <si>
    <t>12</t>
  </si>
  <si>
    <t>13</t>
  </si>
  <si>
    <t>14</t>
  </si>
  <si>
    <t>15</t>
  </si>
  <si>
    <t>16</t>
  </si>
  <si>
    <t>17</t>
  </si>
  <si>
    <r>
      <rPr>
        <sz val="11"/>
        <color theme="1"/>
        <rFont val="Symbol"/>
        <family val="1"/>
        <charset val="2"/>
      </rPr>
      <t>b</t>
    </r>
    <r>
      <rPr>
        <sz val="11"/>
        <color theme="1"/>
        <rFont val="Calibri"/>
        <family val="2"/>
        <scheme val="minor"/>
      </rPr>
      <t xml:space="preserve"> </t>
    </r>
  </si>
  <si>
    <t xml:space="preserve">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</si>
</sst>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Rp&quot;* #,##0_-;\-&quot;Rp&quot;* #,##0_-;_-&quot;Rp&quot;* &quot;-&quot;_-;_-@_-"/>
    <numFmt numFmtId="41" formatCode="_-* #,##0_-;\-* #,##0_-;_-* &quot;-&quot;_-;_-@_-"/>
    <numFmt numFmtId="164" formatCode="[$-13809]dddd\,\ dd\ mmmm\ yyyy;@"/>
    <numFmt numFmtId="165" formatCode="0.0"/>
  </numFmts>
  <fonts count="7">
    <font>
      <sz val="11"/>
      <color theme="1"/>
      <name val="Calibri"/>
      <family val="2"/>
      <scheme val="minor"/>
    </font>
    <font>
      <sz val="11"/>
      <color theme="1"/>
      <name val="Calibri"/>
      <family val="2"/>
      <scheme val="minor"/>
    </font>
    <font>
      <sz val="12"/>
      <color theme="1"/>
      <name val="Symbol"/>
      <family val="1"/>
      <charset val="2"/>
    </font>
    <font>
      <sz val="11"/>
      <color theme="1"/>
      <name val="Calibri"/>
      <family val="1"/>
      <charset val="2"/>
      <scheme val="minor"/>
    </font>
    <font>
      <sz val="11"/>
      <color theme="1"/>
      <name val="Symbol"/>
      <family val="1"/>
      <charset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25">
    <border>
      <left/>
      <right/>
      <top/>
      <bottom/>
      <diagonal/>
    </border>
    <border>
      <left style="thin">
        <color theme="4" tint="0.39997558519241921"/>
      </left>
      <right/>
      <top style="thin">
        <color theme="4" tint="0.39997558519241921"/>
      </top>
      <bottom style="thin">
        <color theme="4" tint="0.3999755851924192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s>
  <cellStyleXfs count="4">
    <xf numFmtId="0" fontId="0" fillId="0" borderId="0"/>
    <xf numFmtId="42" fontId="1" fillId="0" borderId="0" applyFont="0" applyFill="0" applyBorder="0" applyAlignment="0" applyProtection="0"/>
    <xf numFmtId="41" fontId="1" fillId="0" borderId="0" applyFont="0" applyFill="0" applyBorder="0" applyAlignment="0" applyProtection="0"/>
    <xf numFmtId="9" fontId="1" fillId="0" borderId="0" applyFont="0" applyFill="0" applyBorder="0" applyAlignment="0" applyProtection="0"/>
  </cellStyleXfs>
  <cellXfs count="78">
    <xf numFmtId="0" fontId="0" fillId="0" borderId="0" xfId="0"/>
    <xf numFmtId="164" fontId="0" fillId="0" borderId="0" xfId="0" applyNumberFormat="1"/>
    <xf numFmtId="0" fontId="0" fillId="0" borderId="0" xfId="0" applyAlignment="1">
      <alignment horizontal="left"/>
    </xf>
    <xf numFmtId="42" fontId="0" fillId="0" borderId="0" xfId="1" applyFont="1"/>
    <xf numFmtId="0" fontId="0" fillId="0" borderId="0" xfId="0" pivotButton="1"/>
    <xf numFmtId="41" fontId="0" fillId="0" borderId="0" xfId="2" applyFont="1"/>
    <xf numFmtId="0" fontId="0" fillId="0" borderId="0" xfId="0" applyNumberFormat="1"/>
    <xf numFmtId="1" fontId="0" fillId="0" borderId="0" xfId="0" applyNumberFormat="1"/>
    <xf numFmtId="1" fontId="0" fillId="0" borderId="1" xfId="0" applyNumberFormat="1" applyFont="1" applyBorder="1"/>
    <xf numFmtId="1" fontId="0" fillId="2" borderId="1" xfId="0" applyNumberFormat="1" applyFont="1" applyFill="1" applyBorder="1"/>
    <xf numFmtId="0" fontId="0" fillId="0" borderId="0" xfId="0" applyAlignment="1">
      <alignment horizontal="left" indent="1"/>
    </xf>
    <xf numFmtId="14" fontId="0" fillId="0" borderId="0" xfId="0" applyNumberFormat="1"/>
    <xf numFmtId="0" fontId="5" fillId="0" borderId="0" xfId="0" applyFont="1"/>
    <xf numFmtId="41" fontId="5" fillId="0" borderId="0" xfId="2" applyFont="1"/>
    <xf numFmtId="0" fontId="5" fillId="0" borderId="6" xfId="0" applyFont="1" applyBorder="1"/>
    <xf numFmtId="0" fontId="5" fillId="0" borderId="0" xfId="0" applyFont="1" applyBorder="1"/>
    <xf numFmtId="41" fontId="5" fillId="0" borderId="0" xfId="2" applyFont="1" applyBorder="1"/>
    <xf numFmtId="0" fontId="5" fillId="0" borderId="7" xfId="0" applyFont="1" applyBorder="1"/>
    <xf numFmtId="41" fontId="5" fillId="0" borderId="7" xfId="2" applyFont="1" applyBorder="1"/>
    <xf numFmtId="0" fontId="5" fillId="0" borderId="8" xfId="0" applyFont="1" applyBorder="1"/>
    <xf numFmtId="0" fontId="5" fillId="0" borderId="9" xfId="0" applyFont="1" applyBorder="1"/>
    <xf numFmtId="41" fontId="5" fillId="0" borderId="9" xfId="2" applyFont="1" applyBorder="1"/>
    <xf numFmtId="0" fontId="5" fillId="0" borderId="10" xfId="0" applyFont="1" applyBorder="1"/>
    <xf numFmtId="0" fontId="5" fillId="0" borderId="2" xfId="0" applyFont="1" applyBorder="1" applyAlignment="1">
      <alignment horizontal="center" vertical="center"/>
    </xf>
    <xf numFmtId="0" fontId="5" fillId="0" borderId="14" xfId="0" applyFont="1" applyBorder="1"/>
    <xf numFmtId="0" fontId="5" fillId="0" borderId="15" xfId="0" applyFont="1" applyBorder="1"/>
    <xf numFmtId="0" fontId="5" fillId="0" borderId="16" xfId="0" applyFont="1" applyBorder="1"/>
    <xf numFmtId="0" fontId="5" fillId="0" borderId="2" xfId="0" applyFont="1" applyBorder="1" applyAlignment="1">
      <alignment vertical="center"/>
    </xf>
    <xf numFmtId="41" fontId="5" fillId="0" borderId="2" xfId="2" applyFont="1" applyBorder="1" applyAlignment="1">
      <alignment vertical="center"/>
    </xf>
    <xf numFmtId="41" fontId="5" fillId="0" borderId="14" xfId="2" applyFont="1" applyBorder="1"/>
    <xf numFmtId="41" fontId="5" fillId="0" borderId="15" xfId="2" applyFont="1" applyBorder="1"/>
    <xf numFmtId="41" fontId="5" fillId="0" borderId="16" xfId="2" applyFont="1" applyBorder="1"/>
    <xf numFmtId="41" fontId="5" fillId="0" borderId="2" xfId="2" applyFont="1" applyBorder="1"/>
    <xf numFmtId="0" fontId="5" fillId="0" borderId="14" xfId="2" applyNumberFormat="1" applyFont="1" applyBorder="1"/>
    <xf numFmtId="41" fontId="5" fillId="0" borderId="17" xfId="2" applyFont="1" applyBorder="1"/>
    <xf numFmtId="9" fontId="5" fillId="0" borderId="12" xfId="3" applyFont="1" applyBorder="1"/>
    <xf numFmtId="9" fontId="5" fillId="0" borderId="15" xfId="3" applyFont="1" applyBorder="1"/>
    <xf numFmtId="0" fontId="5" fillId="0" borderId="17" xfId="2" applyNumberFormat="1" applyFont="1" applyBorder="1"/>
    <xf numFmtId="0" fontId="5" fillId="0" borderId="12" xfId="2" applyNumberFormat="1" applyFont="1" applyBorder="1"/>
    <xf numFmtId="0" fontId="5" fillId="0" borderId="15" xfId="2" applyNumberFormat="1" applyFont="1" applyBorder="1"/>
    <xf numFmtId="9" fontId="5" fillId="0" borderId="17" xfId="3" applyFont="1" applyBorder="1"/>
    <xf numFmtId="41" fontId="5" fillId="0" borderId="20" xfId="2" applyFont="1" applyBorder="1"/>
    <xf numFmtId="0" fontId="5" fillId="0" borderId="3" xfId="0" applyFont="1" applyBorder="1"/>
    <xf numFmtId="0" fontId="5" fillId="0" borderId="4" xfId="0" applyFont="1" applyBorder="1"/>
    <xf numFmtId="41" fontId="5" fillId="0" borderId="4" xfId="2" applyFont="1" applyBorder="1"/>
    <xf numFmtId="0" fontId="5" fillId="0" borderId="5" xfId="0" applyFont="1" applyBorder="1"/>
    <xf numFmtId="41" fontId="5" fillId="0" borderId="23" xfId="2" applyFont="1" applyBorder="1"/>
    <xf numFmtId="41" fontId="5" fillId="0" borderId="13" xfId="2" applyFont="1" applyBorder="1" applyAlignment="1">
      <alignment vertical="center"/>
    </xf>
    <xf numFmtId="0" fontId="5" fillId="0" borderId="21" xfId="2" applyNumberFormat="1" applyFont="1" applyBorder="1"/>
    <xf numFmtId="41" fontId="5" fillId="0" borderId="18" xfId="2" applyFont="1" applyBorder="1"/>
    <xf numFmtId="41" fontId="5" fillId="0" borderId="2" xfId="2" applyFont="1" applyBorder="1" applyAlignment="1">
      <alignment vertical="center" wrapText="1"/>
    </xf>
    <xf numFmtId="41" fontId="5" fillId="0" borderId="15" xfId="2" applyNumberFormat="1" applyFont="1" applyBorder="1"/>
    <xf numFmtId="0" fontId="5" fillId="0" borderId="16" xfId="2" applyNumberFormat="1" applyFont="1" applyBorder="1"/>
    <xf numFmtId="0" fontId="5" fillId="0" borderId="14" xfId="0" applyNumberFormat="1" applyFont="1" applyBorder="1"/>
    <xf numFmtId="165" fontId="5" fillId="0" borderId="15" xfId="0" applyNumberFormat="1" applyFont="1" applyBorder="1"/>
    <xf numFmtId="2" fontId="5" fillId="0" borderId="15" xfId="0" applyNumberFormat="1" applyFont="1" applyBorder="1"/>
    <xf numFmtId="2" fontId="5" fillId="0" borderId="17" xfId="0" applyNumberFormat="1" applyFont="1" applyBorder="1"/>
    <xf numFmtId="2" fontId="5" fillId="0" borderId="16" xfId="0" applyNumberFormat="1" applyFont="1" applyBorder="1"/>
    <xf numFmtId="0" fontId="5" fillId="0" borderId="23" xfId="0" applyFont="1" applyBorder="1" applyAlignment="1">
      <alignment horizontal="right"/>
    </xf>
    <xf numFmtId="41" fontId="5" fillId="0" borderId="22" xfId="2" applyFont="1" applyBorder="1"/>
    <xf numFmtId="9" fontId="6" fillId="3" borderId="2" xfId="3" applyFont="1" applyFill="1" applyBorder="1"/>
    <xf numFmtId="41" fontId="5" fillId="3" borderId="19" xfId="2" applyFont="1" applyFill="1" applyBorder="1"/>
    <xf numFmtId="41" fontId="5" fillId="0" borderId="13" xfId="2" applyFont="1" applyBorder="1" applyAlignment="1">
      <alignment vertical="center" wrapText="1"/>
    </xf>
    <xf numFmtId="0" fontId="3" fillId="0" borderId="2" xfId="0" applyFont="1" applyBorder="1" applyAlignment="1">
      <alignment horizontal="center" vertical="center"/>
    </xf>
    <xf numFmtId="0" fontId="2" fillId="0" borderId="2" xfId="0" applyFont="1" applyBorder="1" applyAlignment="1">
      <alignment horizontal="center" vertical="center"/>
    </xf>
    <xf numFmtId="0" fontId="0" fillId="0" borderId="0" xfId="2" applyNumberFormat="1" applyFont="1"/>
    <xf numFmtId="1" fontId="0" fillId="2" borderId="0" xfId="0" applyNumberFormat="1" applyFont="1" applyFill="1" applyBorder="1"/>
    <xf numFmtId="1" fontId="0" fillId="0" borderId="1" xfId="0" applyNumberFormat="1" applyBorder="1"/>
    <xf numFmtId="1" fontId="0" fillId="0" borderId="0" xfId="0" applyNumberFormat="1" applyFont="1" applyBorder="1"/>
    <xf numFmtId="0" fontId="5" fillId="0" borderId="24" xfId="0" applyFont="1" applyBorder="1" applyAlignment="1">
      <alignment horizontal="left"/>
    </xf>
    <xf numFmtId="0" fontId="5" fillId="0" borderId="11" xfId="0" applyFont="1" applyBorder="1" applyAlignment="1">
      <alignment horizontal="left"/>
    </xf>
    <xf numFmtId="0" fontId="5" fillId="0" borderId="8" xfId="0" applyFont="1" applyBorder="1" applyAlignment="1">
      <alignment horizontal="left"/>
    </xf>
    <xf numFmtId="0" fontId="5" fillId="0" borderId="9" xfId="0" applyFont="1" applyBorder="1" applyAlignment="1">
      <alignment horizontal="left"/>
    </xf>
    <xf numFmtId="0" fontId="5" fillId="0" borderId="6" xfId="0" applyFont="1" applyBorder="1" applyAlignment="1">
      <alignment horizontal="center"/>
    </xf>
    <xf numFmtId="0" fontId="5" fillId="0" borderId="0"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cellXfs>
  <cellStyles count="4">
    <cellStyle name="Comma [0]" xfId="2" builtinId="6"/>
    <cellStyle name="Currency [0]" xfId="1" builtinId="7"/>
    <cellStyle name="Normal" xfId="0" builtinId="0"/>
    <cellStyle name="Percent" xfId="3" builtinId="5"/>
  </cellStyles>
  <dxfs count="15">
    <dxf>
      <numFmt numFmtId="0" formatCode="General"/>
    </dxf>
    <dxf>
      <numFmt numFmtId="0" formatCode="General"/>
    </dxf>
    <dxf>
      <numFmt numFmtId="19" formatCode="dd/mm/yyyy"/>
    </dxf>
    <dxf>
      <numFmt numFmtId="164" formatCode="[$-13809]dddd\,\ dd\ mmmm\ yyyy;@"/>
    </dxf>
    <dxf>
      <font>
        <b val="0"/>
        <i val="0"/>
        <strike val="0"/>
        <condense val="0"/>
        <extend val="0"/>
        <outline val="0"/>
        <shadow val="0"/>
        <u val="none"/>
        <vertAlign val="baseline"/>
        <sz val="11"/>
        <color theme="1"/>
        <name val="Calibri"/>
        <family val="2"/>
        <scheme val="minor"/>
      </font>
      <numFmt numFmtId="32" formatCode="_-&quot;Rp&quot;* #,##0_-;\-&quot;Rp&quot;* #,##0_-;_-&quot;Rp&quot;* &quot;-&quot;_-;_-@_-"/>
    </dxf>
    <dxf>
      <font>
        <b val="0"/>
        <i val="0"/>
        <strike val="0"/>
        <condense val="0"/>
        <extend val="0"/>
        <outline val="0"/>
        <shadow val="0"/>
        <u val="none"/>
        <vertAlign val="baseline"/>
        <sz val="11"/>
        <color theme="1"/>
        <name val="Calibri"/>
        <family val="2"/>
        <scheme val="minor"/>
      </font>
    </dxf>
    <dxf>
      <numFmt numFmtId="1" formatCode="0"/>
    </dxf>
    <dxf>
      <numFmt numFmtId="1" formatCode="0"/>
    </dxf>
    <dxf>
      <numFmt numFmtId="1" formatCode="0"/>
    </dxf>
    <dxf>
      <numFmt numFmtId="164" formatCode="[$-13809]dddd\,\ dd\ mmmm\ yyyy;@"/>
    </dxf>
    <dxf>
      <font>
        <b val="0"/>
        <i val="0"/>
        <strike val="0"/>
        <condense val="0"/>
        <extend val="0"/>
        <outline val="0"/>
        <shadow val="0"/>
        <u val="none"/>
        <vertAlign val="baseline"/>
        <sz val="11"/>
        <color theme="1"/>
        <name val="Calibri"/>
        <family val="2"/>
        <scheme val="minor"/>
      </font>
      <numFmt numFmtId="32" formatCode="_-&quot;Rp&quot;* #,##0_-;\-&quot;Rp&quot;* #,##0_-;_-&quot;Rp&quot;* &quot;-&quot;_-;_-@_-"/>
    </dxf>
    <dxf>
      <font>
        <b val="0"/>
        <i val="0"/>
        <strike val="0"/>
        <condense val="0"/>
        <extend val="0"/>
        <outline val="0"/>
        <shadow val="0"/>
        <u val="none"/>
        <vertAlign val="baseline"/>
        <sz val="11"/>
        <color theme="1"/>
        <name val="Calibri"/>
        <family val="2"/>
        <scheme val="minor"/>
      </font>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[database prototype.xlsx]pivottable!PivotTable8</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pivottable!$B$3:$B$18</c:f>
              <c:multiLvlStrCache>
                <c:ptCount val="13"/>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lvl>
                <c:lvl>
                  <c:pt idx="0">
                    <c:v>2021</c:v>
                  </c:pt>
                  <c:pt idx="8">
                    <c:v>2022</c:v>
                  </c:pt>
                </c:lvl>
              </c:multiLvlStrCache>
            </c:multiLvlStrRef>
          </c:cat>
          <c:val>
            <c:numRef>
              <c:f>pivottable!$C$3:$C$18</c:f>
              <c:numCache>
                <c:formatCode>General</c:formatCode>
                <c:ptCount val="13"/>
                <c:pt idx="0">
                  <c:v>44563000</c:v>
                </c:pt>
                <c:pt idx="1">
                  <c:v>65825000</c:v>
                </c:pt>
                <c:pt idx="2">
                  <c:v>62444000</c:v>
                </c:pt>
                <c:pt idx="3">
                  <c:v>46508000</c:v>
                </c:pt>
                <c:pt idx="4">
                  <c:v>61782000</c:v>
                </c:pt>
                <c:pt idx="5">
                  <c:v>55582000</c:v>
                </c:pt>
                <c:pt idx="6">
                  <c:v>60323500</c:v>
                </c:pt>
                <c:pt idx="7">
                  <c:v>116442000</c:v>
                </c:pt>
                <c:pt idx="8">
                  <c:v>62357000</c:v>
                </c:pt>
                <c:pt idx="9">
                  <c:v>58470000</c:v>
                </c:pt>
                <c:pt idx="10">
                  <c:v>65247000</c:v>
                </c:pt>
                <c:pt idx="11">
                  <c:v>83708000</c:v>
                </c:pt>
                <c:pt idx="12">
                  <c:v>55656000</c:v>
                </c:pt>
              </c:numCache>
            </c:numRef>
          </c:val>
          <c:smooth val="0"/>
          <c:extLst>
            <c:ext xmlns:c16="http://schemas.microsoft.com/office/drawing/2014/chart" uri="{C3380CC4-5D6E-409C-BE32-E72D297353CC}">
              <c16:uniqueId val="{00000000-3142-4148-A372-14D824B2018B}"/>
            </c:ext>
          </c:extLst>
        </c:ser>
        <c:dLbls>
          <c:showLegendKey val="0"/>
          <c:showVal val="0"/>
          <c:showCatName val="0"/>
          <c:showSerName val="0"/>
          <c:showPercent val="0"/>
          <c:showBubbleSize val="0"/>
        </c:dLbls>
        <c:marker val="1"/>
        <c:smooth val="0"/>
        <c:axId val="675487312"/>
        <c:axId val="675494800"/>
      </c:lineChart>
      <c:catAx>
        <c:axId val="67548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494800"/>
        <c:crosses val="autoZero"/>
        <c:auto val="1"/>
        <c:lblAlgn val="ctr"/>
        <c:lblOffset val="100"/>
        <c:noMultiLvlLbl val="0"/>
      </c:catAx>
      <c:valAx>
        <c:axId val="67549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48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891540</xdr:colOff>
      <xdr:row>1</xdr:row>
      <xdr:rowOff>144780</xdr:rowOff>
    </xdr:from>
    <xdr:to>
      <xdr:col>6</xdr:col>
      <xdr:colOff>396240</xdr:colOff>
      <xdr:row>15</xdr:row>
      <xdr:rowOff>51435</xdr:rowOff>
    </xdr:to>
    <mc:AlternateContent xmlns:mc="http://schemas.openxmlformats.org/markup-compatibility/2006" xmlns:a14="http://schemas.microsoft.com/office/drawing/2010/main">
      <mc:Choice Requires="a14">
        <xdr:graphicFrame macro="">
          <xdr:nvGraphicFramePr>
            <xdr:cNvPr id="2" name="Tanggal (Month)">
              <a:extLst>
                <a:ext uri="{FF2B5EF4-FFF2-40B4-BE49-F238E27FC236}">
                  <a16:creationId xmlns:a16="http://schemas.microsoft.com/office/drawing/2014/main" id="{2D1FFF09-EF0B-42C8-856A-8824BA67A546}"/>
                </a:ext>
              </a:extLst>
            </xdr:cNvPr>
            <xdr:cNvGraphicFramePr/>
          </xdr:nvGraphicFramePr>
          <xdr:xfrm>
            <a:off x="0" y="0"/>
            <a:ext cx="0" cy="0"/>
          </xdr:xfrm>
          <a:graphic>
            <a:graphicData uri="http://schemas.microsoft.com/office/drawing/2010/slicer">
              <sle:slicer xmlns:sle="http://schemas.microsoft.com/office/drawing/2010/slicer" name="Tanggal (Month)"/>
            </a:graphicData>
          </a:graphic>
        </xdr:graphicFrame>
      </mc:Choice>
      <mc:Fallback xmlns="">
        <xdr:sp macro="" textlink="">
          <xdr:nvSpPr>
            <xdr:cNvPr id="0" name=""/>
            <xdr:cNvSpPr>
              <a:spLocks noTextEdit="1"/>
            </xdr:cNvSpPr>
          </xdr:nvSpPr>
          <xdr:spPr>
            <a:xfrm>
              <a:off x="4008120" y="3276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220980</xdr:colOff>
      <xdr:row>1</xdr:row>
      <xdr:rowOff>137161</xdr:rowOff>
    </xdr:from>
    <xdr:to>
      <xdr:col>10</xdr:col>
      <xdr:colOff>220980</xdr:colOff>
      <xdr:row>7</xdr:row>
      <xdr:rowOff>60961</xdr:rowOff>
    </xdr:to>
    <mc:AlternateContent xmlns:mc="http://schemas.openxmlformats.org/markup-compatibility/2006" xmlns:a14="http://schemas.microsoft.com/office/drawing/2010/main">
      <mc:Choice Requires="a14">
        <xdr:graphicFrame macro="">
          <xdr:nvGraphicFramePr>
            <xdr:cNvPr id="3" name="Tahun">
              <a:extLst>
                <a:ext uri="{FF2B5EF4-FFF2-40B4-BE49-F238E27FC236}">
                  <a16:creationId xmlns:a16="http://schemas.microsoft.com/office/drawing/2014/main" id="{527ABCB8-2112-4FB7-A49A-25136235420F}"/>
                </a:ext>
              </a:extLst>
            </xdr:cNvPr>
            <xdr:cNvGraphicFramePr/>
          </xdr:nvGraphicFramePr>
          <xdr:xfrm>
            <a:off x="0" y="0"/>
            <a:ext cx="0" cy="0"/>
          </xdr:xfrm>
          <a:graphic>
            <a:graphicData uri="http://schemas.microsoft.com/office/drawing/2010/slicer">
              <sle:slicer xmlns:sle="http://schemas.microsoft.com/office/drawing/2010/slicer" name="Tahun"/>
            </a:graphicData>
          </a:graphic>
        </xdr:graphicFrame>
      </mc:Choice>
      <mc:Fallback xmlns="">
        <xdr:sp macro="" textlink="">
          <xdr:nvSpPr>
            <xdr:cNvPr id="0" name=""/>
            <xdr:cNvSpPr>
              <a:spLocks noTextEdit="1"/>
            </xdr:cNvSpPr>
          </xdr:nvSpPr>
          <xdr:spPr>
            <a:xfrm>
              <a:off x="6271260" y="320041"/>
              <a:ext cx="1828800" cy="1021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723900</xdr:colOff>
      <xdr:row>16</xdr:row>
      <xdr:rowOff>3810</xdr:rowOff>
    </xdr:from>
    <xdr:to>
      <xdr:col>10</xdr:col>
      <xdr:colOff>533400</xdr:colOff>
      <xdr:row>31</xdr:row>
      <xdr:rowOff>3810</xdr:rowOff>
    </xdr:to>
    <xdr:graphicFrame macro="">
      <xdr:nvGraphicFramePr>
        <xdr:cNvPr id="4" name="Chart 3">
          <a:extLst>
            <a:ext uri="{FF2B5EF4-FFF2-40B4-BE49-F238E27FC236}">
              <a16:creationId xmlns:a16="http://schemas.microsoft.com/office/drawing/2014/main" id="{5F8A85F6-0E70-4FCE-9085-EB7EC0033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20.430935416669" backgroundQuery="1" createdVersion="7" refreshedVersion="7" minRefreshableVersion="3" recordCount="0" supportSubquery="1" supportAdvancedDrill="1" xr:uid="{68BE1114-CB95-4C01-A6EF-557661F59B45}">
  <cacheSource type="external" connectionId="3"/>
  <cacheFields count="3">
    <cacheField name="[Table4_2].[Tanggal (Month)].[Tanggal (Month)]" caption="Tanggal (Month)" numFmtId="0" hierarchy="12" level="1">
      <sharedItems count="12">
        <s v="May"/>
        <s v="Jun"/>
        <s v="Jul"/>
        <s v="Aug"/>
        <s v="Sep"/>
        <s v="Oct"/>
        <s v="Nov"/>
        <s v="Dec"/>
        <s v="Jan"/>
        <s v="Feb"/>
        <s v="Mar"/>
        <s v="Apr"/>
      </sharedItems>
    </cacheField>
    <cacheField name="[Table4_2].[Tanggal (Year)].[Tanggal (Year)]" caption="Tanggal (Year)" numFmtId="0" hierarchy="10" level="1">
      <sharedItems count="2">
        <s v="2021"/>
        <s v="2022"/>
      </sharedItems>
    </cacheField>
    <cacheField name="[Measures].[Sum of Jumlah Pemasukan]" caption="Sum of Jumlah Pemasukan" numFmtId="0" hierarchy="18" level="32767"/>
  </cacheFields>
  <cacheHierarchies count="19">
    <cacheHierarchy uniqueName="[Table4].[Hari Ke-]" caption="Hari Ke-" attribute="1" defaultMemberUniqueName="[Table4].[Hari Ke-].[All]" allUniqueName="[Table4].[Hari Ke-].[All]" dimensionUniqueName="[Table4]" displayFolder="" count="2" memberValueDatatype="130" unbalanced="0"/>
    <cacheHierarchy uniqueName="[Table4].[Bulan]" caption="Bulan" attribute="1" defaultMemberUniqueName="[Table4].[Bulan].[All]" allUniqueName="[Table4].[Bulan].[All]" dimensionUniqueName="[Table4]" displayFolder="" count="2" memberValueDatatype="20" unbalanced="0"/>
    <cacheHierarchy uniqueName="[Table4].[Tahun]" caption="Tahun" attribute="1" defaultMemberUniqueName="[Table4].[Tahun].[All]" allUniqueName="[Table4].[Tahun].[All]" dimensionUniqueName="[Table4]" displayFolder="" count="2" memberValueDatatype="20" unbalanced="0"/>
    <cacheHierarchy uniqueName="[Table4].[Jumlah Pemasukan]" caption="Jumlah Pemasukan" attribute="1" defaultMemberUniqueName="[Table4].[Jumlah Pemasukan].[All]" allUniqueName="[Table4].[Jumlah Pemasukan].[All]" dimensionUniqueName="[Table4]" displayFolder="" count="2" memberValueDatatype="5" unbalanced="0"/>
    <cacheHierarchy uniqueName="[Table4].[Tanggal]" caption="Tanggal" attribute="1" time="1" defaultMemberUniqueName="[Table4].[Tanggal].[All]" allUniqueName="[Table4].[Tanggal].[All]" dimensionUniqueName="[Table4]" displayFolder="" count="2" memberValueDatatype="7" unbalanced="0"/>
    <cacheHierarchy uniqueName="[Table4_2].[Hari Ke-]" caption="Hari Ke-" attribute="1" defaultMemberUniqueName="[Table4_2].[Hari Ke-].[All]" allUniqueName="[Table4_2].[Hari Ke-].[All]" dimensionUniqueName="[Table4_2]" displayFolder="" count="2" memberValueDatatype="130" unbalanced="0"/>
    <cacheHierarchy uniqueName="[Table4_2].[Bulan]" caption="Bulan" attribute="1" defaultMemberUniqueName="[Table4_2].[Bulan].[All]" allUniqueName="[Table4_2].[Bulan].[All]" dimensionUniqueName="[Table4_2]" displayFolder="" count="2" memberValueDatatype="20" unbalanced="0"/>
    <cacheHierarchy uniqueName="[Table4_2].[Tahun]" caption="Tahun" attribute="1" defaultMemberUniqueName="[Table4_2].[Tahun].[All]" allUniqueName="[Table4_2].[Tahun].[All]" dimensionUniqueName="[Table4_2]" displayFolder="" count="2" memberValueDatatype="20" unbalanced="0"/>
    <cacheHierarchy uniqueName="[Table4_2].[Jumlah Pemasukan]" caption="Jumlah Pemasukan" attribute="1" defaultMemberUniqueName="[Table4_2].[Jumlah Pemasukan].[All]" allUniqueName="[Table4_2].[Jumlah Pemasukan].[All]" dimensionUniqueName="[Table4_2]" displayFolder="" count="2" memberValueDatatype="20" unbalanced="0"/>
    <cacheHierarchy uniqueName="[Table4_2].[Tanggal]" caption="Tanggal" attribute="1" time="1" defaultMemberUniqueName="[Table4_2].[Tanggal].[All]" allUniqueName="[Table4_2].[Tanggal].[All]" dimensionUniqueName="[Table4_2]" displayFolder="" count="2" memberValueDatatype="7" unbalanced="0"/>
    <cacheHierarchy uniqueName="[Table4_2].[Tanggal (Year)]" caption="Tanggal (Year)" attribute="1" defaultMemberUniqueName="[Table4_2].[Tanggal (Year)].[All]" allUniqueName="[Table4_2].[Tanggal (Year)].[All]" dimensionUniqueName="[Table4_2]" displayFolder="" count="2" memberValueDatatype="130" unbalanced="0">
      <fieldsUsage count="2">
        <fieldUsage x="-1"/>
        <fieldUsage x="1"/>
      </fieldsUsage>
    </cacheHierarchy>
    <cacheHierarchy uniqueName="[Table4_2].[Tanggal (Quarter)]" caption="Tanggal (Quarter)" attribute="1" defaultMemberUniqueName="[Table4_2].[Tanggal (Quarter)].[All]" allUniqueName="[Table4_2].[Tanggal (Quarter)].[All]" dimensionUniqueName="[Table4_2]" displayFolder="" count="2" memberValueDatatype="130" unbalanced="0"/>
    <cacheHierarchy uniqueName="[Table4_2].[Tanggal (Month)]" caption="Tanggal (Month)" attribute="1" defaultMemberUniqueName="[Table4_2].[Tanggal (Month)].[All]" allUniqueName="[Table4_2].[Tanggal (Month)].[All]" dimensionUniqueName="[Table4_2]" displayFolder="" count="2" memberValueDatatype="130" unbalanced="0">
      <fieldsUsage count="2">
        <fieldUsage x="-1"/>
        <fieldUsage x="0"/>
      </fieldsUsage>
    </cacheHierarchy>
    <cacheHierarchy uniqueName="[Table4_2].[Tanggal (Month Index)]" caption="Tanggal (Month Index)" attribute="1" defaultMemberUniqueName="[Table4_2].[Tanggal (Month Index)].[All]" allUniqueName="[Table4_2].[Tanggal (Month Index)].[All]" dimensionUniqueName="[Table4_2]" displayFolder="" count="2" memberValueDatatype="20" unbalanced="0" hidden="1"/>
    <cacheHierarchy uniqueName="[Measures].[__XL_Count Table4]" caption="__XL_Count Table4" measure="1" displayFolder="" measureGroup="Table4" count="0" hidden="1"/>
    <cacheHierarchy uniqueName="[Measures].[__XL_Count Table4_2]" caption="__XL_Count Table4_2" measure="1" displayFolder="" measureGroup="Table4_2" count="0" hidden="1"/>
    <cacheHierarchy uniqueName="[Measures].[__No measures defined]" caption="__No measures defined" measure="1" displayFolder="" count="0" hidden="1"/>
    <cacheHierarchy uniqueName="[Measures].[Count of Jumlah Pemasukan]" caption="Count of Jumlah Pemasukan" measure="1" displayFolder="" measureGroup="Table4_2" count="0" hidden="1">
      <extLst>
        <ext xmlns:x15="http://schemas.microsoft.com/office/spreadsheetml/2010/11/main" uri="{B97F6D7D-B522-45F9-BDA1-12C45D357490}">
          <x15:cacheHierarchy aggregatedColumn="8"/>
        </ext>
      </extLst>
    </cacheHierarchy>
    <cacheHierarchy uniqueName="[Measures].[Sum of Jumlah Pemasukan]" caption="Sum of Jumlah Pemasukan" measure="1" displayFolder="" measureGroup="Table4_2"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Table4" uniqueName="[Table4]" caption="Table4"/>
    <dimension name="Table4_2" uniqueName="[Table4_2]" caption="Table4_2"/>
  </dimensions>
  <measureGroups count="2">
    <measureGroup name="Table4" caption="Table4"/>
    <measureGroup name="Table4_2" caption="Table4_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08.317364467592" backgroundQuery="1" createdVersion="3" refreshedVersion="7" minRefreshableVersion="3" recordCount="0" supportSubquery="1" supportAdvancedDrill="1" xr:uid="{2AD0A27A-1610-4737-AA57-E0FD9A6B2AB3}">
  <cacheSource type="external" connectionId="3">
    <extLst>
      <ext xmlns:x14="http://schemas.microsoft.com/office/spreadsheetml/2009/9/main" uri="{F057638F-6D5F-4e77-A914-E7F072B9BCA8}">
        <x14:sourceConnection name="ThisWorkbookDataModel"/>
      </ext>
    </extLst>
  </cacheSource>
  <cacheFields count="0"/>
  <cacheHierarchies count="19">
    <cacheHierarchy uniqueName="[Table4].[Hari Ke-]" caption="Hari Ke-" attribute="1" defaultMemberUniqueName="[Table4].[Hari Ke-].[All]" allUniqueName="[Table4].[Hari Ke-].[All]" dimensionUniqueName="[Table4]" displayFolder="" count="0" memberValueDatatype="130" unbalanced="0"/>
    <cacheHierarchy uniqueName="[Table4].[Bulan]" caption="Bulan" attribute="1" defaultMemberUniqueName="[Table4].[Bulan].[All]" allUniqueName="[Table4].[Bulan].[All]" dimensionUniqueName="[Table4]" displayFolder="" count="0" memberValueDatatype="20" unbalanced="0"/>
    <cacheHierarchy uniqueName="[Table4].[Tahun]" caption="Tahun" attribute="1" defaultMemberUniqueName="[Table4].[Tahun].[All]" allUniqueName="[Table4].[Tahun].[All]" dimensionUniqueName="[Table4]" displayFolder="" count="0" memberValueDatatype="20" unbalanced="0"/>
    <cacheHierarchy uniqueName="[Table4].[Jumlah Pemasukan]" caption="Jumlah Pemasukan" attribute="1" defaultMemberUniqueName="[Table4].[Jumlah Pemasukan].[All]" allUniqueName="[Table4].[Jumlah Pemasukan].[All]" dimensionUniqueName="[Table4]" displayFolder="" count="0" memberValueDatatype="5" unbalanced="0"/>
    <cacheHierarchy uniqueName="[Table4].[Tanggal]" caption="Tanggal" attribute="1" time="1" defaultMemberUniqueName="[Table4].[Tanggal].[All]" allUniqueName="[Table4].[Tanggal].[All]" dimensionUniqueName="[Table4]" displayFolder="" count="0" memberValueDatatype="7" unbalanced="0"/>
    <cacheHierarchy uniqueName="[Table4_2].[Hari Ke-]" caption="Hari Ke-" attribute="1" defaultMemberUniqueName="[Table4_2].[Hari Ke-].[All]" allUniqueName="[Table4_2].[Hari Ke-].[All]" dimensionUniqueName="[Table4_2]" displayFolder="" count="0" memberValueDatatype="130" unbalanced="0"/>
    <cacheHierarchy uniqueName="[Table4_2].[Bulan]" caption="Bulan" attribute="1" defaultMemberUniqueName="[Table4_2].[Bulan].[All]" allUniqueName="[Table4_2].[Bulan].[All]" dimensionUniqueName="[Table4_2]" displayFolder="" count="0" memberValueDatatype="20" unbalanced="0"/>
    <cacheHierarchy uniqueName="[Table4_2].[Tahun]" caption="Tahun" attribute="1" defaultMemberUniqueName="[Table4_2].[Tahun].[All]" allUniqueName="[Table4_2].[Tahun].[All]" dimensionUniqueName="[Table4_2]" displayFolder="" count="2" memberValueDatatype="20" unbalanced="0"/>
    <cacheHierarchy uniqueName="[Table4_2].[Jumlah Pemasukan]" caption="Jumlah Pemasukan" attribute="1" defaultMemberUniqueName="[Table4_2].[Jumlah Pemasukan].[All]" allUniqueName="[Table4_2].[Jumlah Pemasukan].[All]" dimensionUniqueName="[Table4_2]" displayFolder="" count="0" memberValueDatatype="20" unbalanced="0"/>
    <cacheHierarchy uniqueName="[Table4_2].[Tanggal]" caption="Tanggal" attribute="1" time="1" defaultMemberUniqueName="[Table4_2].[Tanggal].[All]" allUniqueName="[Table4_2].[Tanggal].[All]" dimensionUniqueName="[Table4_2]" displayFolder="" count="0" memberValueDatatype="7" unbalanced="0"/>
    <cacheHierarchy uniqueName="[Table4_2].[Tanggal (Year)]" caption="Tanggal (Year)" attribute="1" defaultMemberUniqueName="[Table4_2].[Tanggal (Year)].[All]" allUniqueName="[Table4_2].[Tanggal (Year)].[All]" dimensionUniqueName="[Table4_2]" displayFolder="" count="0" memberValueDatatype="130" unbalanced="0"/>
    <cacheHierarchy uniqueName="[Table4_2].[Tanggal (Quarter)]" caption="Tanggal (Quarter)" attribute="1" defaultMemberUniqueName="[Table4_2].[Tanggal (Quarter)].[All]" allUniqueName="[Table4_2].[Tanggal (Quarter)].[All]" dimensionUniqueName="[Table4_2]" displayFolder="" count="0" memberValueDatatype="130" unbalanced="0"/>
    <cacheHierarchy uniqueName="[Table4_2].[Tanggal (Month)]" caption="Tanggal (Month)" attribute="1" defaultMemberUniqueName="[Table4_2].[Tanggal (Month)].[All]" allUniqueName="[Table4_2].[Tanggal (Month)].[All]" dimensionUniqueName="[Table4_2]" displayFolder="" count="2" memberValueDatatype="130" unbalanced="0"/>
    <cacheHierarchy uniqueName="[Table4_2].[Tanggal (Month Index)]" caption="Tanggal (Month Index)" attribute="1" defaultMemberUniqueName="[Table4_2].[Tanggal (Month Index)].[All]" allUniqueName="[Table4_2].[Tanggal (Month Index)].[All]" dimensionUniqueName="[Table4_2]" displayFolder="" count="0" memberValueDatatype="20" unbalanced="0" hidden="1"/>
    <cacheHierarchy uniqueName="[Measures].[__XL_Count Table4]" caption="__XL_Count Table4" measure="1" displayFolder="" measureGroup="Table4" count="0" hidden="1"/>
    <cacheHierarchy uniqueName="[Measures].[__XL_Count Table4_2]" caption="__XL_Count Table4_2" measure="1" displayFolder="" measureGroup="Table4_2" count="0" hidden="1"/>
    <cacheHierarchy uniqueName="[Measures].[__No measures defined]" caption="__No measures defined" measure="1" displayFolder="" count="0" hidden="1"/>
    <cacheHierarchy uniqueName="[Measures].[Count of Jumlah Pemasukan]" caption="Count of Jumlah Pemasukan" measure="1" displayFolder="" measureGroup="Table4_2" count="0" hidden="1">
      <extLst>
        <ext xmlns:x15="http://schemas.microsoft.com/office/spreadsheetml/2010/11/main" uri="{B97F6D7D-B522-45F9-BDA1-12C45D357490}">
          <x15:cacheHierarchy aggregatedColumn="8"/>
        </ext>
      </extLst>
    </cacheHierarchy>
    <cacheHierarchy uniqueName="[Measures].[Sum of Jumlah Pemasukan]" caption="Sum of Jumlah Pemasukan" measure="1" displayFolder="" measureGroup="Table4_2"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10428025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DD6E17-B50F-4094-9A46-972AF338666B}" name="PivotTable8" cacheId="4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9">
  <location ref="B2:C18" firstHeaderRow="1" firstDataRow="1" firstDataCol="1"/>
  <pivotFields count="3">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2">
        <item x="0"/>
        <item x="1"/>
      </items>
    </pivotField>
    <pivotField dataField="1" subtotalTop="0" showAll="0" defaultSubtotal="0"/>
  </pivotFields>
  <rowFields count="2">
    <field x="1"/>
    <field x="0"/>
  </rowFields>
  <rowItems count="16">
    <i>
      <x/>
    </i>
    <i r="1">
      <x/>
    </i>
    <i r="1">
      <x v="1"/>
    </i>
    <i r="1">
      <x v="2"/>
    </i>
    <i r="1">
      <x v="3"/>
    </i>
    <i r="1">
      <x v="4"/>
    </i>
    <i r="1">
      <x v="5"/>
    </i>
    <i r="1">
      <x v="6"/>
    </i>
    <i r="1">
      <x v="7"/>
    </i>
    <i>
      <x v="1"/>
    </i>
    <i r="1">
      <x v="8"/>
    </i>
    <i r="1">
      <x v="9"/>
    </i>
    <i r="1">
      <x v="10"/>
    </i>
    <i r="1">
      <x v="11"/>
    </i>
    <i r="1">
      <x/>
    </i>
    <i t="grand">
      <x/>
    </i>
  </rowItems>
  <colItems count="1">
    <i/>
  </colItems>
  <dataFields count="1">
    <dataField name="Sum of Jumlah Pemasukan" fld="2" baseField="0" baseItem="0"/>
  </dataFields>
  <formats count="2">
    <format dxfId="1">
      <pivotArea outline="0" collapsedLevelsAreSubtotals="1" fieldPosition="0"/>
    </format>
    <format dxfId="0">
      <pivotArea dataOnly="0" labelOnly="1" outline="0" axis="axisValues" fieldPosition="0"/>
    </format>
  </formats>
  <chartFormats count="1">
    <chartFormat chart="18" format="0"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Jumlah Pemasukan"/>
  </pivotHierarchies>
  <pivotTableStyleInfo name="PivotStyleLight16" showRowHeaders="1" showColHeaders="1" showRowStripes="0" showColStripes="0" showLastColumn="1"/>
  <rowHierarchiesUsage count="2">
    <rowHierarchyUsage hierarchyUsage="10"/>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ase.xlsx!Table4_2">
        <x15:activeTabTopLevelEntity name="[Table4_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5E7ED6C-A395-4A09-9E9D-1DFEB7C5C955}" autoFormatId="16" applyNumberFormats="0" applyBorderFormats="0" applyFontFormats="0" applyPatternFormats="0" applyAlignmentFormats="0" applyWidthHeightFormats="0">
  <queryTableRefresh nextId="9">
    <queryTableFields count="5">
      <queryTableField id="1" name="Hari Ke-" tableColumnId="1"/>
      <queryTableField id="2" name="Bulan" tableColumnId="2"/>
      <queryTableField id="3" name="Tahun" tableColumnId="3"/>
      <queryTableField id="5" name="Jumlah Pemasukan" tableColumnId="5"/>
      <queryTableField id="6" name="Tanggal" tableColumnId="6"/>
    </queryTableFields>
    <queryTableDeletedFields count="1">
      <deletedField name="Column4"/>
    </queryTableDeletedFields>
  </queryTableRefresh>
  <extLst>
    <ext xmlns:x15="http://schemas.microsoft.com/office/spreadsheetml/2010/11/main" uri="{883FBD77-0823-4a55-B5E3-86C4891E6966}">
      <x15:queryTable sourceDataName="Query - Table4"/>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 xr10:uid="{344BF7B1-C548-481B-9B82-ADDACD33B731}" sourceName="[Table4_2].[Tanggal (Month)]">
  <pivotTables>
    <pivotTable tabId="7" name="PivotTable8"/>
  </pivotTables>
  <data>
    <olap pivotCacheId="1104280258">
      <levels count="2">
        <level uniqueName="[Table4_2].[Tanggal (Month)].[(All)]" sourceCaption="(All)" count="0"/>
        <level uniqueName="[Table4_2].[Tanggal (Month)].[Tanggal (Month)]" sourceCaption="Tanggal (Month)" count="12">
          <ranges>
            <range startItem="0">
              <i n="[Table4_2].[Tanggal (Month)].&amp;[Jan]" c="Jan"/>
              <i n="[Table4_2].[Tanggal (Month)].&amp;[Feb]" c="Feb"/>
              <i n="[Table4_2].[Tanggal (Month)].&amp;[Mar]" c="Mar"/>
              <i n="[Table4_2].[Tanggal (Month)].&amp;[Apr]" c="Apr"/>
              <i n="[Table4_2].[Tanggal (Month)].&amp;[May]" c="May"/>
              <i n="[Table4_2].[Tanggal (Month)].&amp;[Jun]" c="Jun"/>
              <i n="[Table4_2].[Tanggal (Month)].&amp;[Jul]" c="Jul"/>
              <i n="[Table4_2].[Tanggal (Month)].&amp;[Aug]" c="Aug"/>
              <i n="[Table4_2].[Tanggal (Month)].&amp;[Sep]" c="Sep"/>
              <i n="[Table4_2].[Tanggal (Month)].&amp;[Oct]" c="Oct"/>
              <i n="[Table4_2].[Tanggal (Month)].&amp;[Nov]" c="Nov"/>
              <i n="[Table4_2].[Tanggal (Month)].&amp;[Dec]" c="Dec"/>
            </range>
          </ranges>
        </level>
      </levels>
      <selections count="1">
        <selection n="[Table4_2].[Tanggal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 xr10:uid="{BBD76E50-9FDC-476C-91A7-2008A12EED4E}" sourceName="[Table4_2].[Tahun]">
  <pivotTables>
    <pivotTable tabId="7" name="PivotTable8"/>
  </pivotTables>
  <data>
    <olap pivotCacheId="1104280258">
      <levels count="2">
        <level uniqueName="[Table4_2].[Tahun].[(All)]" sourceCaption="(All)" count="0"/>
        <level uniqueName="[Table4_2].[Tahun].[Tahun]" sourceCaption="Tahun" count="2">
          <ranges>
            <range startItem="0">
              <i n="[Table4_2].[Tahun].&amp;[2021]" c="2021"/>
              <i n="[Table4_2].[Tahun].&amp;[2022]" c="2022"/>
            </range>
          </ranges>
        </level>
      </levels>
      <selections count="1">
        <selection n="[Table4_2].[Tahu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nggal (Month)" xr10:uid="{1ACB6CA1-18EB-4236-BCD3-7C2E9B0F81B7}" cache="Slicer_Tanggal__Month" caption="Tanggal (Month)" startItem="3" level="1" rowHeight="234950"/>
  <slicer name="Tahun" xr10:uid="{AE2BCD36-A791-4503-8B8F-5FFD959EA33B}" cache="Slicer_Tahun" caption="Tahun" level="1"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015C27-58B6-4AB8-B277-BCD8E4F4DD59}" name="TableRaw" displayName="TableRaw" ref="B2:G369" totalsRowShown="0">
  <autoFilter ref="B2:G369" xr:uid="{88015C27-58B6-4AB8-B277-BCD8E4F4DD59}"/>
  <tableColumns count="6">
    <tableColumn id="1" xr3:uid="{7AE603C6-751E-4352-ADCB-A735FA0535EB}" name="Hari Ke-" dataDxfId="14"/>
    <tableColumn id="2" xr3:uid="{92278348-BEDE-4600-8C7A-BEC175A034B8}" name="Bulan" dataDxfId="13">
      <calculatedColumnFormula>C2</calculatedColumnFormula>
    </tableColumn>
    <tableColumn id="3" xr3:uid="{FCD3D636-E32B-4D22-93C4-A98C828E70A2}" name="Tahun" dataDxfId="12">
      <calculatedColumnFormula>D2</calculatedColumnFormula>
    </tableColumn>
    <tableColumn id="4" xr3:uid="{B8504211-910D-45A9-8A35-5D763EB9B248}" name="Column4" dataDxfId="11" dataCellStyle="Currency [0]"/>
    <tableColumn id="5" xr3:uid="{748356B7-D22B-4EC8-A087-FB80B66E89A1}" name="Jumlah Pemasukan" dataDxfId="10" dataCellStyle="Currency [0]">
      <calculatedColumnFormula>IFERROR(E3*1000,0)</calculatedColumnFormula>
    </tableColumn>
    <tableColumn id="6" xr3:uid="{533A1AFB-3418-422D-9B19-9BD80E2B5FFA}" name="Tanggal " dataDxfId="9">
      <calculatedColumnFormula>DATE(D3,C3,B3)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A8D2D6-4A2A-40A3-B14B-81349207B52A}" name="TableRaw2" displayName="TableRaw2" ref="B2:G369" totalsRowShown="0">
  <autoFilter ref="B2:G369" xr:uid="{88015C27-58B6-4AB8-B277-BCD8E4F4DD59}"/>
  <sortState xmlns:xlrd2="http://schemas.microsoft.com/office/spreadsheetml/2017/richdata2" ref="B3:G369">
    <sortCondition ref="F2:F369"/>
  </sortState>
  <tableColumns count="6">
    <tableColumn id="1" xr3:uid="{6D66AC8B-6A27-4376-8B35-0F614F014332}" name="Hari Ke-" dataDxfId="8"/>
    <tableColumn id="2" xr3:uid="{282D704E-1AC3-4269-A9F4-CD08DB4D5A97}" name="Bulan" dataDxfId="7">
      <calculatedColumnFormula>C2</calculatedColumnFormula>
    </tableColumn>
    <tableColumn id="3" xr3:uid="{554D6379-46E0-4016-8A38-517F3A9C9A17}" name="Tahun" dataDxfId="6">
      <calculatedColumnFormula>D2</calculatedColumnFormula>
    </tableColumn>
    <tableColumn id="4" xr3:uid="{4391DD2A-92F8-40DB-827B-34D70BF886F7}" name="Column4" dataDxfId="5" dataCellStyle="Currency [0]"/>
    <tableColumn id="5" xr3:uid="{768D1F64-A5F7-44B0-A072-4C6F53CE7EFB}" name="Jumlah Pemasukan" dataDxfId="4" dataCellStyle="Currency [0]">
      <calculatedColumnFormula>IFERROR(E3*1000,0)</calculatedColumnFormula>
    </tableColumn>
    <tableColumn id="6" xr3:uid="{368E67D5-C7FC-4E95-BFFC-5F9F49384106}" name="Tanggal " dataDxfId="3">
      <calculatedColumnFormula>DATE(D3,C3,B3)</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4FCF336-4557-43D6-8708-AFD6DDE5C6C0}" name="TablePivot" displayName="TablePivot" ref="B2:F369" tableType="queryTable" totalsRowShown="0">
  <autoFilter ref="B2:F369" xr:uid="{54FCF336-4557-43D6-8708-AFD6DDE5C6C0}">
    <filterColumn colId="3">
      <filters>
        <filter val="-"/>
      </filters>
    </filterColumn>
  </autoFilter>
  <tableColumns count="5">
    <tableColumn id="1" xr3:uid="{E5B7927B-A043-4CE2-AA12-73C9D7863201}" uniqueName="1" name="Hari Ke-" queryTableFieldId="1"/>
    <tableColumn id="2" xr3:uid="{877DB59F-8523-4237-B2D9-B14D161C1271}" uniqueName="2" name="Bulan" queryTableFieldId="2"/>
    <tableColumn id="3" xr3:uid="{3EC299F5-447A-4BFC-BFD8-6933A4FE75E6}" uniqueName="3" name="Tahun" queryTableFieldId="3"/>
    <tableColumn id="5" xr3:uid="{FC90C893-9619-4CAC-9E25-977752247BEE}" uniqueName="5" name="Jumlah Pemasukan" queryTableFieldId="5" dataCellStyle="Comma [0]"/>
    <tableColumn id="6" xr3:uid="{8B3EDD91-B773-4D79-9FD1-DBEB56CEDE72}" uniqueName="6" name="Tanggal" queryTableFieldId="6"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C19E4-4563-4EF3-8875-175C855EB199}">
  <dimension ref="B2:G369"/>
  <sheetViews>
    <sheetView workbookViewId="0">
      <selection activeCell="G238" sqref="G238"/>
    </sheetView>
  </sheetViews>
  <sheetFormatPr defaultRowHeight="14.4"/>
  <cols>
    <col min="2" max="4" width="10.44140625" style="7" customWidth="1"/>
    <col min="5" max="5" width="11.77734375" style="3" customWidth="1"/>
    <col min="6" max="6" width="20.44140625" style="3" customWidth="1"/>
    <col min="7" max="7" width="27.44140625" bestFit="1" customWidth="1"/>
  </cols>
  <sheetData>
    <row r="2" spans="2:7">
      <c r="B2" s="7" t="s">
        <v>54</v>
      </c>
      <c r="C2" s="7" t="s">
        <v>51</v>
      </c>
      <c r="D2" s="7" t="s">
        <v>50</v>
      </c>
      <c r="E2" s="3" t="s">
        <v>52</v>
      </c>
      <c r="F2" s="3" t="s">
        <v>5</v>
      </c>
      <c r="G2" t="s">
        <v>53</v>
      </c>
    </row>
    <row r="3" spans="2:7">
      <c r="B3" s="7">
        <v>18</v>
      </c>
      <c r="C3" s="7">
        <v>5</v>
      </c>
      <c r="D3" s="7">
        <v>2021</v>
      </c>
      <c r="E3" s="3">
        <v>3000</v>
      </c>
      <c r="F3" s="3">
        <f t="shared" ref="F3:F66" si="0">IFERROR(E3*1000,0)</f>
        <v>3000000</v>
      </c>
      <c r="G3" s="1">
        <f t="shared" ref="G3:G66" si="1">DATE(D3,C3,B3)</f>
        <v>44334</v>
      </c>
    </row>
    <row r="4" spans="2:7">
      <c r="B4" s="7">
        <v>19</v>
      </c>
      <c r="C4" s="7">
        <f t="shared" ref="C4:C16" si="2">C3</f>
        <v>5</v>
      </c>
      <c r="D4" s="7">
        <f>D3</f>
        <v>2021</v>
      </c>
      <c r="E4" s="3">
        <v>2810</v>
      </c>
      <c r="F4" s="3">
        <f t="shared" si="0"/>
        <v>2810000</v>
      </c>
      <c r="G4" s="1">
        <f t="shared" si="1"/>
        <v>44335</v>
      </c>
    </row>
    <row r="5" spans="2:7">
      <c r="B5" s="7">
        <v>20</v>
      </c>
      <c r="C5" s="7">
        <f t="shared" si="2"/>
        <v>5</v>
      </c>
      <c r="D5" s="7">
        <f t="shared" ref="D5:D68" si="3">D4</f>
        <v>2021</v>
      </c>
      <c r="E5" s="3">
        <v>2060</v>
      </c>
      <c r="F5" s="3">
        <f t="shared" si="0"/>
        <v>2060000</v>
      </c>
      <c r="G5" s="1">
        <f t="shared" si="1"/>
        <v>44336</v>
      </c>
    </row>
    <row r="6" spans="2:7">
      <c r="B6" s="7">
        <v>21</v>
      </c>
      <c r="C6" s="7">
        <f t="shared" si="2"/>
        <v>5</v>
      </c>
      <c r="D6" s="7">
        <f t="shared" si="3"/>
        <v>2021</v>
      </c>
      <c r="E6" s="3">
        <v>2525</v>
      </c>
      <c r="F6" s="3">
        <f t="shared" si="0"/>
        <v>2525000</v>
      </c>
      <c r="G6" s="1">
        <f t="shared" si="1"/>
        <v>44337</v>
      </c>
    </row>
    <row r="7" spans="2:7">
      <c r="B7" s="7">
        <v>22</v>
      </c>
      <c r="C7" s="7">
        <f t="shared" si="2"/>
        <v>5</v>
      </c>
      <c r="D7" s="7">
        <f t="shared" si="3"/>
        <v>2021</v>
      </c>
      <c r="E7" s="3">
        <v>23574</v>
      </c>
      <c r="F7" s="3">
        <f t="shared" si="0"/>
        <v>23574000</v>
      </c>
      <c r="G7" s="1">
        <f t="shared" si="1"/>
        <v>44338</v>
      </c>
    </row>
    <row r="8" spans="2:7">
      <c r="B8" s="7">
        <v>23</v>
      </c>
      <c r="C8" s="7">
        <f t="shared" si="2"/>
        <v>5</v>
      </c>
      <c r="D8" s="7">
        <f t="shared" si="3"/>
        <v>2021</v>
      </c>
      <c r="E8" s="3">
        <v>805</v>
      </c>
      <c r="F8" s="3">
        <f t="shared" si="0"/>
        <v>805000</v>
      </c>
      <c r="G8" s="1">
        <f t="shared" si="1"/>
        <v>44339</v>
      </c>
    </row>
    <row r="9" spans="2:7">
      <c r="B9" s="7">
        <v>24</v>
      </c>
      <c r="C9" s="7">
        <f t="shared" si="2"/>
        <v>5</v>
      </c>
      <c r="D9" s="7">
        <f t="shared" si="3"/>
        <v>2021</v>
      </c>
      <c r="E9" s="3">
        <v>1095</v>
      </c>
      <c r="F9" s="3">
        <f t="shared" si="0"/>
        <v>1095000</v>
      </c>
      <c r="G9" s="1">
        <f t="shared" si="1"/>
        <v>44340</v>
      </c>
    </row>
    <row r="10" spans="2:7">
      <c r="B10" s="7">
        <v>25</v>
      </c>
      <c r="C10" s="7">
        <f t="shared" si="2"/>
        <v>5</v>
      </c>
      <c r="D10" s="7">
        <f t="shared" si="3"/>
        <v>2021</v>
      </c>
      <c r="E10" s="3">
        <v>1262</v>
      </c>
      <c r="F10" s="3">
        <f t="shared" si="0"/>
        <v>1262000</v>
      </c>
      <c r="G10" s="1">
        <f t="shared" si="1"/>
        <v>44341</v>
      </c>
    </row>
    <row r="11" spans="2:7">
      <c r="B11" s="7">
        <v>26</v>
      </c>
      <c r="C11" s="7">
        <f t="shared" si="2"/>
        <v>5</v>
      </c>
      <c r="D11" s="7">
        <f t="shared" si="3"/>
        <v>2021</v>
      </c>
      <c r="E11" s="3">
        <v>482</v>
      </c>
      <c r="F11" s="3">
        <f t="shared" si="0"/>
        <v>482000</v>
      </c>
      <c r="G11" s="1">
        <f t="shared" si="1"/>
        <v>44342</v>
      </c>
    </row>
    <row r="12" spans="2:7">
      <c r="B12" s="7">
        <v>27</v>
      </c>
      <c r="C12" s="7">
        <f t="shared" si="2"/>
        <v>5</v>
      </c>
      <c r="D12" s="7">
        <f t="shared" si="3"/>
        <v>2021</v>
      </c>
      <c r="E12" s="3">
        <v>4200</v>
      </c>
      <c r="F12" s="3">
        <f t="shared" si="0"/>
        <v>4200000</v>
      </c>
      <c r="G12" s="1">
        <f t="shared" si="1"/>
        <v>44343</v>
      </c>
    </row>
    <row r="13" spans="2:7">
      <c r="B13" s="7">
        <v>28</v>
      </c>
      <c r="C13" s="7">
        <f t="shared" si="2"/>
        <v>5</v>
      </c>
      <c r="D13" s="7">
        <f t="shared" si="3"/>
        <v>2021</v>
      </c>
      <c r="E13" s="3">
        <v>825</v>
      </c>
      <c r="F13" s="3">
        <f t="shared" si="0"/>
        <v>825000</v>
      </c>
      <c r="G13" s="1">
        <f t="shared" si="1"/>
        <v>44344</v>
      </c>
    </row>
    <row r="14" spans="2:7">
      <c r="B14" s="7">
        <v>29</v>
      </c>
      <c r="C14" s="7">
        <f t="shared" si="2"/>
        <v>5</v>
      </c>
      <c r="D14" s="7">
        <f t="shared" si="3"/>
        <v>2021</v>
      </c>
      <c r="E14" s="3">
        <v>1375</v>
      </c>
      <c r="F14" s="3">
        <f t="shared" si="0"/>
        <v>1375000</v>
      </c>
      <c r="G14" s="1">
        <f t="shared" si="1"/>
        <v>44345</v>
      </c>
    </row>
    <row r="15" spans="2:7">
      <c r="B15" s="7">
        <v>30</v>
      </c>
      <c r="C15" s="7">
        <f t="shared" si="2"/>
        <v>5</v>
      </c>
      <c r="D15" s="7">
        <f t="shared" si="3"/>
        <v>2021</v>
      </c>
      <c r="E15" s="3">
        <v>315</v>
      </c>
      <c r="F15" s="3">
        <f t="shared" si="0"/>
        <v>315000</v>
      </c>
      <c r="G15" s="1">
        <f t="shared" si="1"/>
        <v>44346</v>
      </c>
    </row>
    <row r="16" spans="2:7">
      <c r="B16" s="7">
        <v>31</v>
      </c>
      <c r="C16" s="7">
        <f t="shared" si="2"/>
        <v>5</v>
      </c>
      <c r="D16" s="7">
        <f t="shared" si="3"/>
        <v>2021</v>
      </c>
      <c r="E16" s="3">
        <v>235</v>
      </c>
      <c r="F16" s="3">
        <f t="shared" si="0"/>
        <v>235000</v>
      </c>
      <c r="G16" s="1">
        <f t="shared" si="1"/>
        <v>44347</v>
      </c>
    </row>
    <row r="17" spans="2:7">
      <c r="B17" s="7">
        <v>1</v>
      </c>
      <c r="C17" s="7">
        <v>6</v>
      </c>
      <c r="D17" s="7">
        <f t="shared" si="3"/>
        <v>2021</v>
      </c>
      <c r="E17" s="3">
        <v>1395</v>
      </c>
      <c r="F17" s="3">
        <f t="shared" si="0"/>
        <v>1395000</v>
      </c>
      <c r="G17" s="1">
        <f t="shared" si="1"/>
        <v>44348</v>
      </c>
    </row>
    <row r="18" spans="2:7">
      <c r="B18" s="7">
        <v>2</v>
      </c>
      <c r="C18" s="7">
        <f t="shared" ref="C18:C46" si="4">C17</f>
        <v>6</v>
      </c>
      <c r="D18" s="7">
        <f t="shared" si="3"/>
        <v>2021</v>
      </c>
      <c r="E18" s="3">
        <v>1275</v>
      </c>
      <c r="F18" s="3">
        <f t="shared" si="0"/>
        <v>1275000</v>
      </c>
      <c r="G18" s="1">
        <f t="shared" si="1"/>
        <v>44349</v>
      </c>
    </row>
    <row r="19" spans="2:7">
      <c r="B19" s="7">
        <v>3</v>
      </c>
      <c r="C19" s="7">
        <f t="shared" si="4"/>
        <v>6</v>
      </c>
      <c r="D19" s="7">
        <f t="shared" si="3"/>
        <v>2021</v>
      </c>
      <c r="E19" s="3">
        <v>1145</v>
      </c>
      <c r="F19" s="3">
        <f t="shared" si="0"/>
        <v>1145000</v>
      </c>
      <c r="G19" s="1">
        <f t="shared" si="1"/>
        <v>44350</v>
      </c>
    </row>
    <row r="20" spans="2:7">
      <c r="B20" s="7">
        <v>4</v>
      </c>
      <c r="C20" s="7">
        <f t="shared" si="4"/>
        <v>6</v>
      </c>
      <c r="D20" s="7">
        <f t="shared" si="3"/>
        <v>2021</v>
      </c>
      <c r="E20" s="3">
        <v>760</v>
      </c>
      <c r="F20" s="3">
        <f t="shared" si="0"/>
        <v>760000</v>
      </c>
      <c r="G20" s="1">
        <f t="shared" si="1"/>
        <v>44351</v>
      </c>
    </row>
    <row r="21" spans="2:7">
      <c r="B21" s="7">
        <v>5</v>
      </c>
      <c r="C21" s="7">
        <f t="shared" si="4"/>
        <v>6</v>
      </c>
      <c r="D21" s="7">
        <f t="shared" si="3"/>
        <v>2021</v>
      </c>
      <c r="E21" s="3">
        <v>5030</v>
      </c>
      <c r="F21" s="3">
        <f t="shared" si="0"/>
        <v>5030000</v>
      </c>
      <c r="G21" s="1">
        <f t="shared" si="1"/>
        <v>44352</v>
      </c>
    </row>
    <row r="22" spans="2:7">
      <c r="B22" s="7">
        <v>6</v>
      </c>
      <c r="C22" s="7">
        <f t="shared" si="4"/>
        <v>6</v>
      </c>
      <c r="D22" s="7">
        <f t="shared" si="3"/>
        <v>2021</v>
      </c>
      <c r="E22" s="3">
        <v>2535</v>
      </c>
      <c r="F22" s="3">
        <f t="shared" si="0"/>
        <v>2535000</v>
      </c>
      <c r="G22" s="1">
        <f t="shared" si="1"/>
        <v>44353</v>
      </c>
    </row>
    <row r="23" spans="2:7">
      <c r="B23" s="7">
        <v>7</v>
      </c>
      <c r="C23" s="7">
        <f t="shared" si="4"/>
        <v>6</v>
      </c>
      <c r="D23" s="7">
        <f t="shared" si="3"/>
        <v>2021</v>
      </c>
      <c r="E23" s="3">
        <v>1440</v>
      </c>
      <c r="F23" s="3">
        <f t="shared" si="0"/>
        <v>1440000</v>
      </c>
      <c r="G23" s="1">
        <f t="shared" si="1"/>
        <v>44354</v>
      </c>
    </row>
    <row r="24" spans="2:7">
      <c r="B24" s="7">
        <v>8</v>
      </c>
      <c r="C24" s="7">
        <f t="shared" si="4"/>
        <v>6</v>
      </c>
      <c r="D24" s="7">
        <f t="shared" si="3"/>
        <v>2021</v>
      </c>
      <c r="E24" s="3">
        <v>5729</v>
      </c>
      <c r="F24" s="3">
        <f t="shared" si="0"/>
        <v>5729000</v>
      </c>
      <c r="G24" s="1">
        <f t="shared" si="1"/>
        <v>44355</v>
      </c>
    </row>
    <row r="25" spans="2:7">
      <c r="B25" s="7">
        <v>9</v>
      </c>
      <c r="C25" s="7">
        <f t="shared" si="4"/>
        <v>6</v>
      </c>
      <c r="D25" s="7">
        <f t="shared" si="3"/>
        <v>2021</v>
      </c>
      <c r="E25" s="3">
        <v>905</v>
      </c>
      <c r="F25" s="3">
        <f t="shared" si="0"/>
        <v>905000</v>
      </c>
      <c r="G25" s="1">
        <f t="shared" si="1"/>
        <v>44356</v>
      </c>
    </row>
    <row r="26" spans="2:7">
      <c r="B26" s="7">
        <v>10</v>
      </c>
      <c r="C26" s="7">
        <f t="shared" si="4"/>
        <v>6</v>
      </c>
      <c r="D26" s="7">
        <f t="shared" si="3"/>
        <v>2021</v>
      </c>
      <c r="E26" s="3">
        <v>2525</v>
      </c>
      <c r="F26" s="3">
        <f t="shared" si="0"/>
        <v>2525000</v>
      </c>
      <c r="G26" s="1">
        <f t="shared" si="1"/>
        <v>44357</v>
      </c>
    </row>
    <row r="27" spans="2:7">
      <c r="B27" s="7">
        <v>11</v>
      </c>
      <c r="C27" s="7">
        <f t="shared" si="4"/>
        <v>6</v>
      </c>
      <c r="D27" s="7">
        <f t="shared" si="3"/>
        <v>2021</v>
      </c>
      <c r="E27" s="3">
        <v>855</v>
      </c>
      <c r="F27" s="3">
        <f t="shared" si="0"/>
        <v>855000</v>
      </c>
      <c r="G27" s="1">
        <f t="shared" si="1"/>
        <v>44358</v>
      </c>
    </row>
    <row r="28" spans="2:7">
      <c r="B28" s="7">
        <v>12</v>
      </c>
      <c r="C28" s="7">
        <f t="shared" si="4"/>
        <v>6</v>
      </c>
      <c r="D28" s="7">
        <f t="shared" si="3"/>
        <v>2021</v>
      </c>
      <c r="E28" s="3">
        <v>1733</v>
      </c>
      <c r="F28" s="3">
        <f t="shared" si="0"/>
        <v>1733000</v>
      </c>
      <c r="G28" s="1">
        <f t="shared" si="1"/>
        <v>44359</v>
      </c>
    </row>
    <row r="29" spans="2:7">
      <c r="B29" s="7">
        <v>13</v>
      </c>
      <c r="C29" s="7">
        <f t="shared" si="4"/>
        <v>6</v>
      </c>
      <c r="D29" s="7">
        <f t="shared" si="3"/>
        <v>2021</v>
      </c>
      <c r="E29" s="3">
        <v>2055</v>
      </c>
      <c r="F29" s="3">
        <f t="shared" si="0"/>
        <v>2055000</v>
      </c>
      <c r="G29" s="1">
        <f t="shared" si="1"/>
        <v>44360</v>
      </c>
    </row>
    <row r="30" spans="2:7">
      <c r="B30" s="7">
        <v>14</v>
      </c>
      <c r="C30" s="7">
        <f t="shared" si="4"/>
        <v>6</v>
      </c>
      <c r="D30" s="7">
        <f t="shared" si="3"/>
        <v>2021</v>
      </c>
      <c r="E30" s="3">
        <v>1065</v>
      </c>
      <c r="F30" s="3">
        <f t="shared" si="0"/>
        <v>1065000</v>
      </c>
      <c r="G30" s="1">
        <f t="shared" si="1"/>
        <v>44361</v>
      </c>
    </row>
    <row r="31" spans="2:7">
      <c r="B31" s="7">
        <v>15</v>
      </c>
      <c r="C31" s="7">
        <f t="shared" si="4"/>
        <v>6</v>
      </c>
      <c r="D31" s="7">
        <f t="shared" si="3"/>
        <v>2021</v>
      </c>
      <c r="E31" s="3">
        <v>1490</v>
      </c>
      <c r="F31" s="3">
        <f t="shared" si="0"/>
        <v>1490000</v>
      </c>
      <c r="G31" s="1">
        <f t="shared" si="1"/>
        <v>44362</v>
      </c>
    </row>
    <row r="32" spans="2:7">
      <c r="B32" s="7">
        <v>16</v>
      </c>
      <c r="C32" s="7">
        <f t="shared" si="4"/>
        <v>6</v>
      </c>
      <c r="D32" s="7">
        <f t="shared" si="3"/>
        <v>2021</v>
      </c>
      <c r="E32" s="3">
        <v>4094</v>
      </c>
      <c r="F32" s="3">
        <f t="shared" si="0"/>
        <v>4094000</v>
      </c>
      <c r="G32" s="1">
        <f t="shared" si="1"/>
        <v>44363</v>
      </c>
    </row>
    <row r="33" spans="2:7">
      <c r="B33" s="7">
        <v>17</v>
      </c>
      <c r="C33" s="7">
        <f t="shared" si="4"/>
        <v>6</v>
      </c>
      <c r="D33" s="7">
        <f t="shared" si="3"/>
        <v>2021</v>
      </c>
      <c r="E33" s="3">
        <v>1375</v>
      </c>
      <c r="F33" s="3">
        <f t="shared" si="0"/>
        <v>1375000</v>
      </c>
      <c r="G33" s="1">
        <f t="shared" si="1"/>
        <v>44364</v>
      </c>
    </row>
    <row r="34" spans="2:7">
      <c r="B34" s="7">
        <v>18</v>
      </c>
      <c r="C34" s="7">
        <f t="shared" si="4"/>
        <v>6</v>
      </c>
      <c r="D34" s="7">
        <f t="shared" si="3"/>
        <v>2021</v>
      </c>
      <c r="E34" s="3">
        <v>3042</v>
      </c>
      <c r="F34" s="3">
        <f t="shared" si="0"/>
        <v>3042000</v>
      </c>
      <c r="G34" s="1">
        <f t="shared" si="1"/>
        <v>44365</v>
      </c>
    </row>
    <row r="35" spans="2:7">
      <c r="B35" s="7">
        <v>19</v>
      </c>
      <c r="C35" s="7">
        <f t="shared" si="4"/>
        <v>6</v>
      </c>
      <c r="D35" s="7">
        <f t="shared" si="3"/>
        <v>2021</v>
      </c>
      <c r="E35" s="3">
        <v>1892</v>
      </c>
      <c r="F35" s="3">
        <f t="shared" si="0"/>
        <v>1892000</v>
      </c>
      <c r="G35" s="1">
        <f t="shared" si="1"/>
        <v>44366</v>
      </c>
    </row>
    <row r="36" spans="2:7">
      <c r="B36" s="7">
        <v>20</v>
      </c>
      <c r="C36" s="7">
        <f t="shared" si="4"/>
        <v>6</v>
      </c>
      <c r="D36" s="7">
        <f t="shared" si="3"/>
        <v>2021</v>
      </c>
      <c r="E36" s="3">
        <v>2100</v>
      </c>
      <c r="F36" s="3">
        <f t="shared" si="0"/>
        <v>2100000</v>
      </c>
      <c r="G36" s="1">
        <f t="shared" si="1"/>
        <v>44367</v>
      </c>
    </row>
    <row r="37" spans="2:7">
      <c r="B37" s="7">
        <v>21</v>
      </c>
      <c r="C37" s="7">
        <f t="shared" si="4"/>
        <v>6</v>
      </c>
      <c r="D37" s="7">
        <f t="shared" si="3"/>
        <v>2021</v>
      </c>
      <c r="E37" s="3">
        <v>1170</v>
      </c>
      <c r="F37" s="3">
        <f t="shared" si="0"/>
        <v>1170000</v>
      </c>
      <c r="G37" s="1">
        <f t="shared" si="1"/>
        <v>44368</v>
      </c>
    </row>
    <row r="38" spans="2:7">
      <c r="B38" s="7">
        <v>22</v>
      </c>
      <c r="C38" s="7">
        <f t="shared" si="4"/>
        <v>6</v>
      </c>
      <c r="D38" s="7">
        <f t="shared" si="3"/>
        <v>2021</v>
      </c>
      <c r="E38" s="3">
        <v>1665</v>
      </c>
      <c r="F38" s="3">
        <f t="shared" si="0"/>
        <v>1665000</v>
      </c>
      <c r="G38" s="1">
        <f t="shared" si="1"/>
        <v>44369</v>
      </c>
    </row>
    <row r="39" spans="2:7">
      <c r="B39" s="7">
        <v>23</v>
      </c>
      <c r="C39" s="7">
        <f t="shared" si="4"/>
        <v>6</v>
      </c>
      <c r="D39" s="7">
        <f t="shared" si="3"/>
        <v>2021</v>
      </c>
      <c r="E39" s="3">
        <v>685</v>
      </c>
      <c r="F39" s="3">
        <f t="shared" si="0"/>
        <v>685000</v>
      </c>
      <c r="G39" s="1">
        <f t="shared" si="1"/>
        <v>44370</v>
      </c>
    </row>
    <row r="40" spans="2:7">
      <c r="B40" s="7">
        <v>24</v>
      </c>
      <c r="C40" s="7">
        <f t="shared" si="4"/>
        <v>6</v>
      </c>
      <c r="D40" s="7">
        <f t="shared" si="3"/>
        <v>2021</v>
      </c>
      <c r="E40" s="3">
        <v>3480</v>
      </c>
      <c r="F40" s="3">
        <f t="shared" si="0"/>
        <v>3480000</v>
      </c>
      <c r="G40" s="1">
        <f t="shared" si="1"/>
        <v>44371</v>
      </c>
    </row>
    <row r="41" spans="2:7">
      <c r="B41" s="7">
        <v>25</v>
      </c>
      <c r="C41" s="7">
        <f t="shared" si="4"/>
        <v>6</v>
      </c>
      <c r="D41" s="7">
        <f t="shared" si="3"/>
        <v>2021</v>
      </c>
      <c r="E41" s="3">
        <v>1300</v>
      </c>
      <c r="F41" s="3">
        <f t="shared" si="0"/>
        <v>1300000</v>
      </c>
      <c r="G41" s="1">
        <f t="shared" si="1"/>
        <v>44372</v>
      </c>
    </row>
    <row r="42" spans="2:7">
      <c r="B42" s="7">
        <v>26</v>
      </c>
      <c r="C42" s="7">
        <f t="shared" si="4"/>
        <v>6</v>
      </c>
      <c r="D42" s="7">
        <f t="shared" si="3"/>
        <v>2021</v>
      </c>
      <c r="E42" s="3">
        <v>5980</v>
      </c>
      <c r="F42" s="3">
        <f t="shared" si="0"/>
        <v>5980000</v>
      </c>
      <c r="G42" s="1">
        <f t="shared" si="1"/>
        <v>44373</v>
      </c>
    </row>
    <row r="43" spans="2:7">
      <c r="B43" s="7">
        <v>27</v>
      </c>
      <c r="C43" s="7">
        <f t="shared" si="4"/>
        <v>6</v>
      </c>
      <c r="D43" s="7">
        <f t="shared" si="3"/>
        <v>2021</v>
      </c>
      <c r="E43" s="3">
        <v>2315</v>
      </c>
      <c r="F43" s="3">
        <f t="shared" si="0"/>
        <v>2315000</v>
      </c>
      <c r="G43" s="1">
        <f t="shared" si="1"/>
        <v>44374</v>
      </c>
    </row>
    <row r="44" spans="2:7">
      <c r="B44" s="7">
        <v>28</v>
      </c>
      <c r="C44" s="7">
        <f t="shared" si="4"/>
        <v>6</v>
      </c>
      <c r="D44" s="7">
        <f t="shared" si="3"/>
        <v>2021</v>
      </c>
      <c r="E44" s="3">
        <v>5220</v>
      </c>
      <c r="F44" s="3">
        <f t="shared" si="0"/>
        <v>5220000</v>
      </c>
      <c r="G44" s="1">
        <f t="shared" si="1"/>
        <v>44375</v>
      </c>
    </row>
    <row r="45" spans="2:7">
      <c r="B45" s="7">
        <v>29</v>
      </c>
      <c r="C45" s="7">
        <f t="shared" si="4"/>
        <v>6</v>
      </c>
      <c r="D45" s="7">
        <f t="shared" si="3"/>
        <v>2021</v>
      </c>
      <c r="E45" s="3" t="s">
        <v>3</v>
      </c>
      <c r="F45" s="3">
        <f t="shared" si="0"/>
        <v>0</v>
      </c>
      <c r="G45" s="1">
        <f t="shared" si="1"/>
        <v>44376</v>
      </c>
    </row>
    <row r="46" spans="2:7">
      <c r="B46" s="7">
        <v>30</v>
      </c>
      <c r="C46" s="7">
        <f t="shared" si="4"/>
        <v>6</v>
      </c>
      <c r="D46" s="7">
        <f t="shared" si="3"/>
        <v>2021</v>
      </c>
      <c r="E46" s="3">
        <v>1570</v>
      </c>
      <c r="F46" s="3">
        <f t="shared" si="0"/>
        <v>1570000</v>
      </c>
      <c r="G46" s="1">
        <f t="shared" si="1"/>
        <v>44377</v>
      </c>
    </row>
    <row r="47" spans="2:7">
      <c r="B47" s="7">
        <v>1</v>
      </c>
      <c r="C47" s="7">
        <v>7</v>
      </c>
      <c r="D47" s="7">
        <f t="shared" si="3"/>
        <v>2021</v>
      </c>
      <c r="E47" s="3">
        <v>1615</v>
      </c>
      <c r="F47" s="3">
        <f t="shared" si="0"/>
        <v>1615000</v>
      </c>
      <c r="G47" s="1">
        <f t="shared" si="1"/>
        <v>44378</v>
      </c>
    </row>
    <row r="48" spans="2:7">
      <c r="B48" s="7">
        <v>2</v>
      </c>
      <c r="C48" s="7">
        <f t="shared" ref="C48:C77" si="5">C47</f>
        <v>7</v>
      </c>
      <c r="D48" s="7">
        <f t="shared" si="3"/>
        <v>2021</v>
      </c>
      <c r="E48" s="3">
        <v>480</v>
      </c>
      <c r="F48" s="3">
        <f t="shared" si="0"/>
        <v>480000</v>
      </c>
      <c r="G48" s="1">
        <f t="shared" si="1"/>
        <v>44379</v>
      </c>
    </row>
    <row r="49" spans="2:7">
      <c r="B49" s="7">
        <v>3</v>
      </c>
      <c r="C49" s="7">
        <f t="shared" si="5"/>
        <v>7</v>
      </c>
      <c r="D49" s="7">
        <f t="shared" si="3"/>
        <v>2021</v>
      </c>
      <c r="E49" s="3">
        <v>5777</v>
      </c>
      <c r="F49" s="3">
        <f t="shared" si="0"/>
        <v>5777000</v>
      </c>
      <c r="G49" s="1">
        <f t="shared" si="1"/>
        <v>44380</v>
      </c>
    </row>
    <row r="50" spans="2:7">
      <c r="B50" s="7">
        <v>4</v>
      </c>
      <c r="C50" s="7">
        <f t="shared" si="5"/>
        <v>7</v>
      </c>
      <c r="D50" s="7">
        <f t="shared" si="3"/>
        <v>2021</v>
      </c>
      <c r="E50" s="3">
        <v>1915</v>
      </c>
      <c r="F50" s="3">
        <f t="shared" si="0"/>
        <v>1915000</v>
      </c>
      <c r="G50" s="1">
        <f t="shared" si="1"/>
        <v>44381</v>
      </c>
    </row>
    <row r="51" spans="2:7">
      <c r="B51" s="7">
        <v>5</v>
      </c>
      <c r="C51" s="7">
        <f t="shared" si="5"/>
        <v>7</v>
      </c>
      <c r="D51" s="7">
        <f t="shared" si="3"/>
        <v>2021</v>
      </c>
      <c r="E51" s="3">
        <v>585</v>
      </c>
      <c r="F51" s="3">
        <f t="shared" si="0"/>
        <v>585000</v>
      </c>
      <c r="G51" s="1">
        <f t="shared" si="1"/>
        <v>44382</v>
      </c>
    </row>
    <row r="52" spans="2:7">
      <c r="B52" s="7">
        <v>6</v>
      </c>
      <c r="C52" s="7">
        <f t="shared" si="5"/>
        <v>7</v>
      </c>
      <c r="D52" s="7">
        <f t="shared" si="3"/>
        <v>2021</v>
      </c>
      <c r="E52" s="3">
        <v>2152</v>
      </c>
      <c r="F52" s="3">
        <f t="shared" si="0"/>
        <v>2152000</v>
      </c>
      <c r="G52" s="1">
        <f t="shared" si="1"/>
        <v>44383</v>
      </c>
    </row>
    <row r="53" spans="2:7">
      <c r="B53" s="7">
        <v>7</v>
      </c>
      <c r="C53" s="7">
        <f t="shared" si="5"/>
        <v>7</v>
      </c>
      <c r="D53" s="7">
        <f t="shared" si="3"/>
        <v>2021</v>
      </c>
      <c r="E53" s="3">
        <v>1425</v>
      </c>
      <c r="F53" s="3">
        <f t="shared" si="0"/>
        <v>1425000</v>
      </c>
      <c r="G53" s="1">
        <f t="shared" si="1"/>
        <v>44384</v>
      </c>
    </row>
    <row r="54" spans="2:7">
      <c r="B54" s="7">
        <v>8</v>
      </c>
      <c r="C54" s="7">
        <f t="shared" si="5"/>
        <v>7</v>
      </c>
      <c r="D54" s="7">
        <f t="shared" si="3"/>
        <v>2021</v>
      </c>
      <c r="E54" s="3">
        <v>2215</v>
      </c>
      <c r="F54" s="3">
        <f t="shared" si="0"/>
        <v>2215000</v>
      </c>
      <c r="G54" s="1">
        <f t="shared" si="1"/>
        <v>44385</v>
      </c>
    </row>
    <row r="55" spans="2:7">
      <c r="B55" s="7">
        <v>9</v>
      </c>
      <c r="C55" s="7">
        <f t="shared" si="5"/>
        <v>7</v>
      </c>
      <c r="D55" s="7">
        <f t="shared" si="3"/>
        <v>2021</v>
      </c>
      <c r="E55" s="3">
        <v>18575</v>
      </c>
      <c r="F55" s="3">
        <f t="shared" si="0"/>
        <v>18575000</v>
      </c>
      <c r="G55" s="1">
        <f t="shared" si="1"/>
        <v>44386</v>
      </c>
    </row>
    <row r="56" spans="2:7">
      <c r="B56" s="7">
        <v>10</v>
      </c>
      <c r="C56" s="7">
        <f t="shared" si="5"/>
        <v>7</v>
      </c>
      <c r="D56" s="7">
        <f t="shared" si="3"/>
        <v>2021</v>
      </c>
      <c r="E56" s="3">
        <v>2717</v>
      </c>
      <c r="F56" s="3">
        <f t="shared" si="0"/>
        <v>2717000</v>
      </c>
      <c r="G56" s="1">
        <f t="shared" si="1"/>
        <v>44387</v>
      </c>
    </row>
    <row r="57" spans="2:7">
      <c r="B57" s="7">
        <v>11</v>
      </c>
      <c r="C57" s="7">
        <f t="shared" si="5"/>
        <v>7</v>
      </c>
      <c r="D57" s="7">
        <f t="shared" si="3"/>
        <v>2021</v>
      </c>
      <c r="E57" s="3">
        <v>1630</v>
      </c>
      <c r="F57" s="3">
        <f t="shared" si="0"/>
        <v>1630000</v>
      </c>
      <c r="G57" s="1">
        <f t="shared" si="1"/>
        <v>44388</v>
      </c>
    </row>
    <row r="58" spans="2:7">
      <c r="B58" s="7">
        <v>12</v>
      </c>
      <c r="C58" s="7">
        <f t="shared" si="5"/>
        <v>7</v>
      </c>
      <c r="D58" s="7">
        <f t="shared" si="3"/>
        <v>2021</v>
      </c>
      <c r="E58" s="3">
        <f>1235+320+70</f>
        <v>1625</v>
      </c>
      <c r="F58" s="3">
        <f t="shared" si="0"/>
        <v>1625000</v>
      </c>
      <c r="G58" s="1">
        <f t="shared" si="1"/>
        <v>44389</v>
      </c>
    </row>
    <row r="59" spans="2:7">
      <c r="B59" s="7">
        <v>13</v>
      </c>
      <c r="C59" s="7">
        <f t="shared" si="5"/>
        <v>7</v>
      </c>
      <c r="D59" s="7">
        <f t="shared" si="3"/>
        <v>2021</v>
      </c>
      <c r="E59" s="3">
        <f>100+60+25</f>
        <v>185</v>
      </c>
      <c r="F59" s="3">
        <f t="shared" si="0"/>
        <v>185000</v>
      </c>
      <c r="G59" s="1">
        <f t="shared" si="1"/>
        <v>44390</v>
      </c>
    </row>
    <row r="60" spans="2:7">
      <c r="B60" s="7">
        <v>14</v>
      </c>
      <c r="C60" s="7">
        <f t="shared" si="5"/>
        <v>7</v>
      </c>
      <c r="D60" s="7">
        <f t="shared" si="3"/>
        <v>2021</v>
      </c>
      <c r="E60" s="3">
        <v>460</v>
      </c>
      <c r="F60" s="3">
        <f t="shared" si="0"/>
        <v>460000</v>
      </c>
      <c r="G60" s="1">
        <f t="shared" si="1"/>
        <v>44391</v>
      </c>
    </row>
    <row r="61" spans="2:7">
      <c r="B61" s="7">
        <v>15</v>
      </c>
      <c r="C61" s="7">
        <f t="shared" si="5"/>
        <v>7</v>
      </c>
      <c r="D61" s="7">
        <f t="shared" si="3"/>
        <v>2021</v>
      </c>
      <c r="E61" s="3">
        <v>1135</v>
      </c>
      <c r="F61" s="3">
        <f t="shared" si="0"/>
        <v>1135000</v>
      </c>
      <c r="G61" s="1">
        <f t="shared" si="1"/>
        <v>44392</v>
      </c>
    </row>
    <row r="62" spans="2:7">
      <c r="B62" s="7">
        <v>16</v>
      </c>
      <c r="C62" s="7">
        <f t="shared" si="5"/>
        <v>7</v>
      </c>
      <c r="D62" s="7">
        <f t="shared" si="3"/>
        <v>2021</v>
      </c>
      <c r="E62" s="3">
        <v>4340</v>
      </c>
      <c r="F62" s="3">
        <f t="shared" si="0"/>
        <v>4340000</v>
      </c>
      <c r="G62" s="1">
        <f t="shared" si="1"/>
        <v>44393</v>
      </c>
    </row>
    <row r="63" spans="2:7">
      <c r="B63" s="7">
        <v>17</v>
      </c>
      <c r="C63" s="7">
        <f t="shared" si="5"/>
        <v>7</v>
      </c>
      <c r="D63" s="7">
        <f t="shared" si="3"/>
        <v>2021</v>
      </c>
      <c r="E63" s="3">
        <v>1585</v>
      </c>
      <c r="F63" s="3">
        <f t="shared" si="0"/>
        <v>1585000</v>
      </c>
      <c r="G63" s="1">
        <f t="shared" si="1"/>
        <v>44394</v>
      </c>
    </row>
    <row r="64" spans="2:7">
      <c r="B64" s="7">
        <v>18</v>
      </c>
      <c r="C64" s="7">
        <f t="shared" si="5"/>
        <v>7</v>
      </c>
      <c r="D64" s="7">
        <f t="shared" si="3"/>
        <v>2021</v>
      </c>
      <c r="E64" s="3">
        <v>1360</v>
      </c>
      <c r="F64" s="3">
        <f t="shared" si="0"/>
        <v>1360000</v>
      </c>
      <c r="G64" s="1">
        <f t="shared" si="1"/>
        <v>44395</v>
      </c>
    </row>
    <row r="65" spans="2:7">
      <c r="B65" s="7">
        <v>19</v>
      </c>
      <c r="C65" s="7">
        <f t="shared" si="5"/>
        <v>7</v>
      </c>
      <c r="D65" s="7">
        <f t="shared" si="3"/>
        <v>2021</v>
      </c>
      <c r="E65" s="3">
        <v>560</v>
      </c>
      <c r="F65" s="3">
        <f t="shared" si="0"/>
        <v>560000</v>
      </c>
      <c r="G65" s="1">
        <f t="shared" si="1"/>
        <v>44396</v>
      </c>
    </row>
    <row r="66" spans="2:7">
      <c r="B66" s="7">
        <v>20</v>
      </c>
      <c r="C66" s="7">
        <f t="shared" si="5"/>
        <v>7</v>
      </c>
      <c r="D66" s="7">
        <f t="shared" si="3"/>
        <v>2021</v>
      </c>
      <c r="E66" s="3" t="s">
        <v>3</v>
      </c>
      <c r="F66" s="3">
        <f t="shared" si="0"/>
        <v>0</v>
      </c>
      <c r="G66" s="1">
        <f t="shared" si="1"/>
        <v>44397</v>
      </c>
    </row>
    <row r="67" spans="2:7">
      <c r="B67" s="7">
        <v>21</v>
      </c>
      <c r="C67" s="7">
        <f t="shared" si="5"/>
        <v>7</v>
      </c>
      <c r="D67" s="7">
        <f t="shared" si="3"/>
        <v>2021</v>
      </c>
      <c r="E67" s="3">
        <v>730</v>
      </c>
      <c r="F67" s="3">
        <f t="shared" ref="F67:F130" si="6">IFERROR(E67*1000,0)</f>
        <v>730000</v>
      </c>
      <c r="G67" s="1">
        <f t="shared" ref="G67:G130" si="7">DATE(D67,C67,B67)</f>
        <v>44398</v>
      </c>
    </row>
    <row r="68" spans="2:7">
      <c r="B68" s="7">
        <v>22</v>
      </c>
      <c r="C68" s="7">
        <f t="shared" si="5"/>
        <v>7</v>
      </c>
      <c r="D68" s="7">
        <f t="shared" si="3"/>
        <v>2021</v>
      </c>
      <c r="E68" s="3" t="s">
        <v>3</v>
      </c>
      <c r="F68" s="3">
        <f t="shared" si="6"/>
        <v>0</v>
      </c>
      <c r="G68" s="1">
        <f t="shared" si="7"/>
        <v>44399</v>
      </c>
    </row>
    <row r="69" spans="2:7">
      <c r="B69" s="7">
        <v>23</v>
      </c>
      <c r="C69" s="7">
        <f t="shared" si="5"/>
        <v>7</v>
      </c>
      <c r="D69" s="7">
        <f t="shared" ref="D69:D132" si="8">D68</f>
        <v>2021</v>
      </c>
      <c r="E69" s="3">
        <f>1177+375+60+120+300+22+45</f>
        <v>2099</v>
      </c>
      <c r="F69" s="3">
        <f t="shared" si="6"/>
        <v>2099000</v>
      </c>
      <c r="G69" s="1">
        <f t="shared" si="7"/>
        <v>44400</v>
      </c>
    </row>
    <row r="70" spans="2:7">
      <c r="B70" s="7">
        <v>24</v>
      </c>
      <c r="C70" s="7">
        <f t="shared" si="5"/>
        <v>7</v>
      </c>
      <c r="D70" s="7">
        <f t="shared" si="8"/>
        <v>2021</v>
      </c>
      <c r="E70" s="3">
        <v>680</v>
      </c>
      <c r="F70" s="3">
        <f t="shared" si="6"/>
        <v>680000</v>
      </c>
      <c r="G70" s="1">
        <f t="shared" si="7"/>
        <v>44401</v>
      </c>
    </row>
    <row r="71" spans="2:7">
      <c r="B71" s="7">
        <v>25</v>
      </c>
      <c r="C71" s="7">
        <f t="shared" si="5"/>
        <v>7</v>
      </c>
      <c r="D71" s="7">
        <f t="shared" si="8"/>
        <v>2021</v>
      </c>
      <c r="E71" s="3">
        <v>2540</v>
      </c>
      <c r="F71" s="3">
        <f t="shared" si="6"/>
        <v>2540000</v>
      </c>
      <c r="G71" s="1">
        <f t="shared" si="7"/>
        <v>44402</v>
      </c>
    </row>
    <row r="72" spans="2:7">
      <c r="B72" s="7">
        <v>26</v>
      </c>
      <c r="C72" s="7">
        <f t="shared" si="5"/>
        <v>7</v>
      </c>
      <c r="D72" s="7">
        <f t="shared" si="8"/>
        <v>2021</v>
      </c>
      <c r="E72" s="3">
        <v>805</v>
      </c>
      <c r="F72" s="3">
        <f t="shared" si="6"/>
        <v>805000</v>
      </c>
      <c r="G72" s="1">
        <f t="shared" si="7"/>
        <v>44403</v>
      </c>
    </row>
    <row r="73" spans="2:7">
      <c r="B73" s="7">
        <v>27</v>
      </c>
      <c r="C73" s="7">
        <f t="shared" si="5"/>
        <v>7</v>
      </c>
      <c r="D73" s="7">
        <f t="shared" si="8"/>
        <v>2021</v>
      </c>
      <c r="E73" s="3">
        <v>1270</v>
      </c>
      <c r="F73" s="3">
        <f t="shared" si="6"/>
        <v>1270000</v>
      </c>
      <c r="G73" s="1">
        <f t="shared" si="7"/>
        <v>44404</v>
      </c>
    </row>
    <row r="74" spans="2:7">
      <c r="B74" s="7">
        <v>28</v>
      </c>
      <c r="C74" s="7">
        <f t="shared" si="5"/>
        <v>7</v>
      </c>
      <c r="D74" s="7">
        <f t="shared" si="8"/>
        <v>2021</v>
      </c>
      <c r="E74" s="3">
        <f>SUM(45,40,70,80,50,40,15,150)</f>
        <v>490</v>
      </c>
      <c r="F74" s="3">
        <f t="shared" si="6"/>
        <v>490000</v>
      </c>
      <c r="G74" s="1">
        <f t="shared" si="7"/>
        <v>44405</v>
      </c>
    </row>
    <row r="75" spans="2:7">
      <c r="B75" s="7">
        <v>29</v>
      </c>
      <c r="C75" s="7">
        <f t="shared" si="5"/>
        <v>7</v>
      </c>
      <c r="D75" s="7">
        <f t="shared" si="8"/>
        <v>2021</v>
      </c>
      <c r="E75" s="3">
        <v>1475</v>
      </c>
      <c r="F75" s="3">
        <f t="shared" si="6"/>
        <v>1475000</v>
      </c>
      <c r="G75" s="1">
        <f t="shared" si="7"/>
        <v>44406</v>
      </c>
    </row>
    <row r="76" spans="2:7">
      <c r="B76" s="7">
        <v>30</v>
      </c>
      <c r="C76" s="7">
        <f t="shared" si="5"/>
        <v>7</v>
      </c>
      <c r="D76" s="7">
        <f t="shared" si="8"/>
        <v>2021</v>
      </c>
      <c r="E76" s="3">
        <v>150</v>
      </c>
      <c r="F76" s="3">
        <f t="shared" si="6"/>
        <v>150000</v>
      </c>
      <c r="G76" s="1">
        <f t="shared" si="7"/>
        <v>44407</v>
      </c>
    </row>
    <row r="77" spans="2:7">
      <c r="B77" s="7">
        <v>31</v>
      </c>
      <c r="C77" s="7">
        <f t="shared" si="5"/>
        <v>7</v>
      </c>
      <c r="D77" s="7">
        <f t="shared" si="8"/>
        <v>2021</v>
      </c>
      <c r="E77" s="3">
        <v>1869</v>
      </c>
      <c r="F77" s="3">
        <f t="shared" si="6"/>
        <v>1869000</v>
      </c>
      <c r="G77" s="1">
        <f t="shared" si="7"/>
        <v>44408</v>
      </c>
    </row>
    <row r="78" spans="2:7">
      <c r="B78" s="7">
        <v>1</v>
      </c>
      <c r="C78" s="7">
        <v>8</v>
      </c>
      <c r="D78" s="7">
        <f t="shared" si="8"/>
        <v>2021</v>
      </c>
      <c r="E78" s="3">
        <f>SUM(20+80+110+450+720+110)</f>
        <v>1490</v>
      </c>
      <c r="F78" s="3">
        <f t="shared" si="6"/>
        <v>1490000</v>
      </c>
      <c r="G78" s="1">
        <f t="shared" si="7"/>
        <v>44409</v>
      </c>
    </row>
    <row r="79" spans="2:7">
      <c r="B79" s="7">
        <v>2</v>
      </c>
      <c r="C79" s="7">
        <f t="shared" ref="C79:C108" si="9">C78</f>
        <v>8</v>
      </c>
      <c r="D79" s="7">
        <f t="shared" si="8"/>
        <v>2021</v>
      </c>
      <c r="E79" s="3">
        <v>676</v>
      </c>
      <c r="F79" s="3">
        <f t="shared" si="6"/>
        <v>676000</v>
      </c>
      <c r="G79" s="1">
        <f t="shared" si="7"/>
        <v>44410</v>
      </c>
    </row>
    <row r="80" spans="2:7">
      <c r="B80" s="7">
        <v>3</v>
      </c>
      <c r="C80" s="7">
        <f t="shared" si="9"/>
        <v>8</v>
      </c>
      <c r="D80" s="7">
        <f t="shared" si="8"/>
        <v>2021</v>
      </c>
      <c r="E80" s="3">
        <v>1445</v>
      </c>
      <c r="F80" s="3">
        <f t="shared" si="6"/>
        <v>1445000</v>
      </c>
      <c r="G80" s="1">
        <f t="shared" si="7"/>
        <v>44411</v>
      </c>
    </row>
    <row r="81" spans="2:7">
      <c r="B81" s="7">
        <v>4</v>
      </c>
      <c r="C81" s="7">
        <f t="shared" si="9"/>
        <v>8</v>
      </c>
      <c r="D81" s="7">
        <f t="shared" si="8"/>
        <v>2021</v>
      </c>
      <c r="E81" s="3">
        <v>465</v>
      </c>
      <c r="F81" s="3">
        <f t="shared" si="6"/>
        <v>465000</v>
      </c>
      <c r="G81" s="1">
        <f t="shared" si="7"/>
        <v>44412</v>
      </c>
    </row>
    <row r="82" spans="2:7">
      <c r="B82" s="7">
        <v>5</v>
      </c>
      <c r="C82" s="7">
        <f t="shared" si="9"/>
        <v>8</v>
      </c>
      <c r="D82" s="7">
        <f t="shared" si="8"/>
        <v>2021</v>
      </c>
      <c r="E82" s="3">
        <v>3070</v>
      </c>
      <c r="F82" s="3">
        <f t="shared" si="6"/>
        <v>3070000</v>
      </c>
      <c r="G82" s="1">
        <f t="shared" si="7"/>
        <v>44413</v>
      </c>
    </row>
    <row r="83" spans="2:7">
      <c r="B83" s="7">
        <v>6</v>
      </c>
      <c r="C83" s="7">
        <f t="shared" si="9"/>
        <v>8</v>
      </c>
      <c r="D83" s="7">
        <f t="shared" si="8"/>
        <v>2021</v>
      </c>
      <c r="E83" s="3">
        <v>3192</v>
      </c>
      <c r="F83" s="3">
        <f t="shared" si="6"/>
        <v>3192000</v>
      </c>
      <c r="G83" s="1">
        <f t="shared" si="7"/>
        <v>44414</v>
      </c>
    </row>
    <row r="84" spans="2:7">
      <c r="B84" s="7">
        <v>7</v>
      </c>
      <c r="C84" s="7">
        <f t="shared" si="9"/>
        <v>8</v>
      </c>
      <c r="D84" s="7">
        <f t="shared" si="8"/>
        <v>2021</v>
      </c>
      <c r="E84" s="3">
        <v>638</v>
      </c>
      <c r="F84" s="3">
        <f t="shared" si="6"/>
        <v>638000</v>
      </c>
      <c r="G84" s="1">
        <f t="shared" si="7"/>
        <v>44415</v>
      </c>
    </row>
    <row r="85" spans="2:7">
      <c r="B85" s="7">
        <v>8</v>
      </c>
      <c r="C85" s="7">
        <f t="shared" si="9"/>
        <v>8</v>
      </c>
      <c r="D85" s="7">
        <f t="shared" si="8"/>
        <v>2021</v>
      </c>
      <c r="E85" s="3">
        <v>580</v>
      </c>
      <c r="F85" s="3">
        <f t="shared" si="6"/>
        <v>580000</v>
      </c>
      <c r="G85" s="1">
        <f t="shared" si="7"/>
        <v>44416</v>
      </c>
    </row>
    <row r="86" spans="2:7">
      <c r="B86" s="7">
        <v>9</v>
      </c>
      <c r="C86" s="7">
        <f t="shared" si="9"/>
        <v>8</v>
      </c>
      <c r="D86" s="7">
        <f t="shared" si="8"/>
        <v>2021</v>
      </c>
      <c r="E86" s="3">
        <f>SUM(25+5+2325+90+85+360+1230+10+360)</f>
        <v>4490</v>
      </c>
      <c r="F86" s="3">
        <f t="shared" si="6"/>
        <v>4490000</v>
      </c>
      <c r="G86" s="1">
        <f t="shared" si="7"/>
        <v>44417</v>
      </c>
    </row>
    <row r="87" spans="2:7">
      <c r="B87" s="7">
        <v>10</v>
      </c>
      <c r="C87" s="7">
        <f t="shared" si="9"/>
        <v>8</v>
      </c>
      <c r="D87" s="7">
        <f t="shared" si="8"/>
        <v>2021</v>
      </c>
      <c r="E87" s="3">
        <v>735</v>
      </c>
      <c r="F87" s="3">
        <f t="shared" si="6"/>
        <v>735000</v>
      </c>
      <c r="G87" s="1">
        <f t="shared" si="7"/>
        <v>44418</v>
      </c>
    </row>
    <row r="88" spans="2:7">
      <c r="B88" s="7">
        <v>11</v>
      </c>
      <c r="C88" s="7">
        <f t="shared" si="9"/>
        <v>8</v>
      </c>
      <c r="D88" s="7">
        <f t="shared" si="8"/>
        <v>2021</v>
      </c>
      <c r="E88" s="3">
        <v>3337</v>
      </c>
      <c r="F88" s="3">
        <f t="shared" si="6"/>
        <v>3337000</v>
      </c>
      <c r="G88" s="1">
        <f t="shared" si="7"/>
        <v>44419</v>
      </c>
    </row>
    <row r="89" spans="2:7">
      <c r="B89" s="7">
        <v>12</v>
      </c>
      <c r="C89" s="7">
        <f t="shared" si="9"/>
        <v>8</v>
      </c>
      <c r="D89" s="7">
        <f t="shared" si="8"/>
        <v>2021</v>
      </c>
      <c r="E89" s="3">
        <v>1115</v>
      </c>
      <c r="F89" s="3">
        <f t="shared" si="6"/>
        <v>1115000</v>
      </c>
      <c r="G89" s="1">
        <f t="shared" si="7"/>
        <v>44420</v>
      </c>
    </row>
    <row r="90" spans="2:7">
      <c r="B90" s="7">
        <v>13</v>
      </c>
      <c r="C90" s="7">
        <f t="shared" si="9"/>
        <v>8</v>
      </c>
      <c r="D90" s="7">
        <f t="shared" si="8"/>
        <v>2021</v>
      </c>
      <c r="E90" s="3">
        <v>1065</v>
      </c>
      <c r="F90" s="3">
        <f t="shared" si="6"/>
        <v>1065000</v>
      </c>
      <c r="G90" s="1">
        <f t="shared" si="7"/>
        <v>44421</v>
      </c>
    </row>
    <row r="91" spans="2:7">
      <c r="B91" s="7">
        <v>14</v>
      </c>
      <c r="C91" s="7">
        <f t="shared" si="9"/>
        <v>8</v>
      </c>
      <c r="D91" s="7">
        <f t="shared" si="8"/>
        <v>2021</v>
      </c>
      <c r="E91" s="3">
        <v>2900</v>
      </c>
      <c r="F91" s="3">
        <f t="shared" si="6"/>
        <v>2900000</v>
      </c>
      <c r="G91" s="1">
        <f t="shared" si="7"/>
        <v>44422</v>
      </c>
    </row>
    <row r="92" spans="2:7">
      <c r="B92" s="7">
        <v>15</v>
      </c>
      <c r="C92" s="7">
        <f t="shared" si="9"/>
        <v>8</v>
      </c>
      <c r="D92" s="7">
        <f t="shared" si="8"/>
        <v>2021</v>
      </c>
      <c r="E92" s="3">
        <v>1075</v>
      </c>
      <c r="F92" s="3">
        <f t="shared" si="6"/>
        <v>1075000</v>
      </c>
      <c r="G92" s="1">
        <f t="shared" si="7"/>
        <v>44423</v>
      </c>
    </row>
    <row r="93" spans="2:7">
      <c r="B93" s="7">
        <v>16</v>
      </c>
      <c r="C93" s="7">
        <f t="shared" si="9"/>
        <v>8</v>
      </c>
      <c r="D93" s="7">
        <f t="shared" si="8"/>
        <v>2021</v>
      </c>
      <c r="E93" s="3">
        <v>715</v>
      </c>
      <c r="F93" s="3">
        <f t="shared" si="6"/>
        <v>715000</v>
      </c>
      <c r="G93" s="1">
        <f t="shared" si="7"/>
        <v>44424</v>
      </c>
    </row>
    <row r="94" spans="2:7">
      <c r="B94" s="7">
        <v>17</v>
      </c>
      <c r="C94" s="7">
        <f t="shared" si="9"/>
        <v>8</v>
      </c>
      <c r="D94" s="7">
        <f t="shared" si="8"/>
        <v>2021</v>
      </c>
      <c r="E94" s="3">
        <v>1045</v>
      </c>
      <c r="F94" s="3">
        <f t="shared" si="6"/>
        <v>1045000</v>
      </c>
      <c r="G94" s="1">
        <f t="shared" si="7"/>
        <v>44425</v>
      </c>
    </row>
    <row r="95" spans="2:7">
      <c r="B95" s="7">
        <v>18</v>
      </c>
      <c r="C95" s="7">
        <f t="shared" si="9"/>
        <v>8</v>
      </c>
      <c r="D95" s="7">
        <f t="shared" si="8"/>
        <v>2021</v>
      </c>
      <c r="E95" s="3">
        <v>845</v>
      </c>
      <c r="F95" s="3">
        <f t="shared" si="6"/>
        <v>845000</v>
      </c>
      <c r="G95" s="1">
        <f t="shared" si="7"/>
        <v>44426</v>
      </c>
    </row>
    <row r="96" spans="2:7">
      <c r="B96" s="7">
        <v>19</v>
      </c>
      <c r="C96" s="7">
        <f t="shared" si="9"/>
        <v>8</v>
      </c>
      <c r="D96" s="7">
        <f t="shared" si="8"/>
        <v>2021</v>
      </c>
      <c r="E96" s="3">
        <v>545</v>
      </c>
      <c r="F96" s="3">
        <f t="shared" si="6"/>
        <v>545000</v>
      </c>
      <c r="G96" s="1">
        <f t="shared" si="7"/>
        <v>44427</v>
      </c>
    </row>
    <row r="97" spans="2:7">
      <c r="B97" s="7">
        <v>20</v>
      </c>
      <c r="C97" s="7">
        <f t="shared" si="9"/>
        <v>8</v>
      </c>
      <c r="D97" s="7">
        <f t="shared" si="8"/>
        <v>2021</v>
      </c>
      <c r="E97" s="3">
        <v>890</v>
      </c>
      <c r="F97" s="3">
        <f t="shared" si="6"/>
        <v>890000</v>
      </c>
      <c r="G97" s="1">
        <f t="shared" si="7"/>
        <v>44428</v>
      </c>
    </row>
    <row r="98" spans="2:7">
      <c r="B98" s="7">
        <v>21</v>
      </c>
      <c r="C98" s="7">
        <f t="shared" si="9"/>
        <v>8</v>
      </c>
      <c r="D98" s="7">
        <f t="shared" si="8"/>
        <v>2021</v>
      </c>
      <c r="E98" s="3">
        <v>700</v>
      </c>
      <c r="F98" s="3">
        <f t="shared" si="6"/>
        <v>700000</v>
      </c>
      <c r="G98" s="1">
        <f t="shared" si="7"/>
        <v>44429</v>
      </c>
    </row>
    <row r="99" spans="2:7">
      <c r="B99" s="7">
        <v>22</v>
      </c>
      <c r="C99" s="7">
        <f t="shared" si="9"/>
        <v>8</v>
      </c>
      <c r="D99" s="7">
        <f t="shared" si="8"/>
        <v>2021</v>
      </c>
      <c r="E99" s="3">
        <v>735</v>
      </c>
      <c r="F99" s="3">
        <f t="shared" si="6"/>
        <v>735000</v>
      </c>
      <c r="G99" s="1">
        <f t="shared" si="7"/>
        <v>44430</v>
      </c>
    </row>
    <row r="100" spans="2:7">
      <c r="B100" s="7">
        <v>23</v>
      </c>
      <c r="C100" s="7">
        <f t="shared" si="9"/>
        <v>8</v>
      </c>
      <c r="D100" s="7">
        <f t="shared" si="8"/>
        <v>2021</v>
      </c>
      <c r="E100" s="3">
        <v>585</v>
      </c>
      <c r="F100" s="3">
        <f t="shared" si="6"/>
        <v>585000</v>
      </c>
      <c r="G100" s="1">
        <f t="shared" si="7"/>
        <v>44431</v>
      </c>
    </row>
    <row r="101" spans="2:7">
      <c r="B101" s="7">
        <v>24</v>
      </c>
      <c r="C101" s="7">
        <f t="shared" si="9"/>
        <v>8</v>
      </c>
      <c r="D101" s="7">
        <f t="shared" si="8"/>
        <v>2021</v>
      </c>
      <c r="E101" s="3">
        <v>1220</v>
      </c>
      <c r="F101" s="3">
        <f t="shared" si="6"/>
        <v>1220000</v>
      </c>
      <c r="G101" s="1">
        <f t="shared" si="7"/>
        <v>44432</v>
      </c>
    </row>
    <row r="102" spans="2:7">
      <c r="B102" s="7">
        <v>25</v>
      </c>
      <c r="C102" s="7">
        <f t="shared" si="9"/>
        <v>8</v>
      </c>
      <c r="D102" s="7">
        <f t="shared" si="8"/>
        <v>2021</v>
      </c>
      <c r="E102" s="3">
        <v>1030</v>
      </c>
      <c r="F102" s="3">
        <f t="shared" si="6"/>
        <v>1030000</v>
      </c>
      <c r="G102" s="1">
        <f t="shared" si="7"/>
        <v>44433</v>
      </c>
    </row>
    <row r="103" spans="2:7">
      <c r="B103" s="7">
        <v>26</v>
      </c>
      <c r="C103" s="7">
        <f t="shared" si="9"/>
        <v>8</v>
      </c>
      <c r="D103" s="7">
        <f t="shared" si="8"/>
        <v>2021</v>
      </c>
      <c r="E103" s="3">
        <v>995</v>
      </c>
      <c r="F103" s="3">
        <f t="shared" si="6"/>
        <v>995000</v>
      </c>
      <c r="G103" s="1">
        <f t="shared" si="7"/>
        <v>44434</v>
      </c>
    </row>
    <row r="104" spans="2:7">
      <c r="B104" s="7">
        <v>27</v>
      </c>
      <c r="C104" s="7">
        <f t="shared" si="9"/>
        <v>8</v>
      </c>
      <c r="D104" s="7">
        <f t="shared" si="8"/>
        <v>2021</v>
      </c>
      <c r="E104" s="3">
        <v>2900</v>
      </c>
      <c r="F104" s="3">
        <f t="shared" si="6"/>
        <v>2900000</v>
      </c>
      <c r="G104" s="1">
        <f t="shared" si="7"/>
        <v>44435</v>
      </c>
    </row>
    <row r="105" spans="2:7">
      <c r="B105" s="7">
        <v>28</v>
      </c>
      <c r="C105" s="7">
        <f t="shared" si="9"/>
        <v>8</v>
      </c>
      <c r="D105" s="7">
        <f t="shared" si="8"/>
        <v>2021</v>
      </c>
      <c r="E105" s="3">
        <v>2560</v>
      </c>
      <c r="F105" s="3">
        <f t="shared" si="6"/>
        <v>2560000</v>
      </c>
      <c r="G105" s="1">
        <f t="shared" si="7"/>
        <v>44436</v>
      </c>
    </row>
    <row r="106" spans="2:7">
      <c r="B106" s="7">
        <v>29</v>
      </c>
      <c r="C106" s="7">
        <f t="shared" si="9"/>
        <v>8</v>
      </c>
      <c r="D106" s="7">
        <f t="shared" si="8"/>
        <v>2021</v>
      </c>
      <c r="E106" s="3">
        <v>1685</v>
      </c>
      <c r="F106" s="3">
        <f t="shared" si="6"/>
        <v>1685000</v>
      </c>
      <c r="G106" s="1">
        <f t="shared" si="7"/>
        <v>44437</v>
      </c>
    </row>
    <row r="107" spans="2:7">
      <c r="B107" s="7">
        <v>30</v>
      </c>
      <c r="C107" s="7">
        <f t="shared" si="9"/>
        <v>8</v>
      </c>
      <c r="D107" s="7">
        <f t="shared" si="8"/>
        <v>2021</v>
      </c>
      <c r="E107" s="3">
        <v>2455</v>
      </c>
      <c r="F107" s="3">
        <f t="shared" si="6"/>
        <v>2455000</v>
      </c>
      <c r="G107" s="1">
        <f t="shared" si="7"/>
        <v>44438</v>
      </c>
    </row>
    <row r="108" spans="2:7">
      <c r="B108" s="7">
        <v>31</v>
      </c>
      <c r="C108" s="7">
        <f t="shared" si="9"/>
        <v>8</v>
      </c>
      <c r="D108" s="7">
        <f t="shared" si="8"/>
        <v>2021</v>
      </c>
      <c r="E108" s="3">
        <v>1330</v>
      </c>
      <c r="F108" s="3">
        <f t="shared" si="6"/>
        <v>1330000</v>
      </c>
      <c r="G108" s="1">
        <f t="shared" si="7"/>
        <v>44439</v>
      </c>
    </row>
    <row r="109" spans="2:7">
      <c r="B109" s="8">
        <v>1</v>
      </c>
      <c r="C109" s="7">
        <v>9</v>
      </c>
      <c r="D109" s="7">
        <f t="shared" si="8"/>
        <v>2021</v>
      </c>
      <c r="E109" s="3">
        <v>2365</v>
      </c>
      <c r="F109" s="3">
        <f t="shared" si="6"/>
        <v>2365000</v>
      </c>
      <c r="G109" s="1">
        <f t="shared" si="7"/>
        <v>44440</v>
      </c>
    </row>
    <row r="110" spans="2:7">
      <c r="B110" s="9">
        <v>2</v>
      </c>
      <c r="C110" s="7">
        <f t="shared" ref="C110:C138" si="10">C109</f>
        <v>9</v>
      </c>
      <c r="D110" s="7">
        <f t="shared" si="8"/>
        <v>2021</v>
      </c>
      <c r="E110" s="3">
        <v>1395</v>
      </c>
      <c r="F110" s="3">
        <f t="shared" si="6"/>
        <v>1395000</v>
      </c>
      <c r="G110" s="1">
        <f t="shared" si="7"/>
        <v>44441</v>
      </c>
    </row>
    <row r="111" spans="2:7">
      <c r="B111" s="8">
        <v>3</v>
      </c>
      <c r="C111" s="7">
        <f t="shared" si="10"/>
        <v>9</v>
      </c>
      <c r="D111" s="7">
        <f t="shared" si="8"/>
        <v>2021</v>
      </c>
      <c r="E111" s="3">
        <v>1628</v>
      </c>
      <c r="F111" s="3">
        <f t="shared" si="6"/>
        <v>1628000</v>
      </c>
      <c r="G111" s="1">
        <f t="shared" si="7"/>
        <v>44442</v>
      </c>
    </row>
    <row r="112" spans="2:7">
      <c r="B112" s="9">
        <v>4</v>
      </c>
      <c r="C112" s="7">
        <f t="shared" si="10"/>
        <v>9</v>
      </c>
      <c r="D112" s="7">
        <f t="shared" si="8"/>
        <v>2021</v>
      </c>
      <c r="E112" s="3">
        <v>1245</v>
      </c>
      <c r="F112" s="3">
        <f t="shared" si="6"/>
        <v>1245000</v>
      </c>
      <c r="G112" s="1">
        <f t="shared" si="7"/>
        <v>44443</v>
      </c>
    </row>
    <row r="113" spans="2:7">
      <c r="B113" s="8">
        <v>5</v>
      </c>
      <c r="C113" s="7">
        <f t="shared" si="10"/>
        <v>9</v>
      </c>
      <c r="D113" s="7">
        <f t="shared" si="8"/>
        <v>2021</v>
      </c>
      <c r="E113" s="3">
        <f>SUM(35,30,10,30,110,40,930,100,20,70,25)</f>
        <v>1400</v>
      </c>
      <c r="F113" s="3">
        <f t="shared" si="6"/>
        <v>1400000</v>
      </c>
      <c r="G113" s="1">
        <f t="shared" si="7"/>
        <v>44444</v>
      </c>
    </row>
    <row r="114" spans="2:7">
      <c r="B114" s="9">
        <v>6</v>
      </c>
      <c r="C114" s="7">
        <f t="shared" si="10"/>
        <v>9</v>
      </c>
      <c r="D114" s="7">
        <f t="shared" si="8"/>
        <v>2021</v>
      </c>
      <c r="E114" s="3">
        <f>SUM(50,350,1200,60,150,120)</f>
        <v>1930</v>
      </c>
      <c r="F114" s="3">
        <f t="shared" si="6"/>
        <v>1930000</v>
      </c>
      <c r="G114" s="1">
        <f t="shared" si="7"/>
        <v>44445</v>
      </c>
    </row>
    <row r="115" spans="2:7">
      <c r="B115" s="8">
        <v>7</v>
      </c>
      <c r="C115" s="7">
        <f t="shared" si="10"/>
        <v>9</v>
      </c>
      <c r="D115" s="7">
        <f t="shared" si="8"/>
        <v>2021</v>
      </c>
      <c r="E115" s="3">
        <v>1860</v>
      </c>
      <c r="F115" s="3">
        <f t="shared" si="6"/>
        <v>1860000</v>
      </c>
      <c r="G115" s="1">
        <f t="shared" si="7"/>
        <v>44446</v>
      </c>
    </row>
    <row r="116" spans="2:7">
      <c r="B116" s="9">
        <v>8</v>
      </c>
      <c r="C116" s="7">
        <f t="shared" si="10"/>
        <v>9</v>
      </c>
      <c r="D116" s="7">
        <f t="shared" si="8"/>
        <v>2021</v>
      </c>
      <c r="E116" s="3">
        <v>3195</v>
      </c>
      <c r="F116" s="3">
        <f t="shared" si="6"/>
        <v>3195000</v>
      </c>
      <c r="G116" s="1">
        <f t="shared" si="7"/>
        <v>44447</v>
      </c>
    </row>
    <row r="117" spans="2:7">
      <c r="B117" s="8">
        <v>9</v>
      </c>
      <c r="C117" s="7">
        <f t="shared" si="10"/>
        <v>9</v>
      </c>
      <c r="D117" s="7">
        <f t="shared" si="8"/>
        <v>2021</v>
      </c>
      <c r="E117" s="3">
        <v>2040</v>
      </c>
      <c r="F117" s="3">
        <f t="shared" si="6"/>
        <v>2040000</v>
      </c>
      <c r="G117" s="1">
        <f t="shared" si="7"/>
        <v>44448</v>
      </c>
    </row>
    <row r="118" spans="2:7">
      <c r="B118" s="9">
        <v>10</v>
      </c>
      <c r="C118" s="7">
        <f t="shared" si="10"/>
        <v>9</v>
      </c>
      <c r="D118" s="7">
        <f t="shared" si="8"/>
        <v>2021</v>
      </c>
      <c r="E118" s="3">
        <v>5695</v>
      </c>
      <c r="F118" s="3">
        <f t="shared" si="6"/>
        <v>5695000</v>
      </c>
      <c r="G118" s="1">
        <f t="shared" si="7"/>
        <v>44449</v>
      </c>
    </row>
    <row r="119" spans="2:7">
      <c r="B119" s="8">
        <v>11</v>
      </c>
      <c r="C119" s="7">
        <f t="shared" si="10"/>
        <v>9</v>
      </c>
      <c r="D119" s="7">
        <f t="shared" si="8"/>
        <v>2021</v>
      </c>
      <c r="E119" s="3">
        <v>945</v>
      </c>
      <c r="F119" s="3">
        <f t="shared" si="6"/>
        <v>945000</v>
      </c>
      <c r="G119" s="1">
        <f t="shared" si="7"/>
        <v>44450</v>
      </c>
    </row>
    <row r="120" spans="2:7">
      <c r="B120" s="9">
        <v>12</v>
      </c>
      <c r="C120" s="7">
        <f t="shared" si="10"/>
        <v>9</v>
      </c>
      <c r="D120" s="7">
        <f t="shared" si="8"/>
        <v>2021</v>
      </c>
      <c r="E120" s="3">
        <v>2235</v>
      </c>
      <c r="F120" s="3">
        <f t="shared" si="6"/>
        <v>2235000</v>
      </c>
      <c r="G120" s="1">
        <f t="shared" si="7"/>
        <v>44451</v>
      </c>
    </row>
    <row r="121" spans="2:7">
      <c r="B121" s="8">
        <v>13</v>
      </c>
      <c r="C121" s="7">
        <f t="shared" si="10"/>
        <v>9</v>
      </c>
      <c r="D121" s="7">
        <f t="shared" si="8"/>
        <v>2021</v>
      </c>
      <c r="E121" s="3">
        <v>3320</v>
      </c>
      <c r="F121" s="3">
        <f t="shared" si="6"/>
        <v>3320000</v>
      </c>
      <c r="G121" s="1">
        <f t="shared" si="7"/>
        <v>44452</v>
      </c>
    </row>
    <row r="122" spans="2:7">
      <c r="B122" s="9">
        <v>14</v>
      </c>
      <c r="C122" s="7">
        <f t="shared" si="10"/>
        <v>9</v>
      </c>
      <c r="D122" s="7">
        <f t="shared" si="8"/>
        <v>2021</v>
      </c>
      <c r="E122" s="3">
        <v>1467</v>
      </c>
      <c r="F122" s="3">
        <f t="shared" si="6"/>
        <v>1467000</v>
      </c>
      <c r="G122" s="1">
        <f t="shared" si="7"/>
        <v>44453</v>
      </c>
    </row>
    <row r="123" spans="2:7">
      <c r="B123" s="8">
        <v>15</v>
      </c>
      <c r="C123" s="7">
        <f t="shared" si="10"/>
        <v>9</v>
      </c>
      <c r="D123" s="7">
        <f t="shared" si="8"/>
        <v>2021</v>
      </c>
      <c r="E123" s="3">
        <f>SUM(25,110,70,40,90,90,40)</f>
        <v>465</v>
      </c>
      <c r="F123" s="3">
        <f t="shared" si="6"/>
        <v>465000</v>
      </c>
      <c r="G123" s="1">
        <f t="shared" si="7"/>
        <v>44454</v>
      </c>
    </row>
    <row r="124" spans="2:7">
      <c r="B124" s="9">
        <v>16</v>
      </c>
      <c r="C124" s="7">
        <f t="shared" si="10"/>
        <v>9</v>
      </c>
      <c r="D124" s="7">
        <f t="shared" si="8"/>
        <v>2021</v>
      </c>
      <c r="E124" s="3">
        <v>1830</v>
      </c>
      <c r="F124" s="3">
        <f t="shared" si="6"/>
        <v>1830000</v>
      </c>
      <c r="G124" s="1">
        <f t="shared" si="7"/>
        <v>44455</v>
      </c>
    </row>
    <row r="125" spans="2:7">
      <c r="B125" s="8">
        <v>17</v>
      </c>
      <c r="C125" s="7">
        <f t="shared" si="10"/>
        <v>9</v>
      </c>
      <c r="D125" s="7">
        <f t="shared" si="8"/>
        <v>2021</v>
      </c>
      <c r="E125" s="3">
        <v>1615</v>
      </c>
      <c r="F125" s="3">
        <f t="shared" si="6"/>
        <v>1615000</v>
      </c>
      <c r="G125" s="1">
        <f t="shared" si="7"/>
        <v>44456</v>
      </c>
    </row>
    <row r="126" spans="2:7">
      <c r="B126" s="9">
        <v>18</v>
      </c>
      <c r="C126" s="7">
        <f t="shared" si="10"/>
        <v>9</v>
      </c>
      <c r="D126" s="7">
        <f t="shared" si="8"/>
        <v>2021</v>
      </c>
      <c r="E126" s="3">
        <v>1933</v>
      </c>
      <c r="F126" s="3">
        <f t="shared" si="6"/>
        <v>1933000</v>
      </c>
      <c r="G126" s="1">
        <f t="shared" si="7"/>
        <v>44457</v>
      </c>
    </row>
    <row r="127" spans="2:7">
      <c r="B127" s="8">
        <v>19</v>
      </c>
      <c r="C127" s="7">
        <f t="shared" si="10"/>
        <v>9</v>
      </c>
      <c r="D127" s="7">
        <f t="shared" si="8"/>
        <v>2021</v>
      </c>
      <c r="E127" s="3">
        <v>2053</v>
      </c>
      <c r="F127" s="3">
        <f t="shared" si="6"/>
        <v>2053000</v>
      </c>
      <c r="G127" s="1">
        <f t="shared" si="7"/>
        <v>44458</v>
      </c>
    </row>
    <row r="128" spans="2:7">
      <c r="B128" s="9">
        <v>20</v>
      </c>
      <c r="C128" s="7">
        <f t="shared" si="10"/>
        <v>9</v>
      </c>
      <c r="D128" s="7">
        <f t="shared" si="8"/>
        <v>2021</v>
      </c>
      <c r="E128" s="3">
        <v>1575</v>
      </c>
      <c r="F128" s="3">
        <f t="shared" si="6"/>
        <v>1575000</v>
      </c>
      <c r="G128" s="1">
        <f t="shared" si="7"/>
        <v>44459</v>
      </c>
    </row>
    <row r="129" spans="2:7">
      <c r="B129" s="8">
        <v>21</v>
      </c>
      <c r="C129" s="7">
        <f t="shared" si="10"/>
        <v>9</v>
      </c>
      <c r="D129" s="7">
        <f t="shared" si="8"/>
        <v>2021</v>
      </c>
      <c r="E129" s="3">
        <v>1150</v>
      </c>
      <c r="F129" s="3">
        <f t="shared" si="6"/>
        <v>1150000</v>
      </c>
      <c r="G129" s="1">
        <f t="shared" si="7"/>
        <v>44460</v>
      </c>
    </row>
    <row r="130" spans="2:7">
      <c r="B130" s="9">
        <v>22</v>
      </c>
      <c r="C130" s="7">
        <f t="shared" si="10"/>
        <v>9</v>
      </c>
      <c r="D130" s="7">
        <f t="shared" si="8"/>
        <v>2021</v>
      </c>
      <c r="E130" s="3">
        <v>7276</v>
      </c>
      <c r="F130" s="3">
        <f t="shared" si="6"/>
        <v>7276000</v>
      </c>
      <c r="G130" s="1">
        <f t="shared" si="7"/>
        <v>44461</v>
      </c>
    </row>
    <row r="131" spans="2:7">
      <c r="B131" s="8">
        <v>23</v>
      </c>
      <c r="C131" s="7">
        <f t="shared" si="10"/>
        <v>9</v>
      </c>
      <c r="D131" s="7">
        <f t="shared" si="8"/>
        <v>2021</v>
      </c>
      <c r="E131" s="3">
        <v>1730</v>
      </c>
      <c r="F131" s="3">
        <f t="shared" ref="F131:F194" si="11">IFERROR(E131*1000,0)</f>
        <v>1730000</v>
      </c>
      <c r="G131" s="1">
        <f t="shared" ref="G131:G194" si="12">DATE(D131,C131,B131)</f>
        <v>44462</v>
      </c>
    </row>
    <row r="132" spans="2:7">
      <c r="B132" s="9">
        <v>24</v>
      </c>
      <c r="C132" s="7">
        <f t="shared" si="10"/>
        <v>9</v>
      </c>
      <c r="D132" s="7">
        <f t="shared" si="8"/>
        <v>2021</v>
      </c>
      <c r="E132" s="3">
        <v>2145</v>
      </c>
      <c r="F132" s="3">
        <f t="shared" si="11"/>
        <v>2145000</v>
      </c>
      <c r="G132" s="1">
        <f t="shared" si="12"/>
        <v>44463</v>
      </c>
    </row>
    <row r="133" spans="2:7">
      <c r="B133" s="8">
        <v>25</v>
      </c>
      <c r="C133" s="7">
        <f t="shared" si="10"/>
        <v>9</v>
      </c>
      <c r="D133" s="7">
        <f t="shared" ref="D133:D196" si="13">D132</f>
        <v>2021</v>
      </c>
      <c r="E133" s="3">
        <v>2532</v>
      </c>
      <c r="F133" s="3">
        <f t="shared" si="11"/>
        <v>2532000</v>
      </c>
      <c r="G133" s="1">
        <f t="shared" si="12"/>
        <v>44464</v>
      </c>
    </row>
    <row r="134" spans="2:7">
      <c r="B134" s="9">
        <v>26</v>
      </c>
      <c r="C134" s="7">
        <f t="shared" si="10"/>
        <v>9</v>
      </c>
      <c r="D134" s="7">
        <f t="shared" si="13"/>
        <v>2021</v>
      </c>
      <c r="E134" s="3">
        <v>1725</v>
      </c>
      <c r="F134" s="3">
        <f t="shared" si="11"/>
        <v>1725000</v>
      </c>
      <c r="G134" s="1">
        <f t="shared" si="12"/>
        <v>44465</v>
      </c>
    </row>
    <row r="135" spans="2:7">
      <c r="B135" s="8">
        <v>27</v>
      </c>
      <c r="C135" s="7">
        <f t="shared" si="10"/>
        <v>9</v>
      </c>
      <c r="D135" s="7">
        <f t="shared" si="13"/>
        <v>2021</v>
      </c>
      <c r="E135" s="3">
        <v>1185</v>
      </c>
      <c r="F135" s="3">
        <f t="shared" si="11"/>
        <v>1185000</v>
      </c>
      <c r="G135" s="1">
        <f t="shared" si="12"/>
        <v>44466</v>
      </c>
    </row>
    <row r="136" spans="2:7">
      <c r="B136" s="9">
        <v>28</v>
      </c>
      <c r="C136" s="7">
        <f t="shared" si="10"/>
        <v>9</v>
      </c>
      <c r="D136" s="7">
        <f t="shared" si="13"/>
        <v>2021</v>
      </c>
      <c r="E136" s="3">
        <v>1306</v>
      </c>
      <c r="F136" s="3">
        <f t="shared" si="11"/>
        <v>1306000</v>
      </c>
      <c r="G136" s="1">
        <f t="shared" si="12"/>
        <v>44467</v>
      </c>
    </row>
    <row r="137" spans="2:7">
      <c r="B137" s="8">
        <v>29</v>
      </c>
      <c r="C137" s="7">
        <f t="shared" si="10"/>
        <v>9</v>
      </c>
      <c r="D137" s="7">
        <f t="shared" si="13"/>
        <v>2021</v>
      </c>
      <c r="E137" s="3">
        <v>1305</v>
      </c>
      <c r="F137" s="3">
        <f t="shared" si="11"/>
        <v>1305000</v>
      </c>
      <c r="G137" s="1">
        <f t="shared" si="12"/>
        <v>44468</v>
      </c>
    </row>
    <row r="138" spans="2:7">
      <c r="B138" s="9">
        <v>30</v>
      </c>
      <c r="C138" s="7">
        <f t="shared" si="10"/>
        <v>9</v>
      </c>
      <c r="D138" s="7">
        <f t="shared" si="13"/>
        <v>2021</v>
      </c>
      <c r="E138" s="3">
        <v>1237</v>
      </c>
      <c r="F138" s="3">
        <f t="shared" si="11"/>
        <v>1237000</v>
      </c>
      <c r="G138" s="1">
        <f t="shared" si="12"/>
        <v>44469</v>
      </c>
    </row>
    <row r="139" spans="2:7">
      <c r="B139" s="8">
        <v>1</v>
      </c>
      <c r="C139" s="7">
        <v>10</v>
      </c>
      <c r="D139" s="7">
        <f t="shared" si="13"/>
        <v>2021</v>
      </c>
      <c r="E139" s="3">
        <v>867</v>
      </c>
      <c r="F139" s="3">
        <f t="shared" si="11"/>
        <v>867000</v>
      </c>
      <c r="G139" s="1">
        <f t="shared" si="12"/>
        <v>44470</v>
      </c>
    </row>
    <row r="140" spans="2:7">
      <c r="B140" s="9">
        <v>2</v>
      </c>
      <c r="C140" s="7">
        <f t="shared" ref="C140:C169" si="14">C139</f>
        <v>10</v>
      </c>
      <c r="D140" s="7">
        <f t="shared" si="13"/>
        <v>2021</v>
      </c>
      <c r="E140" s="3">
        <v>380</v>
      </c>
      <c r="F140" s="3">
        <f t="shared" si="11"/>
        <v>380000</v>
      </c>
      <c r="G140" s="1">
        <f t="shared" si="12"/>
        <v>44471</v>
      </c>
    </row>
    <row r="141" spans="2:7">
      <c r="B141" s="8">
        <v>3</v>
      </c>
      <c r="C141" s="7">
        <f t="shared" si="14"/>
        <v>10</v>
      </c>
      <c r="D141" s="7">
        <f t="shared" si="13"/>
        <v>2021</v>
      </c>
      <c r="E141" s="3">
        <v>490</v>
      </c>
      <c r="F141" s="3">
        <f t="shared" si="11"/>
        <v>490000</v>
      </c>
      <c r="G141" s="1">
        <f t="shared" si="12"/>
        <v>44472</v>
      </c>
    </row>
    <row r="142" spans="2:7">
      <c r="B142" s="9">
        <v>4</v>
      </c>
      <c r="C142" s="7">
        <f t="shared" si="14"/>
        <v>10</v>
      </c>
      <c r="D142" s="7">
        <f t="shared" si="13"/>
        <v>2021</v>
      </c>
      <c r="E142" s="3">
        <v>1460</v>
      </c>
      <c r="F142" s="3">
        <f t="shared" si="11"/>
        <v>1460000</v>
      </c>
      <c r="G142" s="1">
        <f t="shared" si="12"/>
        <v>44473</v>
      </c>
    </row>
    <row r="143" spans="2:7">
      <c r="B143" s="8">
        <v>5</v>
      </c>
      <c r="C143" s="7">
        <f t="shared" si="14"/>
        <v>10</v>
      </c>
      <c r="D143" s="7">
        <f t="shared" si="13"/>
        <v>2021</v>
      </c>
      <c r="E143" s="3">
        <v>487</v>
      </c>
      <c r="F143" s="3">
        <f t="shared" si="11"/>
        <v>487000</v>
      </c>
      <c r="G143" s="1">
        <f t="shared" si="12"/>
        <v>44474</v>
      </c>
    </row>
    <row r="144" spans="2:7">
      <c r="B144" s="9">
        <v>6</v>
      </c>
      <c r="C144" s="7">
        <f t="shared" si="14"/>
        <v>10</v>
      </c>
      <c r="D144" s="7">
        <f t="shared" si="13"/>
        <v>2021</v>
      </c>
      <c r="E144" s="3">
        <v>2997</v>
      </c>
      <c r="F144" s="3">
        <f t="shared" si="11"/>
        <v>2997000</v>
      </c>
      <c r="G144" s="1">
        <f t="shared" si="12"/>
        <v>44475</v>
      </c>
    </row>
    <row r="145" spans="2:7">
      <c r="B145" s="8">
        <v>7</v>
      </c>
      <c r="C145" s="7">
        <f t="shared" si="14"/>
        <v>10</v>
      </c>
      <c r="D145" s="7">
        <f t="shared" si="13"/>
        <v>2021</v>
      </c>
      <c r="E145" s="3">
        <v>1473</v>
      </c>
      <c r="F145" s="3">
        <f t="shared" si="11"/>
        <v>1473000</v>
      </c>
      <c r="G145" s="1">
        <f t="shared" si="12"/>
        <v>44476</v>
      </c>
    </row>
    <row r="146" spans="2:7">
      <c r="B146" s="9">
        <v>8</v>
      </c>
      <c r="C146" s="7">
        <f t="shared" si="14"/>
        <v>10</v>
      </c>
      <c r="D146" s="7">
        <f t="shared" si="13"/>
        <v>2021</v>
      </c>
      <c r="E146" s="3">
        <v>1135</v>
      </c>
      <c r="F146" s="3">
        <f t="shared" si="11"/>
        <v>1135000</v>
      </c>
      <c r="G146" s="1">
        <f t="shared" si="12"/>
        <v>44477</v>
      </c>
    </row>
    <row r="147" spans="2:7">
      <c r="B147" s="8">
        <v>9</v>
      </c>
      <c r="C147" s="7">
        <f t="shared" si="14"/>
        <v>10</v>
      </c>
      <c r="D147" s="7">
        <f t="shared" si="13"/>
        <v>2021</v>
      </c>
      <c r="E147" s="3">
        <v>2115</v>
      </c>
      <c r="F147" s="3">
        <f t="shared" si="11"/>
        <v>2115000</v>
      </c>
      <c r="G147" s="1">
        <f t="shared" si="12"/>
        <v>44478</v>
      </c>
    </row>
    <row r="148" spans="2:7">
      <c r="B148" s="9">
        <v>10</v>
      </c>
      <c r="C148" s="7">
        <f t="shared" si="14"/>
        <v>10</v>
      </c>
      <c r="D148" s="7">
        <f t="shared" si="13"/>
        <v>2021</v>
      </c>
      <c r="E148" s="3">
        <v>1615</v>
      </c>
      <c r="F148" s="3">
        <f t="shared" si="11"/>
        <v>1615000</v>
      </c>
      <c r="G148" s="1">
        <f t="shared" si="12"/>
        <v>44479</v>
      </c>
    </row>
    <row r="149" spans="2:7">
      <c r="B149" s="8">
        <v>11</v>
      </c>
      <c r="C149" s="7">
        <f t="shared" si="14"/>
        <v>10</v>
      </c>
      <c r="D149" s="7">
        <f t="shared" si="13"/>
        <v>2021</v>
      </c>
      <c r="E149" s="3">
        <v>830</v>
      </c>
      <c r="F149" s="3">
        <f t="shared" si="11"/>
        <v>830000</v>
      </c>
      <c r="G149" s="1">
        <f t="shared" si="12"/>
        <v>44480</v>
      </c>
    </row>
    <row r="150" spans="2:7">
      <c r="B150" s="9">
        <v>12</v>
      </c>
      <c r="C150" s="7">
        <f t="shared" si="14"/>
        <v>10</v>
      </c>
      <c r="D150" s="7">
        <f t="shared" si="13"/>
        <v>2021</v>
      </c>
      <c r="E150" s="3">
        <v>1195</v>
      </c>
      <c r="F150" s="3">
        <f t="shared" si="11"/>
        <v>1195000</v>
      </c>
      <c r="G150" s="1">
        <f t="shared" si="12"/>
        <v>44481</v>
      </c>
    </row>
    <row r="151" spans="2:7">
      <c r="B151" s="8">
        <v>13</v>
      </c>
      <c r="C151" s="7">
        <f t="shared" si="14"/>
        <v>10</v>
      </c>
      <c r="D151" s="7">
        <f t="shared" si="13"/>
        <v>2021</v>
      </c>
      <c r="E151" s="3">
        <v>1090</v>
      </c>
      <c r="F151" s="3">
        <f t="shared" si="11"/>
        <v>1090000</v>
      </c>
      <c r="G151" s="1">
        <f t="shared" si="12"/>
        <v>44482</v>
      </c>
    </row>
    <row r="152" spans="2:7">
      <c r="B152" s="9">
        <v>14</v>
      </c>
      <c r="C152" s="7">
        <f t="shared" si="14"/>
        <v>10</v>
      </c>
      <c r="D152" s="7">
        <f t="shared" si="13"/>
        <v>2021</v>
      </c>
      <c r="E152" s="3">
        <v>478</v>
      </c>
      <c r="F152" s="3">
        <f t="shared" si="11"/>
        <v>478000</v>
      </c>
      <c r="G152" s="1">
        <f t="shared" si="12"/>
        <v>44483</v>
      </c>
    </row>
    <row r="153" spans="2:7">
      <c r="B153" s="8">
        <v>15</v>
      </c>
      <c r="C153" s="7">
        <f t="shared" si="14"/>
        <v>10</v>
      </c>
      <c r="D153" s="7">
        <f t="shared" si="13"/>
        <v>2021</v>
      </c>
      <c r="E153" s="3">
        <v>325</v>
      </c>
      <c r="F153" s="3">
        <f t="shared" si="11"/>
        <v>325000</v>
      </c>
      <c r="G153" s="1">
        <f t="shared" si="12"/>
        <v>44484</v>
      </c>
    </row>
    <row r="154" spans="2:7">
      <c r="B154" s="9">
        <v>16</v>
      </c>
      <c r="C154" s="7">
        <f t="shared" si="14"/>
        <v>10</v>
      </c>
      <c r="D154" s="7">
        <f t="shared" si="13"/>
        <v>2021</v>
      </c>
      <c r="E154" s="3">
        <v>1066</v>
      </c>
      <c r="F154" s="3">
        <f t="shared" si="11"/>
        <v>1066000</v>
      </c>
      <c r="G154" s="1">
        <f t="shared" si="12"/>
        <v>44485</v>
      </c>
    </row>
    <row r="155" spans="2:7">
      <c r="B155" s="8">
        <v>17</v>
      </c>
      <c r="C155" s="7">
        <f t="shared" si="14"/>
        <v>10</v>
      </c>
      <c r="D155" s="7">
        <f t="shared" si="13"/>
        <v>2021</v>
      </c>
      <c r="E155" s="3">
        <v>405</v>
      </c>
      <c r="F155" s="3">
        <f t="shared" si="11"/>
        <v>405000</v>
      </c>
      <c r="G155" s="1">
        <f t="shared" si="12"/>
        <v>44486</v>
      </c>
    </row>
    <row r="156" spans="2:7">
      <c r="B156" s="9">
        <v>18</v>
      </c>
      <c r="C156" s="7">
        <f t="shared" si="14"/>
        <v>10</v>
      </c>
      <c r="D156" s="7">
        <f t="shared" si="13"/>
        <v>2021</v>
      </c>
      <c r="E156" s="3">
        <v>1850</v>
      </c>
      <c r="F156" s="3">
        <f t="shared" si="11"/>
        <v>1850000</v>
      </c>
      <c r="G156" s="1">
        <f t="shared" si="12"/>
        <v>44487</v>
      </c>
    </row>
    <row r="157" spans="2:7">
      <c r="B157" s="8">
        <v>19</v>
      </c>
      <c r="C157" s="7">
        <f t="shared" si="14"/>
        <v>10</v>
      </c>
      <c r="D157" s="7">
        <f t="shared" si="13"/>
        <v>2021</v>
      </c>
      <c r="E157" s="3">
        <v>4624</v>
      </c>
      <c r="F157" s="3">
        <f t="shared" si="11"/>
        <v>4624000</v>
      </c>
      <c r="G157" s="1">
        <f t="shared" si="12"/>
        <v>44488</v>
      </c>
    </row>
    <row r="158" spans="2:7">
      <c r="B158" s="9">
        <v>20</v>
      </c>
      <c r="C158" s="7">
        <f t="shared" si="14"/>
        <v>10</v>
      </c>
      <c r="D158" s="7">
        <f t="shared" si="13"/>
        <v>2021</v>
      </c>
      <c r="E158" s="3">
        <v>1744</v>
      </c>
      <c r="F158" s="3">
        <f t="shared" si="11"/>
        <v>1744000</v>
      </c>
      <c r="G158" s="1">
        <f t="shared" si="12"/>
        <v>44489</v>
      </c>
    </row>
    <row r="159" spans="2:7">
      <c r="B159" s="8">
        <v>21</v>
      </c>
      <c r="C159" s="7">
        <f t="shared" si="14"/>
        <v>10</v>
      </c>
      <c r="D159" s="7">
        <f t="shared" si="13"/>
        <v>2021</v>
      </c>
      <c r="E159" s="3">
        <v>1080</v>
      </c>
      <c r="F159" s="3">
        <f t="shared" si="11"/>
        <v>1080000</v>
      </c>
      <c r="G159" s="1">
        <f t="shared" si="12"/>
        <v>44490</v>
      </c>
    </row>
    <row r="160" spans="2:7">
      <c r="B160" s="9">
        <v>22</v>
      </c>
      <c r="C160" s="7">
        <f t="shared" si="14"/>
        <v>10</v>
      </c>
      <c r="D160" s="7">
        <f t="shared" si="13"/>
        <v>2021</v>
      </c>
      <c r="E160" s="3">
        <v>7035</v>
      </c>
      <c r="F160" s="3">
        <f t="shared" si="11"/>
        <v>7035000</v>
      </c>
      <c r="G160" s="1">
        <f t="shared" si="12"/>
        <v>44491</v>
      </c>
    </row>
    <row r="161" spans="2:7">
      <c r="B161" s="8">
        <v>23</v>
      </c>
      <c r="C161" s="7">
        <f t="shared" si="14"/>
        <v>10</v>
      </c>
      <c r="D161" s="7">
        <f t="shared" si="13"/>
        <v>2021</v>
      </c>
      <c r="E161" s="3">
        <v>6045</v>
      </c>
      <c r="F161" s="3">
        <f t="shared" si="11"/>
        <v>6045000</v>
      </c>
      <c r="G161" s="1">
        <f t="shared" si="12"/>
        <v>44492</v>
      </c>
    </row>
    <row r="162" spans="2:7">
      <c r="B162" s="9">
        <v>24</v>
      </c>
      <c r="C162" s="7">
        <f t="shared" si="14"/>
        <v>10</v>
      </c>
      <c r="D162" s="7">
        <f t="shared" si="13"/>
        <v>2021</v>
      </c>
      <c r="E162" s="3" t="s">
        <v>3</v>
      </c>
      <c r="F162" s="3">
        <f t="shared" si="11"/>
        <v>0</v>
      </c>
      <c r="G162" s="1">
        <f t="shared" si="12"/>
        <v>44493</v>
      </c>
    </row>
    <row r="163" spans="2:7">
      <c r="B163" s="8">
        <v>25</v>
      </c>
      <c r="C163" s="7">
        <f t="shared" si="14"/>
        <v>10</v>
      </c>
      <c r="D163" s="7">
        <f t="shared" si="13"/>
        <v>2021</v>
      </c>
      <c r="E163" s="3">
        <v>1545</v>
      </c>
      <c r="F163" s="3">
        <f t="shared" si="11"/>
        <v>1545000</v>
      </c>
      <c r="G163" s="1">
        <f t="shared" si="12"/>
        <v>44494</v>
      </c>
    </row>
    <row r="164" spans="2:7">
      <c r="B164" s="9">
        <v>26</v>
      </c>
      <c r="C164" s="7">
        <f t="shared" si="14"/>
        <v>10</v>
      </c>
      <c r="D164" s="7">
        <f t="shared" si="13"/>
        <v>2021</v>
      </c>
      <c r="E164" s="3">
        <v>1910</v>
      </c>
      <c r="F164" s="3">
        <f t="shared" si="11"/>
        <v>1910000</v>
      </c>
      <c r="G164" s="1">
        <f t="shared" si="12"/>
        <v>44495</v>
      </c>
    </row>
    <row r="165" spans="2:7">
      <c r="B165" s="8">
        <v>27</v>
      </c>
      <c r="C165" s="7">
        <f t="shared" si="14"/>
        <v>10</v>
      </c>
      <c r="D165" s="7">
        <f t="shared" si="13"/>
        <v>2021</v>
      </c>
      <c r="E165" s="3">
        <v>1160</v>
      </c>
      <c r="F165" s="3">
        <f t="shared" si="11"/>
        <v>1160000</v>
      </c>
      <c r="G165" s="1">
        <f t="shared" si="12"/>
        <v>44496</v>
      </c>
    </row>
    <row r="166" spans="2:7">
      <c r="B166" s="9">
        <v>28</v>
      </c>
      <c r="C166" s="7">
        <f t="shared" si="14"/>
        <v>10</v>
      </c>
      <c r="D166" s="7">
        <f t="shared" si="13"/>
        <v>2021</v>
      </c>
      <c r="E166" s="3">
        <v>1730</v>
      </c>
      <c r="F166" s="3">
        <f t="shared" si="11"/>
        <v>1730000</v>
      </c>
      <c r="G166" s="1">
        <f t="shared" si="12"/>
        <v>44497</v>
      </c>
    </row>
    <row r="167" spans="2:7">
      <c r="B167" s="8">
        <v>29</v>
      </c>
      <c r="C167" s="7">
        <f t="shared" si="14"/>
        <v>10</v>
      </c>
      <c r="D167" s="7">
        <f t="shared" si="13"/>
        <v>2021</v>
      </c>
      <c r="E167" s="3">
        <v>1496</v>
      </c>
      <c r="F167" s="3">
        <f t="shared" si="11"/>
        <v>1496000</v>
      </c>
      <c r="G167" s="1">
        <f t="shared" si="12"/>
        <v>44498</v>
      </c>
    </row>
    <row r="168" spans="2:7">
      <c r="B168" s="9">
        <v>30</v>
      </c>
      <c r="C168" s="7">
        <f t="shared" si="14"/>
        <v>10</v>
      </c>
      <c r="D168" s="7">
        <f t="shared" si="13"/>
        <v>2021</v>
      </c>
      <c r="E168" s="3">
        <v>995</v>
      </c>
      <c r="F168" s="3">
        <f t="shared" si="11"/>
        <v>995000</v>
      </c>
      <c r="G168" s="1">
        <f t="shared" si="12"/>
        <v>44499</v>
      </c>
    </row>
    <row r="169" spans="2:7">
      <c r="B169" s="7">
        <v>31</v>
      </c>
      <c r="C169" s="7">
        <f t="shared" si="14"/>
        <v>10</v>
      </c>
      <c r="D169" s="7">
        <f t="shared" si="13"/>
        <v>2021</v>
      </c>
      <c r="E169" s="3">
        <v>5960</v>
      </c>
      <c r="F169" s="3">
        <f t="shared" si="11"/>
        <v>5960000</v>
      </c>
      <c r="G169" s="1">
        <f t="shared" si="12"/>
        <v>44500</v>
      </c>
    </row>
    <row r="170" spans="2:7">
      <c r="B170" s="7">
        <v>1</v>
      </c>
      <c r="C170" s="7">
        <v>11</v>
      </c>
      <c r="D170" s="7">
        <f t="shared" si="13"/>
        <v>2021</v>
      </c>
      <c r="E170" s="3">
        <v>1361</v>
      </c>
      <c r="F170" s="3">
        <f t="shared" si="11"/>
        <v>1361000</v>
      </c>
      <c r="G170" s="1">
        <f t="shared" si="12"/>
        <v>44501</v>
      </c>
    </row>
    <row r="171" spans="2:7">
      <c r="B171" s="7">
        <v>2</v>
      </c>
      <c r="C171" s="7">
        <f t="shared" ref="C171:C198" si="15">C170</f>
        <v>11</v>
      </c>
      <c r="D171" s="7">
        <f t="shared" si="13"/>
        <v>2021</v>
      </c>
      <c r="E171" s="3">
        <v>685</v>
      </c>
      <c r="F171" s="3">
        <f t="shared" si="11"/>
        <v>685000</v>
      </c>
      <c r="G171" s="1">
        <f t="shared" si="12"/>
        <v>44502</v>
      </c>
    </row>
    <row r="172" spans="2:7">
      <c r="B172" s="7">
        <v>3</v>
      </c>
      <c r="C172" s="7">
        <f t="shared" si="15"/>
        <v>11</v>
      </c>
      <c r="D172" s="7">
        <f t="shared" si="13"/>
        <v>2021</v>
      </c>
      <c r="E172" s="3">
        <v>517</v>
      </c>
      <c r="F172" s="3">
        <f t="shared" si="11"/>
        <v>517000</v>
      </c>
      <c r="G172" s="1">
        <f t="shared" si="12"/>
        <v>44503</v>
      </c>
    </row>
    <row r="173" spans="2:7">
      <c r="B173" s="7">
        <v>4</v>
      </c>
      <c r="C173" s="7">
        <f t="shared" si="15"/>
        <v>11</v>
      </c>
      <c r="D173" s="7">
        <f t="shared" si="13"/>
        <v>2021</v>
      </c>
      <c r="E173" s="3">
        <v>1014</v>
      </c>
      <c r="F173" s="3">
        <f t="shared" si="11"/>
        <v>1014000</v>
      </c>
      <c r="G173" s="1">
        <f t="shared" si="12"/>
        <v>44504</v>
      </c>
    </row>
    <row r="174" spans="2:7">
      <c r="B174" s="7">
        <v>5</v>
      </c>
      <c r="C174" s="7">
        <f t="shared" si="15"/>
        <v>11</v>
      </c>
      <c r="D174" s="7">
        <f t="shared" si="13"/>
        <v>2021</v>
      </c>
      <c r="E174" s="3">
        <v>4445</v>
      </c>
      <c r="F174" s="3">
        <f t="shared" si="11"/>
        <v>4445000</v>
      </c>
      <c r="G174" s="1">
        <f t="shared" si="12"/>
        <v>44505</v>
      </c>
    </row>
    <row r="175" spans="2:7">
      <c r="B175" s="7">
        <v>6</v>
      </c>
      <c r="C175" s="7">
        <f t="shared" si="15"/>
        <v>11</v>
      </c>
      <c r="D175" s="7">
        <f t="shared" si="13"/>
        <v>2021</v>
      </c>
      <c r="E175" s="3">
        <v>685</v>
      </c>
      <c r="F175" s="3">
        <f t="shared" si="11"/>
        <v>685000</v>
      </c>
      <c r="G175" s="1">
        <f t="shared" si="12"/>
        <v>44506</v>
      </c>
    </row>
    <row r="176" spans="2:7">
      <c r="B176" s="7">
        <v>7</v>
      </c>
      <c r="C176" s="7">
        <f t="shared" si="15"/>
        <v>11</v>
      </c>
      <c r="D176" s="7">
        <f t="shared" si="13"/>
        <v>2021</v>
      </c>
      <c r="E176" s="3">
        <v>810</v>
      </c>
      <c r="F176" s="3">
        <f t="shared" si="11"/>
        <v>810000</v>
      </c>
      <c r="G176" s="1">
        <f t="shared" si="12"/>
        <v>44507</v>
      </c>
    </row>
    <row r="177" spans="2:7">
      <c r="B177" s="7">
        <v>8</v>
      </c>
      <c r="C177" s="7">
        <f t="shared" si="15"/>
        <v>11</v>
      </c>
      <c r="D177" s="7">
        <f t="shared" si="13"/>
        <v>2021</v>
      </c>
      <c r="E177" s="3">
        <v>1775</v>
      </c>
      <c r="F177" s="3">
        <f t="shared" si="11"/>
        <v>1775000</v>
      </c>
      <c r="G177" s="1">
        <f t="shared" si="12"/>
        <v>44508</v>
      </c>
    </row>
    <row r="178" spans="2:7">
      <c r="B178" s="7">
        <v>9</v>
      </c>
      <c r="C178" s="7">
        <f t="shared" si="15"/>
        <v>11</v>
      </c>
      <c r="D178" s="7">
        <f t="shared" si="13"/>
        <v>2021</v>
      </c>
      <c r="E178" s="3">
        <v>8005</v>
      </c>
      <c r="F178" s="3">
        <f t="shared" si="11"/>
        <v>8005000</v>
      </c>
      <c r="G178" s="1">
        <f t="shared" si="12"/>
        <v>44509</v>
      </c>
    </row>
    <row r="179" spans="2:7">
      <c r="B179" s="7">
        <v>10</v>
      </c>
      <c r="C179" s="7">
        <f t="shared" si="15"/>
        <v>11</v>
      </c>
      <c r="D179" s="7">
        <f t="shared" si="13"/>
        <v>2021</v>
      </c>
      <c r="E179" s="3">
        <v>2520</v>
      </c>
      <c r="F179" s="3">
        <f t="shared" si="11"/>
        <v>2520000</v>
      </c>
      <c r="G179" s="1">
        <f t="shared" si="12"/>
        <v>44510</v>
      </c>
    </row>
    <row r="180" spans="2:7">
      <c r="B180" s="7">
        <v>11</v>
      </c>
      <c r="C180" s="7">
        <f t="shared" si="15"/>
        <v>11</v>
      </c>
      <c r="D180" s="7">
        <f t="shared" si="13"/>
        <v>2021</v>
      </c>
      <c r="E180" s="3">
        <v>750</v>
      </c>
      <c r="F180" s="3">
        <f t="shared" si="11"/>
        <v>750000</v>
      </c>
      <c r="G180" s="1">
        <f t="shared" si="12"/>
        <v>44511</v>
      </c>
    </row>
    <row r="181" spans="2:7">
      <c r="B181" s="7">
        <v>12</v>
      </c>
      <c r="C181" s="7">
        <f t="shared" si="15"/>
        <v>11</v>
      </c>
      <c r="D181" s="7">
        <f t="shared" si="13"/>
        <v>2021</v>
      </c>
      <c r="E181" s="3">
        <v>2440</v>
      </c>
      <c r="F181" s="3">
        <f t="shared" si="11"/>
        <v>2440000</v>
      </c>
      <c r="G181" s="1">
        <f t="shared" si="12"/>
        <v>44512</v>
      </c>
    </row>
    <row r="182" spans="2:7">
      <c r="B182" s="7">
        <v>13</v>
      </c>
      <c r="C182" s="7">
        <f t="shared" si="15"/>
        <v>11</v>
      </c>
      <c r="D182" s="7">
        <f t="shared" si="13"/>
        <v>2021</v>
      </c>
      <c r="E182" s="3">
        <v>3415</v>
      </c>
      <c r="F182" s="3">
        <f t="shared" si="11"/>
        <v>3415000</v>
      </c>
      <c r="G182" s="1">
        <f t="shared" si="12"/>
        <v>44513</v>
      </c>
    </row>
    <row r="183" spans="2:7">
      <c r="B183" s="7">
        <v>14</v>
      </c>
      <c r="C183" s="7">
        <f t="shared" si="15"/>
        <v>11</v>
      </c>
      <c r="D183" s="7">
        <f t="shared" si="13"/>
        <v>2021</v>
      </c>
      <c r="E183" s="3">
        <v>220</v>
      </c>
      <c r="F183" s="3">
        <f t="shared" si="11"/>
        <v>220000</v>
      </c>
      <c r="G183" s="1">
        <f t="shared" si="12"/>
        <v>44514</v>
      </c>
    </row>
    <row r="184" spans="2:7">
      <c r="B184" s="7">
        <v>15</v>
      </c>
      <c r="C184" s="7">
        <f t="shared" si="15"/>
        <v>11</v>
      </c>
      <c r="D184" s="7">
        <f t="shared" si="13"/>
        <v>2021</v>
      </c>
      <c r="E184" s="3">
        <v>1300</v>
      </c>
      <c r="F184" s="3">
        <f t="shared" si="11"/>
        <v>1300000</v>
      </c>
      <c r="G184" s="1">
        <f t="shared" si="12"/>
        <v>44515</v>
      </c>
    </row>
    <row r="185" spans="2:7">
      <c r="B185" s="7">
        <v>16</v>
      </c>
      <c r="C185" s="7">
        <f t="shared" si="15"/>
        <v>11</v>
      </c>
      <c r="D185" s="7">
        <f t="shared" si="13"/>
        <v>2021</v>
      </c>
      <c r="E185" s="3">
        <v>1875</v>
      </c>
      <c r="F185" s="3">
        <f t="shared" si="11"/>
        <v>1875000</v>
      </c>
      <c r="G185" s="1">
        <f t="shared" si="12"/>
        <v>44516</v>
      </c>
    </row>
    <row r="186" spans="2:7">
      <c r="B186" s="7">
        <v>17</v>
      </c>
      <c r="C186" s="7">
        <f t="shared" si="15"/>
        <v>11</v>
      </c>
      <c r="D186" s="7">
        <f t="shared" si="13"/>
        <v>2021</v>
      </c>
      <c r="E186" s="3">
        <v>2840</v>
      </c>
      <c r="F186" s="3">
        <f t="shared" si="11"/>
        <v>2840000</v>
      </c>
      <c r="G186" s="1">
        <f t="shared" si="12"/>
        <v>44517</v>
      </c>
    </row>
    <row r="187" spans="2:7">
      <c r="B187" s="7">
        <v>18</v>
      </c>
      <c r="C187" s="7">
        <f t="shared" si="15"/>
        <v>11</v>
      </c>
      <c r="D187" s="7">
        <f t="shared" si="13"/>
        <v>2021</v>
      </c>
      <c r="E187" s="3">
        <v>1809</v>
      </c>
      <c r="F187" s="3">
        <f t="shared" si="11"/>
        <v>1809000</v>
      </c>
      <c r="G187" s="1">
        <f t="shared" si="12"/>
        <v>44518</v>
      </c>
    </row>
    <row r="188" spans="2:7">
      <c r="B188" s="7">
        <v>19</v>
      </c>
      <c r="C188" s="7">
        <f t="shared" si="15"/>
        <v>11</v>
      </c>
      <c r="D188" s="7">
        <f t="shared" si="13"/>
        <v>2021</v>
      </c>
      <c r="E188" s="3">
        <v>5390</v>
      </c>
      <c r="F188" s="3">
        <f t="shared" si="11"/>
        <v>5390000</v>
      </c>
      <c r="G188" s="1">
        <f t="shared" si="12"/>
        <v>44519</v>
      </c>
    </row>
    <row r="189" spans="2:7">
      <c r="B189" s="7">
        <v>20</v>
      </c>
      <c r="C189" s="7">
        <f t="shared" si="15"/>
        <v>11</v>
      </c>
      <c r="D189" s="7">
        <f t="shared" si="13"/>
        <v>2021</v>
      </c>
      <c r="E189" s="3">
        <v>565</v>
      </c>
      <c r="F189" s="3">
        <f t="shared" si="11"/>
        <v>565000</v>
      </c>
      <c r="G189" s="1">
        <f t="shared" si="12"/>
        <v>44520</v>
      </c>
    </row>
    <row r="190" spans="2:7">
      <c r="B190" s="7">
        <v>21</v>
      </c>
      <c r="C190" s="7">
        <f t="shared" si="15"/>
        <v>11</v>
      </c>
      <c r="D190" s="7">
        <f t="shared" si="13"/>
        <v>2021</v>
      </c>
      <c r="E190" s="3">
        <v>1245</v>
      </c>
      <c r="F190" s="3">
        <f t="shared" si="11"/>
        <v>1245000</v>
      </c>
      <c r="G190" s="1">
        <f t="shared" si="12"/>
        <v>44521</v>
      </c>
    </row>
    <row r="191" spans="2:7">
      <c r="B191" s="7">
        <v>22</v>
      </c>
      <c r="C191" s="7">
        <f t="shared" si="15"/>
        <v>11</v>
      </c>
      <c r="D191" s="7">
        <f t="shared" si="13"/>
        <v>2021</v>
      </c>
      <c r="E191" s="3">
        <v>545.5</v>
      </c>
      <c r="F191" s="3">
        <f t="shared" si="11"/>
        <v>545500</v>
      </c>
      <c r="G191" s="1">
        <f t="shared" si="12"/>
        <v>44522</v>
      </c>
    </row>
    <row r="192" spans="2:7">
      <c r="B192" s="7">
        <v>23</v>
      </c>
      <c r="C192" s="7">
        <f t="shared" si="15"/>
        <v>11</v>
      </c>
      <c r="D192" s="7">
        <f t="shared" si="13"/>
        <v>2021</v>
      </c>
      <c r="E192" s="3">
        <v>1685</v>
      </c>
      <c r="F192" s="3">
        <f t="shared" si="11"/>
        <v>1685000</v>
      </c>
      <c r="G192" s="1">
        <f t="shared" si="12"/>
        <v>44523</v>
      </c>
    </row>
    <row r="193" spans="2:7">
      <c r="B193" s="7">
        <v>24</v>
      </c>
      <c r="C193" s="7">
        <f t="shared" si="15"/>
        <v>11</v>
      </c>
      <c r="D193" s="7">
        <f t="shared" si="13"/>
        <v>2021</v>
      </c>
      <c r="E193" s="3">
        <v>3515</v>
      </c>
      <c r="F193" s="3">
        <f t="shared" si="11"/>
        <v>3515000</v>
      </c>
      <c r="G193" s="1">
        <f t="shared" si="12"/>
        <v>44524</v>
      </c>
    </row>
    <row r="194" spans="2:7">
      <c r="B194" s="7">
        <v>25</v>
      </c>
      <c r="C194" s="7">
        <f t="shared" si="15"/>
        <v>11</v>
      </c>
      <c r="D194" s="7">
        <f t="shared" si="13"/>
        <v>2021</v>
      </c>
      <c r="E194" s="3">
        <v>135</v>
      </c>
      <c r="F194" s="3">
        <f t="shared" si="11"/>
        <v>135000</v>
      </c>
      <c r="G194" s="1">
        <f t="shared" si="12"/>
        <v>44525</v>
      </c>
    </row>
    <row r="195" spans="2:7">
      <c r="B195" s="7">
        <v>26</v>
      </c>
      <c r="C195" s="7">
        <f t="shared" si="15"/>
        <v>11</v>
      </c>
      <c r="D195" s="7">
        <f t="shared" si="13"/>
        <v>2021</v>
      </c>
      <c r="E195" s="3">
        <v>3375</v>
      </c>
      <c r="F195" s="3">
        <f t="shared" ref="F195:F258" si="16">IFERROR(E195*1000,0)</f>
        <v>3375000</v>
      </c>
      <c r="G195" s="1">
        <f t="shared" ref="G195:G258" si="17">DATE(D195,C195,B195)</f>
        <v>44526</v>
      </c>
    </row>
    <row r="196" spans="2:7">
      <c r="B196" s="7">
        <v>27</v>
      </c>
      <c r="C196" s="7">
        <f t="shared" si="15"/>
        <v>11</v>
      </c>
      <c r="D196" s="7">
        <f t="shared" si="13"/>
        <v>2021</v>
      </c>
      <c r="E196" s="3">
        <v>1412</v>
      </c>
      <c r="F196" s="3">
        <f t="shared" si="16"/>
        <v>1412000</v>
      </c>
      <c r="G196" s="1">
        <f t="shared" si="17"/>
        <v>44527</v>
      </c>
    </row>
    <row r="197" spans="2:7">
      <c r="B197" s="7">
        <v>28</v>
      </c>
      <c r="C197" s="7">
        <f t="shared" si="15"/>
        <v>11</v>
      </c>
      <c r="D197" s="7">
        <f t="shared" ref="D197:D229" si="18">D196</f>
        <v>2021</v>
      </c>
      <c r="E197" s="3">
        <v>5295</v>
      </c>
      <c r="F197" s="3">
        <f t="shared" si="16"/>
        <v>5295000</v>
      </c>
      <c r="G197" s="1">
        <f t="shared" si="17"/>
        <v>44528</v>
      </c>
    </row>
    <row r="198" spans="2:7">
      <c r="B198" s="7">
        <v>29</v>
      </c>
      <c r="C198" s="7">
        <f t="shared" si="15"/>
        <v>11</v>
      </c>
      <c r="D198" s="7">
        <f t="shared" si="18"/>
        <v>2021</v>
      </c>
      <c r="E198" s="3">
        <v>695</v>
      </c>
      <c r="F198" s="3">
        <f t="shared" si="16"/>
        <v>695000</v>
      </c>
      <c r="G198" s="1">
        <f t="shared" si="17"/>
        <v>44529</v>
      </c>
    </row>
    <row r="199" spans="2:7">
      <c r="B199" s="7">
        <v>1</v>
      </c>
      <c r="C199" s="7">
        <v>12</v>
      </c>
      <c r="D199" s="7">
        <f t="shared" si="18"/>
        <v>2021</v>
      </c>
      <c r="E199" s="3">
        <v>1255</v>
      </c>
      <c r="F199" s="3">
        <f t="shared" si="16"/>
        <v>1255000</v>
      </c>
      <c r="G199" s="1">
        <f t="shared" si="17"/>
        <v>44531</v>
      </c>
    </row>
    <row r="200" spans="2:7">
      <c r="B200" s="7">
        <v>2</v>
      </c>
      <c r="C200" s="7">
        <f t="shared" ref="C200:C229" si="19">C199</f>
        <v>12</v>
      </c>
      <c r="D200" s="7">
        <f t="shared" si="18"/>
        <v>2021</v>
      </c>
      <c r="E200" s="3">
        <v>2030</v>
      </c>
      <c r="F200" s="3">
        <f t="shared" si="16"/>
        <v>2030000</v>
      </c>
      <c r="G200" s="1">
        <f t="shared" si="17"/>
        <v>44532</v>
      </c>
    </row>
    <row r="201" spans="2:7">
      <c r="B201" s="7">
        <v>3</v>
      </c>
      <c r="C201" s="7">
        <f t="shared" si="19"/>
        <v>12</v>
      </c>
      <c r="D201" s="7">
        <f t="shared" si="18"/>
        <v>2021</v>
      </c>
      <c r="E201" s="3">
        <v>13242</v>
      </c>
      <c r="F201" s="3">
        <f t="shared" si="16"/>
        <v>13242000</v>
      </c>
      <c r="G201" s="1">
        <f t="shared" si="17"/>
        <v>44533</v>
      </c>
    </row>
    <row r="202" spans="2:7">
      <c r="B202" s="7">
        <v>4</v>
      </c>
      <c r="C202" s="7">
        <f t="shared" si="19"/>
        <v>12</v>
      </c>
      <c r="D202" s="7">
        <f t="shared" si="18"/>
        <v>2021</v>
      </c>
      <c r="E202" s="3">
        <v>815</v>
      </c>
      <c r="F202" s="3">
        <f t="shared" si="16"/>
        <v>815000</v>
      </c>
      <c r="G202" s="1">
        <f t="shared" si="17"/>
        <v>44534</v>
      </c>
    </row>
    <row r="203" spans="2:7">
      <c r="B203" s="7">
        <v>5</v>
      </c>
      <c r="C203" s="7">
        <f t="shared" si="19"/>
        <v>12</v>
      </c>
      <c r="D203" s="7">
        <f t="shared" si="18"/>
        <v>2021</v>
      </c>
      <c r="E203" s="3">
        <v>4751</v>
      </c>
      <c r="F203" s="3">
        <f t="shared" si="16"/>
        <v>4751000</v>
      </c>
      <c r="G203" s="1">
        <f t="shared" si="17"/>
        <v>44535</v>
      </c>
    </row>
    <row r="204" spans="2:7">
      <c r="B204" s="7">
        <v>6</v>
      </c>
      <c r="C204" s="7">
        <f t="shared" si="19"/>
        <v>12</v>
      </c>
      <c r="D204" s="7">
        <f t="shared" si="18"/>
        <v>2021</v>
      </c>
      <c r="E204" s="3">
        <v>2185</v>
      </c>
      <c r="F204" s="3">
        <f t="shared" si="16"/>
        <v>2185000</v>
      </c>
      <c r="G204" s="1">
        <f t="shared" si="17"/>
        <v>44536</v>
      </c>
    </row>
    <row r="205" spans="2:7">
      <c r="B205" s="7">
        <v>7</v>
      </c>
      <c r="C205" s="7">
        <f t="shared" si="19"/>
        <v>12</v>
      </c>
      <c r="D205" s="7">
        <f t="shared" si="18"/>
        <v>2021</v>
      </c>
      <c r="E205" s="3">
        <v>7770</v>
      </c>
      <c r="F205" s="3">
        <f t="shared" si="16"/>
        <v>7770000</v>
      </c>
      <c r="G205" s="1">
        <f t="shared" si="17"/>
        <v>44537</v>
      </c>
    </row>
    <row r="206" spans="2:7">
      <c r="B206" s="7">
        <v>8</v>
      </c>
      <c r="C206" s="7">
        <f t="shared" si="19"/>
        <v>12</v>
      </c>
      <c r="D206" s="7">
        <f t="shared" si="18"/>
        <v>2021</v>
      </c>
      <c r="E206" s="3">
        <v>1890</v>
      </c>
      <c r="F206" s="3">
        <f t="shared" si="16"/>
        <v>1890000</v>
      </c>
      <c r="G206" s="1">
        <f t="shared" si="17"/>
        <v>44538</v>
      </c>
    </row>
    <row r="207" spans="2:7">
      <c r="B207" s="7">
        <v>9</v>
      </c>
      <c r="C207" s="7">
        <f t="shared" si="19"/>
        <v>12</v>
      </c>
      <c r="D207" s="7">
        <f t="shared" si="18"/>
        <v>2021</v>
      </c>
      <c r="E207" s="3">
        <v>2210</v>
      </c>
      <c r="F207" s="3">
        <f t="shared" si="16"/>
        <v>2210000</v>
      </c>
      <c r="G207" s="1">
        <f t="shared" si="17"/>
        <v>44539</v>
      </c>
    </row>
    <row r="208" spans="2:7">
      <c r="B208" s="7">
        <v>10</v>
      </c>
      <c r="C208" s="7">
        <f t="shared" si="19"/>
        <v>12</v>
      </c>
      <c r="D208" s="7">
        <f t="shared" si="18"/>
        <v>2021</v>
      </c>
      <c r="E208" s="3">
        <v>2990</v>
      </c>
      <c r="F208" s="3">
        <f t="shared" si="16"/>
        <v>2990000</v>
      </c>
      <c r="G208" s="1">
        <f t="shared" si="17"/>
        <v>44540</v>
      </c>
    </row>
    <row r="209" spans="2:7">
      <c r="B209" s="7">
        <v>11</v>
      </c>
      <c r="C209" s="7">
        <f t="shared" si="19"/>
        <v>12</v>
      </c>
      <c r="D209" s="7">
        <f t="shared" si="18"/>
        <v>2021</v>
      </c>
      <c r="E209" s="3">
        <v>2466</v>
      </c>
      <c r="F209" s="3">
        <f t="shared" si="16"/>
        <v>2466000</v>
      </c>
      <c r="G209" s="1">
        <f t="shared" si="17"/>
        <v>44541</v>
      </c>
    </row>
    <row r="210" spans="2:7">
      <c r="B210" s="7">
        <v>12</v>
      </c>
      <c r="C210" s="7">
        <f t="shared" si="19"/>
        <v>12</v>
      </c>
      <c r="D210" s="7">
        <f t="shared" si="18"/>
        <v>2021</v>
      </c>
      <c r="E210" s="3">
        <v>4074</v>
      </c>
      <c r="F210" s="3">
        <f t="shared" si="16"/>
        <v>4074000</v>
      </c>
      <c r="G210" s="1">
        <f t="shared" si="17"/>
        <v>44542</v>
      </c>
    </row>
    <row r="211" spans="2:7">
      <c r="B211" s="7">
        <v>13</v>
      </c>
      <c r="C211" s="7">
        <f t="shared" si="19"/>
        <v>12</v>
      </c>
      <c r="D211" s="7">
        <f t="shared" si="18"/>
        <v>2021</v>
      </c>
      <c r="E211" s="3">
        <v>2960</v>
      </c>
      <c r="F211" s="3">
        <f t="shared" si="16"/>
        <v>2960000</v>
      </c>
      <c r="G211" s="1">
        <f t="shared" si="17"/>
        <v>44543</v>
      </c>
    </row>
    <row r="212" spans="2:7">
      <c r="B212" s="7">
        <v>14</v>
      </c>
      <c r="C212" s="7">
        <f t="shared" si="19"/>
        <v>12</v>
      </c>
      <c r="D212" s="7">
        <f t="shared" si="18"/>
        <v>2021</v>
      </c>
      <c r="E212" s="3">
        <v>5025</v>
      </c>
      <c r="F212" s="3">
        <f t="shared" si="16"/>
        <v>5025000</v>
      </c>
      <c r="G212" s="1">
        <f t="shared" si="17"/>
        <v>44544</v>
      </c>
    </row>
    <row r="213" spans="2:7">
      <c r="B213" s="7">
        <v>15</v>
      </c>
      <c r="C213" s="7">
        <f t="shared" si="19"/>
        <v>12</v>
      </c>
      <c r="D213" s="7">
        <f t="shared" si="18"/>
        <v>2021</v>
      </c>
      <c r="E213" s="3">
        <v>5326</v>
      </c>
      <c r="F213" s="3">
        <f t="shared" si="16"/>
        <v>5326000</v>
      </c>
      <c r="G213" s="1">
        <f t="shared" si="17"/>
        <v>44545</v>
      </c>
    </row>
    <row r="214" spans="2:7">
      <c r="B214" s="7">
        <v>16</v>
      </c>
      <c r="C214" s="7">
        <f t="shared" si="19"/>
        <v>12</v>
      </c>
      <c r="D214" s="7">
        <f t="shared" si="18"/>
        <v>2021</v>
      </c>
      <c r="E214" s="3">
        <v>2095</v>
      </c>
      <c r="F214" s="3">
        <f t="shared" si="16"/>
        <v>2095000</v>
      </c>
      <c r="G214" s="1">
        <f t="shared" si="17"/>
        <v>44546</v>
      </c>
    </row>
    <row r="215" spans="2:7">
      <c r="B215" s="7">
        <v>17</v>
      </c>
      <c r="C215" s="7">
        <f t="shared" si="19"/>
        <v>12</v>
      </c>
      <c r="D215" s="7">
        <f t="shared" si="18"/>
        <v>2021</v>
      </c>
      <c r="E215" s="3">
        <v>5026</v>
      </c>
      <c r="F215" s="3">
        <f t="shared" si="16"/>
        <v>5026000</v>
      </c>
      <c r="G215" s="1">
        <f t="shared" si="17"/>
        <v>44547</v>
      </c>
    </row>
    <row r="216" spans="2:7">
      <c r="B216" s="7">
        <v>18</v>
      </c>
      <c r="C216" s="7">
        <f t="shared" si="19"/>
        <v>12</v>
      </c>
      <c r="D216" s="7">
        <f t="shared" si="18"/>
        <v>2021</v>
      </c>
      <c r="E216" s="3">
        <v>4556</v>
      </c>
      <c r="F216" s="3">
        <f t="shared" si="16"/>
        <v>4556000</v>
      </c>
      <c r="G216" s="1">
        <f t="shared" si="17"/>
        <v>44548</v>
      </c>
    </row>
    <row r="217" spans="2:7">
      <c r="B217" s="7">
        <v>19</v>
      </c>
      <c r="C217" s="7">
        <f t="shared" si="19"/>
        <v>12</v>
      </c>
      <c r="D217" s="7">
        <f t="shared" si="18"/>
        <v>2021</v>
      </c>
      <c r="E217" s="3">
        <v>3269</v>
      </c>
      <c r="F217" s="3">
        <f t="shared" si="16"/>
        <v>3269000</v>
      </c>
      <c r="G217" s="1">
        <f t="shared" si="17"/>
        <v>44549</v>
      </c>
    </row>
    <row r="218" spans="2:7">
      <c r="B218" s="7">
        <v>20</v>
      </c>
      <c r="C218" s="7">
        <f t="shared" si="19"/>
        <v>12</v>
      </c>
      <c r="D218" s="7">
        <f t="shared" si="18"/>
        <v>2021</v>
      </c>
      <c r="E218" s="3">
        <v>5000</v>
      </c>
      <c r="F218" s="3">
        <f t="shared" si="16"/>
        <v>5000000</v>
      </c>
      <c r="G218" s="1">
        <f t="shared" si="17"/>
        <v>44550</v>
      </c>
    </row>
    <row r="219" spans="2:7">
      <c r="B219" s="7">
        <v>21</v>
      </c>
      <c r="C219" s="7">
        <f t="shared" si="19"/>
        <v>12</v>
      </c>
      <c r="D219" s="7">
        <f t="shared" si="18"/>
        <v>2021</v>
      </c>
      <c r="E219" s="3">
        <f>SUM(570,110,290,340,630,115,2197,25,90)</f>
        <v>4367</v>
      </c>
      <c r="F219" s="3">
        <f t="shared" si="16"/>
        <v>4367000</v>
      </c>
      <c r="G219" s="1">
        <f t="shared" si="17"/>
        <v>44551</v>
      </c>
    </row>
    <row r="220" spans="2:7">
      <c r="B220" s="7">
        <v>22</v>
      </c>
      <c r="C220" s="7">
        <f t="shared" si="19"/>
        <v>12</v>
      </c>
      <c r="D220" s="7">
        <f t="shared" si="18"/>
        <v>2021</v>
      </c>
      <c r="E220" s="3">
        <v>4930</v>
      </c>
      <c r="F220" s="3">
        <f t="shared" si="16"/>
        <v>4930000</v>
      </c>
      <c r="G220" s="1">
        <f t="shared" si="17"/>
        <v>44552</v>
      </c>
    </row>
    <row r="221" spans="2:7">
      <c r="B221" s="7">
        <v>23</v>
      </c>
      <c r="C221" s="7">
        <f t="shared" si="19"/>
        <v>12</v>
      </c>
      <c r="D221" s="7">
        <f t="shared" si="18"/>
        <v>2021</v>
      </c>
      <c r="E221" s="3">
        <v>4723</v>
      </c>
      <c r="F221" s="3">
        <f t="shared" si="16"/>
        <v>4723000</v>
      </c>
      <c r="G221" s="1">
        <f t="shared" si="17"/>
        <v>44553</v>
      </c>
    </row>
    <row r="222" spans="2:7">
      <c r="B222" s="7">
        <v>24</v>
      </c>
      <c r="C222" s="7">
        <f t="shared" si="19"/>
        <v>12</v>
      </c>
      <c r="D222" s="7">
        <f t="shared" si="18"/>
        <v>2021</v>
      </c>
      <c r="E222" s="3">
        <v>2948</v>
      </c>
      <c r="F222" s="3">
        <f t="shared" si="16"/>
        <v>2948000</v>
      </c>
      <c r="G222" s="1">
        <f t="shared" si="17"/>
        <v>44554</v>
      </c>
    </row>
    <row r="223" spans="2:7">
      <c r="B223" s="7">
        <v>25</v>
      </c>
      <c r="C223" s="7">
        <f t="shared" si="19"/>
        <v>12</v>
      </c>
      <c r="D223" s="7">
        <f t="shared" si="18"/>
        <v>2021</v>
      </c>
      <c r="E223" s="3">
        <v>535</v>
      </c>
      <c r="F223" s="3">
        <f t="shared" si="16"/>
        <v>535000</v>
      </c>
      <c r="G223" s="1">
        <f t="shared" si="17"/>
        <v>44555</v>
      </c>
    </row>
    <row r="224" spans="2:7">
      <c r="B224" s="7">
        <v>26</v>
      </c>
      <c r="C224" s="7">
        <f t="shared" si="19"/>
        <v>12</v>
      </c>
      <c r="D224" s="7">
        <f t="shared" si="18"/>
        <v>2021</v>
      </c>
      <c r="E224" s="3">
        <v>1285</v>
      </c>
      <c r="F224" s="3">
        <f t="shared" si="16"/>
        <v>1285000</v>
      </c>
      <c r="G224" s="1">
        <f t="shared" si="17"/>
        <v>44556</v>
      </c>
    </row>
    <row r="225" spans="2:7">
      <c r="B225" s="7">
        <v>27</v>
      </c>
      <c r="C225" s="7">
        <f t="shared" si="19"/>
        <v>12</v>
      </c>
      <c r="D225" s="7">
        <f t="shared" si="18"/>
        <v>2021</v>
      </c>
      <c r="E225" s="3">
        <v>2255</v>
      </c>
      <c r="F225" s="3">
        <f t="shared" si="16"/>
        <v>2255000</v>
      </c>
      <c r="G225" s="1">
        <f t="shared" si="17"/>
        <v>44557</v>
      </c>
    </row>
    <row r="226" spans="2:7">
      <c r="B226" s="7">
        <v>28</v>
      </c>
      <c r="C226" s="7">
        <f t="shared" si="19"/>
        <v>12</v>
      </c>
      <c r="D226" s="7">
        <f t="shared" si="18"/>
        <v>2021</v>
      </c>
      <c r="E226" s="3">
        <v>2505</v>
      </c>
      <c r="F226" s="3">
        <f t="shared" si="16"/>
        <v>2505000</v>
      </c>
      <c r="G226" s="1">
        <f t="shared" si="17"/>
        <v>44558</v>
      </c>
    </row>
    <row r="227" spans="2:7">
      <c r="B227" s="7">
        <v>29</v>
      </c>
      <c r="C227" s="7">
        <f t="shared" si="19"/>
        <v>12</v>
      </c>
      <c r="D227" s="7">
        <f t="shared" si="18"/>
        <v>2021</v>
      </c>
      <c r="E227" s="3">
        <v>1595</v>
      </c>
      <c r="F227" s="3">
        <f t="shared" si="16"/>
        <v>1595000</v>
      </c>
      <c r="G227" s="1">
        <f t="shared" si="17"/>
        <v>44559</v>
      </c>
    </row>
    <row r="228" spans="2:7">
      <c r="B228" s="7">
        <v>30</v>
      </c>
      <c r="C228" s="7">
        <f t="shared" si="19"/>
        <v>12</v>
      </c>
      <c r="D228" s="7">
        <f t="shared" si="18"/>
        <v>2021</v>
      </c>
      <c r="E228" s="3">
        <v>5954</v>
      </c>
      <c r="F228" s="3">
        <f t="shared" si="16"/>
        <v>5954000</v>
      </c>
      <c r="G228" s="1">
        <f t="shared" si="17"/>
        <v>44560</v>
      </c>
    </row>
    <row r="229" spans="2:7">
      <c r="B229" s="7">
        <v>31</v>
      </c>
      <c r="C229" s="7">
        <f t="shared" si="19"/>
        <v>12</v>
      </c>
      <c r="D229" s="7">
        <f t="shared" si="18"/>
        <v>2021</v>
      </c>
      <c r="E229" s="3">
        <v>6410</v>
      </c>
      <c r="F229" s="3">
        <f t="shared" si="16"/>
        <v>6410000</v>
      </c>
      <c r="G229" s="1">
        <f t="shared" si="17"/>
        <v>44561</v>
      </c>
    </row>
    <row r="230" spans="2:7">
      <c r="B230" s="7">
        <v>1</v>
      </c>
      <c r="C230" s="7">
        <v>1</v>
      </c>
      <c r="D230" s="7">
        <v>2022</v>
      </c>
      <c r="E230" s="3" t="s">
        <v>3</v>
      </c>
      <c r="F230" s="3">
        <f t="shared" si="16"/>
        <v>0</v>
      </c>
      <c r="G230" s="1">
        <f t="shared" si="17"/>
        <v>44562</v>
      </c>
    </row>
    <row r="231" spans="2:7">
      <c r="B231" s="7">
        <v>2</v>
      </c>
      <c r="C231" s="7">
        <f t="shared" ref="C231:C260" si="20">C230</f>
        <v>1</v>
      </c>
      <c r="D231" s="7">
        <f t="shared" ref="D231:D262" si="21">D230</f>
        <v>2022</v>
      </c>
      <c r="E231" s="3" t="s">
        <v>3</v>
      </c>
      <c r="F231" s="3">
        <f t="shared" si="16"/>
        <v>0</v>
      </c>
      <c r="G231" s="1">
        <f t="shared" si="17"/>
        <v>44563</v>
      </c>
    </row>
    <row r="232" spans="2:7">
      <c r="B232" s="7">
        <v>3</v>
      </c>
      <c r="C232" s="7">
        <f t="shared" si="20"/>
        <v>1</v>
      </c>
      <c r="D232" s="7">
        <f t="shared" si="21"/>
        <v>2022</v>
      </c>
      <c r="E232" s="3">
        <v>710</v>
      </c>
      <c r="F232" s="3">
        <f t="shared" si="16"/>
        <v>710000</v>
      </c>
      <c r="G232" s="1">
        <f t="shared" si="17"/>
        <v>44564</v>
      </c>
    </row>
    <row r="233" spans="2:7">
      <c r="B233" s="7">
        <v>4</v>
      </c>
      <c r="C233" s="7">
        <f t="shared" si="20"/>
        <v>1</v>
      </c>
      <c r="D233" s="7">
        <f t="shared" si="21"/>
        <v>2022</v>
      </c>
      <c r="E233" s="3">
        <v>4420</v>
      </c>
      <c r="F233" s="3">
        <f t="shared" si="16"/>
        <v>4420000</v>
      </c>
      <c r="G233" s="1">
        <f t="shared" si="17"/>
        <v>44565</v>
      </c>
    </row>
    <row r="234" spans="2:7">
      <c r="B234" s="7">
        <v>5</v>
      </c>
      <c r="C234" s="7">
        <f t="shared" si="20"/>
        <v>1</v>
      </c>
      <c r="D234" s="7">
        <f t="shared" si="21"/>
        <v>2022</v>
      </c>
      <c r="E234" s="3">
        <v>4553</v>
      </c>
      <c r="F234" s="3">
        <f t="shared" si="16"/>
        <v>4553000</v>
      </c>
      <c r="G234" s="1">
        <f t="shared" si="17"/>
        <v>44566</v>
      </c>
    </row>
    <row r="235" spans="2:7">
      <c r="B235" s="7">
        <v>6</v>
      </c>
      <c r="C235" s="7">
        <f t="shared" si="20"/>
        <v>1</v>
      </c>
      <c r="D235" s="7">
        <f t="shared" si="21"/>
        <v>2022</v>
      </c>
      <c r="E235" s="3">
        <v>4123</v>
      </c>
      <c r="F235" s="3">
        <f t="shared" si="16"/>
        <v>4123000</v>
      </c>
      <c r="G235" s="1">
        <f t="shared" si="17"/>
        <v>44567</v>
      </c>
    </row>
    <row r="236" spans="2:7">
      <c r="B236" s="7">
        <v>7</v>
      </c>
      <c r="C236" s="7">
        <f t="shared" si="20"/>
        <v>1</v>
      </c>
      <c r="D236" s="7">
        <f t="shared" si="21"/>
        <v>2022</v>
      </c>
      <c r="E236" s="3">
        <v>3485</v>
      </c>
      <c r="F236" s="3">
        <f t="shared" si="16"/>
        <v>3485000</v>
      </c>
      <c r="G236" s="1">
        <f t="shared" si="17"/>
        <v>44568</v>
      </c>
    </row>
    <row r="237" spans="2:7">
      <c r="B237" s="7">
        <v>8</v>
      </c>
      <c r="C237" s="7">
        <f t="shared" si="20"/>
        <v>1</v>
      </c>
      <c r="D237" s="7">
        <f t="shared" si="21"/>
        <v>2022</v>
      </c>
      <c r="E237" s="3">
        <v>1695</v>
      </c>
      <c r="F237" s="3">
        <f t="shared" si="16"/>
        <v>1695000</v>
      </c>
      <c r="G237" s="1">
        <f t="shared" si="17"/>
        <v>44569</v>
      </c>
    </row>
    <row r="238" spans="2:7">
      <c r="B238" s="7">
        <v>9</v>
      </c>
      <c r="C238" s="7">
        <f t="shared" si="20"/>
        <v>1</v>
      </c>
      <c r="D238" s="7">
        <f t="shared" si="21"/>
        <v>2022</v>
      </c>
      <c r="E238" s="3">
        <v>3250</v>
      </c>
      <c r="F238" s="3">
        <f t="shared" si="16"/>
        <v>3250000</v>
      </c>
      <c r="G238" s="1">
        <f t="shared" si="17"/>
        <v>44570</v>
      </c>
    </row>
    <row r="239" spans="2:7">
      <c r="B239" s="7">
        <v>10</v>
      </c>
      <c r="C239" s="7">
        <f t="shared" si="20"/>
        <v>1</v>
      </c>
      <c r="D239" s="7">
        <f t="shared" si="21"/>
        <v>2022</v>
      </c>
      <c r="E239" s="3">
        <v>1785</v>
      </c>
      <c r="F239" s="3">
        <f t="shared" si="16"/>
        <v>1785000</v>
      </c>
      <c r="G239" s="1">
        <f t="shared" si="17"/>
        <v>44571</v>
      </c>
    </row>
    <row r="240" spans="2:7">
      <c r="B240" s="7">
        <v>11</v>
      </c>
      <c r="C240" s="7">
        <f t="shared" si="20"/>
        <v>1</v>
      </c>
      <c r="D240" s="7">
        <f t="shared" si="21"/>
        <v>2022</v>
      </c>
      <c r="E240" s="3">
        <v>1245</v>
      </c>
      <c r="F240" s="3">
        <f t="shared" si="16"/>
        <v>1245000</v>
      </c>
      <c r="G240" s="1">
        <f t="shared" si="17"/>
        <v>44572</v>
      </c>
    </row>
    <row r="241" spans="2:7">
      <c r="B241" s="7">
        <v>12</v>
      </c>
      <c r="C241" s="7">
        <f t="shared" si="20"/>
        <v>1</v>
      </c>
      <c r="D241" s="7">
        <f t="shared" si="21"/>
        <v>2022</v>
      </c>
      <c r="E241" s="3">
        <v>6780</v>
      </c>
      <c r="F241" s="3">
        <f t="shared" si="16"/>
        <v>6780000</v>
      </c>
      <c r="G241" s="1">
        <f t="shared" si="17"/>
        <v>44573</v>
      </c>
    </row>
    <row r="242" spans="2:7">
      <c r="B242" s="7">
        <v>13</v>
      </c>
      <c r="C242" s="7">
        <f t="shared" si="20"/>
        <v>1</v>
      </c>
      <c r="D242" s="7">
        <f t="shared" si="21"/>
        <v>2022</v>
      </c>
      <c r="E242" s="3">
        <v>4105</v>
      </c>
      <c r="F242" s="3">
        <f t="shared" si="16"/>
        <v>4105000</v>
      </c>
      <c r="G242" s="1">
        <f t="shared" si="17"/>
        <v>44574</v>
      </c>
    </row>
    <row r="243" spans="2:7">
      <c r="B243" s="7">
        <v>14</v>
      </c>
      <c r="C243" s="7">
        <f t="shared" si="20"/>
        <v>1</v>
      </c>
      <c r="D243" s="7">
        <f t="shared" si="21"/>
        <v>2022</v>
      </c>
      <c r="E243" s="3">
        <v>1740</v>
      </c>
      <c r="F243" s="3">
        <f t="shared" si="16"/>
        <v>1740000</v>
      </c>
      <c r="G243" s="1">
        <f t="shared" si="17"/>
        <v>44575</v>
      </c>
    </row>
    <row r="244" spans="2:7">
      <c r="B244" s="7">
        <v>15</v>
      </c>
      <c r="C244" s="7">
        <f t="shared" si="20"/>
        <v>1</v>
      </c>
      <c r="D244" s="7">
        <f t="shared" si="21"/>
        <v>2022</v>
      </c>
      <c r="E244" s="3">
        <v>1125</v>
      </c>
      <c r="F244" s="3">
        <f t="shared" si="16"/>
        <v>1125000</v>
      </c>
      <c r="G244" s="1">
        <f t="shared" si="17"/>
        <v>44576</v>
      </c>
    </row>
    <row r="245" spans="2:7">
      <c r="B245" s="7">
        <v>16</v>
      </c>
      <c r="C245" s="7">
        <f t="shared" si="20"/>
        <v>1</v>
      </c>
      <c r="D245" s="7">
        <f t="shared" si="21"/>
        <v>2022</v>
      </c>
      <c r="E245" s="3">
        <v>1235</v>
      </c>
      <c r="F245" s="3">
        <f t="shared" si="16"/>
        <v>1235000</v>
      </c>
      <c r="G245" s="1">
        <f t="shared" si="17"/>
        <v>44577</v>
      </c>
    </row>
    <row r="246" spans="2:7">
      <c r="B246" s="7">
        <v>17</v>
      </c>
      <c r="C246" s="7">
        <f t="shared" si="20"/>
        <v>1</v>
      </c>
      <c r="D246" s="7">
        <f t="shared" si="21"/>
        <v>2022</v>
      </c>
      <c r="E246" s="3">
        <v>2165</v>
      </c>
      <c r="F246" s="3">
        <f t="shared" si="16"/>
        <v>2165000</v>
      </c>
      <c r="G246" s="1">
        <f t="shared" si="17"/>
        <v>44578</v>
      </c>
    </row>
    <row r="247" spans="2:7">
      <c r="B247" s="7">
        <v>18</v>
      </c>
      <c r="C247" s="7">
        <f t="shared" si="20"/>
        <v>1</v>
      </c>
      <c r="D247" s="7">
        <f t="shared" si="21"/>
        <v>2022</v>
      </c>
      <c r="E247" s="3">
        <v>3890</v>
      </c>
      <c r="F247" s="3">
        <f t="shared" si="16"/>
        <v>3890000</v>
      </c>
      <c r="G247" s="1">
        <f t="shared" si="17"/>
        <v>44579</v>
      </c>
    </row>
    <row r="248" spans="2:7">
      <c r="B248" s="7">
        <v>19</v>
      </c>
      <c r="C248" s="7">
        <f t="shared" si="20"/>
        <v>1</v>
      </c>
      <c r="D248" s="7">
        <f t="shared" si="21"/>
        <v>2022</v>
      </c>
      <c r="E248" s="3">
        <v>272</v>
      </c>
      <c r="F248" s="3">
        <f t="shared" si="16"/>
        <v>272000</v>
      </c>
      <c r="G248" s="1">
        <f t="shared" si="17"/>
        <v>44580</v>
      </c>
    </row>
    <row r="249" spans="2:7">
      <c r="B249" s="7">
        <v>20</v>
      </c>
      <c r="C249" s="7">
        <f t="shared" si="20"/>
        <v>1</v>
      </c>
      <c r="D249" s="7">
        <f t="shared" si="21"/>
        <v>2022</v>
      </c>
      <c r="E249" s="3">
        <v>1107</v>
      </c>
      <c r="F249" s="3">
        <f t="shared" si="16"/>
        <v>1107000</v>
      </c>
      <c r="G249" s="1">
        <f t="shared" si="17"/>
        <v>44581</v>
      </c>
    </row>
    <row r="250" spans="2:7">
      <c r="B250" s="7">
        <v>21</v>
      </c>
      <c r="C250" s="7">
        <f t="shared" si="20"/>
        <v>1</v>
      </c>
      <c r="D250" s="7">
        <f t="shared" si="21"/>
        <v>2022</v>
      </c>
      <c r="E250" s="3">
        <v>562</v>
      </c>
      <c r="F250" s="3">
        <f t="shared" si="16"/>
        <v>562000</v>
      </c>
      <c r="G250" s="1">
        <f t="shared" si="17"/>
        <v>44582</v>
      </c>
    </row>
    <row r="251" spans="2:7">
      <c r="B251" s="7">
        <v>22</v>
      </c>
      <c r="C251" s="7">
        <f t="shared" si="20"/>
        <v>1</v>
      </c>
      <c r="D251" s="7">
        <f t="shared" si="21"/>
        <v>2022</v>
      </c>
      <c r="E251" s="3">
        <v>2130</v>
      </c>
      <c r="F251" s="3">
        <f t="shared" si="16"/>
        <v>2130000</v>
      </c>
      <c r="G251" s="1">
        <f t="shared" si="17"/>
        <v>44583</v>
      </c>
    </row>
    <row r="252" spans="2:7">
      <c r="B252" s="7">
        <v>23</v>
      </c>
      <c r="C252" s="7">
        <f t="shared" si="20"/>
        <v>1</v>
      </c>
      <c r="D252" s="7">
        <f t="shared" si="21"/>
        <v>2022</v>
      </c>
      <c r="E252" s="3">
        <v>1675</v>
      </c>
      <c r="F252" s="3">
        <f t="shared" si="16"/>
        <v>1675000</v>
      </c>
      <c r="G252" s="1">
        <f t="shared" si="17"/>
        <v>44584</v>
      </c>
    </row>
    <row r="253" spans="2:7">
      <c r="B253" s="7">
        <v>24</v>
      </c>
      <c r="C253" s="7">
        <f t="shared" si="20"/>
        <v>1</v>
      </c>
      <c r="D253" s="7">
        <f t="shared" si="21"/>
        <v>2022</v>
      </c>
      <c r="E253" s="3">
        <v>975</v>
      </c>
      <c r="F253" s="3">
        <f t="shared" si="16"/>
        <v>975000</v>
      </c>
      <c r="G253" s="1">
        <f t="shared" si="17"/>
        <v>44585</v>
      </c>
    </row>
    <row r="254" spans="2:7">
      <c r="B254" s="7">
        <v>25</v>
      </c>
      <c r="C254" s="7">
        <f t="shared" si="20"/>
        <v>1</v>
      </c>
      <c r="D254" s="7">
        <f t="shared" si="21"/>
        <v>2022</v>
      </c>
      <c r="E254" s="3">
        <v>680</v>
      </c>
      <c r="F254" s="3">
        <f t="shared" si="16"/>
        <v>680000</v>
      </c>
      <c r="G254" s="1">
        <f t="shared" si="17"/>
        <v>44586</v>
      </c>
    </row>
    <row r="255" spans="2:7">
      <c r="B255" s="7">
        <v>26</v>
      </c>
      <c r="C255" s="7">
        <f t="shared" si="20"/>
        <v>1</v>
      </c>
      <c r="D255" s="7">
        <f t="shared" si="21"/>
        <v>2022</v>
      </c>
      <c r="E255" s="3">
        <v>2555</v>
      </c>
      <c r="F255" s="3">
        <f t="shared" si="16"/>
        <v>2555000</v>
      </c>
      <c r="G255" s="1">
        <f t="shared" si="17"/>
        <v>44587</v>
      </c>
    </row>
    <row r="256" spans="2:7">
      <c r="B256" s="7">
        <v>27</v>
      </c>
      <c r="C256" s="7">
        <f t="shared" si="20"/>
        <v>1</v>
      </c>
      <c r="D256" s="7">
        <f t="shared" si="21"/>
        <v>2022</v>
      </c>
      <c r="E256" s="3">
        <v>2965</v>
      </c>
      <c r="F256" s="3">
        <f t="shared" si="16"/>
        <v>2965000</v>
      </c>
      <c r="G256" s="1">
        <f t="shared" si="17"/>
        <v>44588</v>
      </c>
    </row>
    <row r="257" spans="2:7">
      <c r="B257" s="7">
        <v>28</v>
      </c>
      <c r="C257" s="7">
        <f t="shared" si="20"/>
        <v>1</v>
      </c>
      <c r="D257" s="7">
        <f t="shared" si="21"/>
        <v>2022</v>
      </c>
      <c r="E257" s="3">
        <v>1010</v>
      </c>
      <c r="F257" s="3">
        <f t="shared" si="16"/>
        <v>1010000</v>
      </c>
      <c r="G257" s="1">
        <f t="shared" si="17"/>
        <v>44589</v>
      </c>
    </row>
    <row r="258" spans="2:7">
      <c r="B258" s="7">
        <v>29</v>
      </c>
      <c r="C258" s="7">
        <f t="shared" si="20"/>
        <v>1</v>
      </c>
      <c r="D258" s="7">
        <f t="shared" si="21"/>
        <v>2022</v>
      </c>
      <c r="E258" s="3" t="s">
        <v>3</v>
      </c>
      <c r="F258" s="3">
        <f t="shared" si="16"/>
        <v>0</v>
      </c>
      <c r="G258" s="1">
        <f t="shared" si="17"/>
        <v>44590</v>
      </c>
    </row>
    <row r="259" spans="2:7">
      <c r="B259" s="7">
        <v>30</v>
      </c>
      <c r="C259" s="7">
        <f t="shared" si="20"/>
        <v>1</v>
      </c>
      <c r="D259" s="7">
        <f t="shared" si="21"/>
        <v>2022</v>
      </c>
      <c r="E259" s="3">
        <v>400</v>
      </c>
      <c r="F259" s="3">
        <f t="shared" ref="F259:F322" si="22">IFERROR(E259*1000,0)</f>
        <v>400000</v>
      </c>
      <c r="G259" s="1">
        <f t="shared" ref="G259:G322" si="23">DATE(D259,C259,B259)</f>
        <v>44591</v>
      </c>
    </row>
    <row r="260" spans="2:7">
      <c r="B260" s="7">
        <v>31</v>
      </c>
      <c r="C260" s="7">
        <f t="shared" si="20"/>
        <v>1</v>
      </c>
      <c r="D260" s="7">
        <f t="shared" si="21"/>
        <v>2022</v>
      </c>
      <c r="E260" s="3">
        <f>SUM(975,90,5,550,100)</f>
        <v>1720</v>
      </c>
      <c r="F260" s="3">
        <f t="shared" si="22"/>
        <v>1720000</v>
      </c>
      <c r="G260" s="1">
        <f t="shared" si="23"/>
        <v>44592</v>
      </c>
    </row>
    <row r="261" spans="2:7">
      <c r="B261" s="7">
        <v>1</v>
      </c>
      <c r="C261" s="7">
        <v>2</v>
      </c>
      <c r="D261" s="7">
        <f t="shared" si="21"/>
        <v>2022</v>
      </c>
      <c r="E261" s="3">
        <v>1964</v>
      </c>
      <c r="F261" s="3">
        <f t="shared" si="22"/>
        <v>1964000</v>
      </c>
      <c r="G261" s="1">
        <f t="shared" si="23"/>
        <v>44593</v>
      </c>
    </row>
    <row r="262" spans="2:7">
      <c r="B262" s="7">
        <v>2</v>
      </c>
      <c r="C262" s="7">
        <f t="shared" ref="C262:C291" si="24">C261</f>
        <v>2</v>
      </c>
      <c r="D262" s="7">
        <f t="shared" si="21"/>
        <v>2022</v>
      </c>
      <c r="E262" s="3">
        <v>1480</v>
      </c>
      <c r="F262" s="3">
        <f t="shared" si="22"/>
        <v>1480000</v>
      </c>
      <c r="G262" s="1">
        <f t="shared" si="23"/>
        <v>44594</v>
      </c>
    </row>
    <row r="263" spans="2:7">
      <c r="B263" s="7">
        <v>3</v>
      </c>
      <c r="C263" s="7">
        <f t="shared" si="24"/>
        <v>2</v>
      </c>
      <c r="D263" s="7">
        <f t="shared" ref="D263:D294" si="25">D262</f>
        <v>2022</v>
      </c>
      <c r="E263" s="3">
        <v>1135</v>
      </c>
      <c r="F263" s="3">
        <f t="shared" si="22"/>
        <v>1135000</v>
      </c>
      <c r="G263" s="1">
        <f t="shared" si="23"/>
        <v>44595</v>
      </c>
    </row>
    <row r="264" spans="2:7">
      <c r="B264" s="7">
        <v>4</v>
      </c>
      <c r="C264" s="7">
        <f t="shared" si="24"/>
        <v>2</v>
      </c>
      <c r="D264" s="7">
        <f t="shared" si="25"/>
        <v>2022</v>
      </c>
      <c r="E264" s="3">
        <v>9000</v>
      </c>
      <c r="F264" s="3">
        <f t="shared" si="22"/>
        <v>9000000</v>
      </c>
      <c r="G264" s="1">
        <f t="shared" si="23"/>
        <v>44596</v>
      </c>
    </row>
    <row r="265" spans="2:7">
      <c r="B265" s="7">
        <v>5</v>
      </c>
      <c r="C265" s="7">
        <f t="shared" si="24"/>
        <v>2</v>
      </c>
      <c r="D265" s="7">
        <f t="shared" si="25"/>
        <v>2022</v>
      </c>
      <c r="E265" s="3">
        <v>470</v>
      </c>
      <c r="F265" s="3">
        <f t="shared" si="22"/>
        <v>470000</v>
      </c>
      <c r="G265" s="1">
        <f t="shared" si="23"/>
        <v>44597</v>
      </c>
    </row>
    <row r="266" spans="2:7">
      <c r="B266" s="7">
        <v>6</v>
      </c>
      <c r="C266" s="7">
        <f t="shared" si="24"/>
        <v>2</v>
      </c>
      <c r="D266" s="7">
        <f t="shared" si="25"/>
        <v>2022</v>
      </c>
      <c r="E266" s="3">
        <v>3205</v>
      </c>
      <c r="F266" s="3">
        <f t="shared" si="22"/>
        <v>3205000</v>
      </c>
      <c r="G266" s="1">
        <f t="shared" si="23"/>
        <v>44598</v>
      </c>
    </row>
    <row r="267" spans="2:7">
      <c r="B267" s="7">
        <v>7</v>
      </c>
      <c r="C267" s="7">
        <f t="shared" si="24"/>
        <v>2</v>
      </c>
      <c r="D267" s="7">
        <f t="shared" si="25"/>
        <v>2022</v>
      </c>
      <c r="E267" s="3">
        <v>2610</v>
      </c>
      <c r="F267" s="3">
        <f t="shared" si="22"/>
        <v>2610000</v>
      </c>
      <c r="G267" s="1">
        <f t="shared" si="23"/>
        <v>44599</v>
      </c>
    </row>
    <row r="268" spans="2:7">
      <c r="B268" s="7">
        <v>8</v>
      </c>
      <c r="C268" s="7">
        <f t="shared" si="24"/>
        <v>2</v>
      </c>
      <c r="D268" s="7">
        <f t="shared" si="25"/>
        <v>2022</v>
      </c>
      <c r="E268" s="3">
        <v>7795</v>
      </c>
      <c r="F268" s="3">
        <f t="shared" si="22"/>
        <v>7795000</v>
      </c>
      <c r="G268" s="1">
        <f t="shared" si="23"/>
        <v>44600</v>
      </c>
    </row>
    <row r="269" spans="2:7">
      <c r="B269" s="7">
        <v>9</v>
      </c>
      <c r="C269" s="7">
        <f t="shared" si="24"/>
        <v>2</v>
      </c>
      <c r="D269" s="7">
        <f t="shared" si="25"/>
        <v>2022</v>
      </c>
      <c r="E269" s="3">
        <v>705</v>
      </c>
      <c r="F269" s="3">
        <f t="shared" si="22"/>
        <v>705000</v>
      </c>
      <c r="G269" s="1">
        <f t="shared" si="23"/>
        <v>44601</v>
      </c>
    </row>
    <row r="270" spans="2:7">
      <c r="B270" s="7">
        <v>10</v>
      </c>
      <c r="C270" s="7">
        <f t="shared" si="24"/>
        <v>2</v>
      </c>
      <c r="D270" s="7">
        <f t="shared" si="25"/>
        <v>2022</v>
      </c>
      <c r="E270" s="3">
        <v>160</v>
      </c>
      <c r="F270" s="3">
        <f t="shared" si="22"/>
        <v>160000</v>
      </c>
      <c r="G270" s="1">
        <f t="shared" si="23"/>
        <v>44602</v>
      </c>
    </row>
    <row r="271" spans="2:7">
      <c r="B271" s="7">
        <v>11</v>
      </c>
      <c r="C271" s="7">
        <f t="shared" si="24"/>
        <v>2</v>
      </c>
      <c r="D271" s="7">
        <f t="shared" si="25"/>
        <v>2022</v>
      </c>
      <c r="E271" s="3">
        <v>1150</v>
      </c>
      <c r="F271" s="3">
        <f t="shared" si="22"/>
        <v>1150000</v>
      </c>
      <c r="G271" s="1">
        <f t="shared" si="23"/>
        <v>44603</v>
      </c>
    </row>
    <row r="272" spans="2:7">
      <c r="B272" s="7">
        <v>12</v>
      </c>
      <c r="C272" s="7">
        <f t="shared" si="24"/>
        <v>2</v>
      </c>
      <c r="D272" s="7">
        <f t="shared" si="25"/>
        <v>2022</v>
      </c>
      <c r="E272" s="3">
        <v>2147</v>
      </c>
      <c r="F272" s="3">
        <f t="shared" si="22"/>
        <v>2147000</v>
      </c>
      <c r="G272" s="1">
        <f t="shared" si="23"/>
        <v>44604</v>
      </c>
    </row>
    <row r="273" spans="2:7">
      <c r="B273" s="7">
        <v>13</v>
      </c>
      <c r="C273" s="7">
        <f t="shared" si="24"/>
        <v>2</v>
      </c>
      <c r="D273" s="7">
        <f t="shared" si="25"/>
        <v>2022</v>
      </c>
      <c r="E273" s="3">
        <v>485</v>
      </c>
      <c r="F273" s="3">
        <f t="shared" si="22"/>
        <v>485000</v>
      </c>
      <c r="G273" s="1">
        <f t="shared" si="23"/>
        <v>44605</v>
      </c>
    </row>
    <row r="274" spans="2:7">
      <c r="B274" s="7">
        <v>14</v>
      </c>
      <c r="C274" s="7">
        <f t="shared" si="24"/>
        <v>2</v>
      </c>
      <c r="D274" s="7">
        <f t="shared" si="25"/>
        <v>2022</v>
      </c>
      <c r="E274" s="3">
        <v>2055</v>
      </c>
      <c r="F274" s="3">
        <f t="shared" si="22"/>
        <v>2055000</v>
      </c>
      <c r="G274" s="1">
        <f t="shared" si="23"/>
        <v>44606</v>
      </c>
    </row>
    <row r="275" spans="2:7">
      <c r="B275" s="7">
        <v>15</v>
      </c>
      <c r="C275" s="7">
        <f t="shared" si="24"/>
        <v>2</v>
      </c>
      <c r="D275" s="7">
        <f t="shared" si="25"/>
        <v>2022</v>
      </c>
      <c r="E275" s="3">
        <v>211</v>
      </c>
      <c r="F275" s="3">
        <f t="shared" si="22"/>
        <v>211000</v>
      </c>
      <c r="G275" s="1">
        <f t="shared" si="23"/>
        <v>44607</v>
      </c>
    </row>
    <row r="276" spans="2:7">
      <c r="B276" s="7">
        <v>16</v>
      </c>
      <c r="C276" s="7">
        <f t="shared" si="24"/>
        <v>2</v>
      </c>
      <c r="D276" s="7">
        <f t="shared" si="25"/>
        <v>2022</v>
      </c>
      <c r="E276" s="3">
        <v>2930</v>
      </c>
      <c r="F276" s="3">
        <f t="shared" si="22"/>
        <v>2930000</v>
      </c>
      <c r="G276" s="1">
        <f t="shared" si="23"/>
        <v>44608</v>
      </c>
    </row>
    <row r="277" spans="2:7">
      <c r="B277" s="7">
        <v>17</v>
      </c>
      <c r="C277" s="7">
        <f t="shared" si="24"/>
        <v>2</v>
      </c>
      <c r="D277" s="7">
        <f t="shared" si="25"/>
        <v>2022</v>
      </c>
      <c r="E277" s="3">
        <v>330</v>
      </c>
      <c r="F277" s="3">
        <f t="shared" si="22"/>
        <v>330000</v>
      </c>
      <c r="G277" s="1">
        <f t="shared" si="23"/>
        <v>44609</v>
      </c>
    </row>
    <row r="278" spans="2:7">
      <c r="B278" s="7">
        <v>18</v>
      </c>
      <c r="C278" s="7">
        <f t="shared" si="24"/>
        <v>2</v>
      </c>
      <c r="D278" s="7">
        <f t="shared" si="25"/>
        <v>2022</v>
      </c>
      <c r="E278" s="3">
        <v>1170</v>
      </c>
      <c r="F278" s="3">
        <f t="shared" si="22"/>
        <v>1170000</v>
      </c>
      <c r="G278" s="1">
        <f t="shared" si="23"/>
        <v>44610</v>
      </c>
    </row>
    <row r="279" spans="2:7">
      <c r="B279" s="7">
        <v>19</v>
      </c>
      <c r="C279" s="7">
        <f t="shared" si="24"/>
        <v>2</v>
      </c>
      <c r="D279" s="7">
        <f t="shared" si="25"/>
        <v>2022</v>
      </c>
      <c r="E279" s="3">
        <v>1915</v>
      </c>
      <c r="F279" s="3">
        <f t="shared" si="22"/>
        <v>1915000</v>
      </c>
      <c r="G279" s="1">
        <f t="shared" si="23"/>
        <v>44611</v>
      </c>
    </row>
    <row r="280" spans="2:7">
      <c r="B280" s="7">
        <v>20</v>
      </c>
      <c r="C280" s="7">
        <f t="shared" si="24"/>
        <v>2</v>
      </c>
      <c r="D280" s="7">
        <f t="shared" si="25"/>
        <v>2022</v>
      </c>
      <c r="E280" s="3">
        <v>2900</v>
      </c>
      <c r="F280" s="3">
        <f t="shared" si="22"/>
        <v>2900000</v>
      </c>
      <c r="G280" s="1">
        <f t="shared" si="23"/>
        <v>44612</v>
      </c>
    </row>
    <row r="281" spans="2:7">
      <c r="B281" s="7">
        <v>21</v>
      </c>
      <c r="C281" s="7">
        <f t="shared" si="24"/>
        <v>2</v>
      </c>
      <c r="D281" s="7">
        <f t="shared" si="25"/>
        <v>2022</v>
      </c>
      <c r="E281" s="3">
        <v>735</v>
      </c>
      <c r="F281" s="3">
        <f t="shared" si="22"/>
        <v>735000</v>
      </c>
      <c r="G281" s="1">
        <f t="shared" si="23"/>
        <v>44613</v>
      </c>
    </row>
    <row r="282" spans="2:7">
      <c r="B282" s="7">
        <v>22</v>
      </c>
      <c r="C282" s="7">
        <f t="shared" si="24"/>
        <v>2</v>
      </c>
      <c r="D282" s="7">
        <f t="shared" si="25"/>
        <v>2022</v>
      </c>
      <c r="E282" s="3">
        <v>1295</v>
      </c>
      <c r="F282" s="3">
        <f t="shared" si="22"/>
        <v>1295000</v>
      </c>
      <c r="G282" s="1">
        <f t="shared" si="23"/>
        <v>44614</v>
      </c>
    </row>
    <row r="283" spans="2:7">
      <c r="B283" s="7">
        <v>23</v>
      </c>
      <c r="C283" s="7">
        <f t="shared" si="24"/>
        <v>2</v>
      </c>
      <c r="D283" s="7">
        <f t="shared" si="25"/>
        <v>2022</v>
      </c>
      <c r="E283" s="3">
        <v>3330</v>
      </c>
      <c r="F283" s="3">
        <f t="shared" si="22"/>
        <v>3330000</v>
      </c>
      <c r="G283" s="1">
        <f t="shared" si="23"/>
        <v>44615</v>
      </c>
    </row>
    <row r="284" spans="2:7">
      <c r="B284" s="7">
        <v>24</v>
      </c>
      <c r="C284" s="7">
        <f t="shared" si="24"/>
        <v>2</v>
      </c>
      <c r="D284" s="7">
        <f t="shared" si="25"/>
        <v>2022</v>
      </c>
      <c r="E284" s="3">
        <v>1326</v>
      </c>
      <c r="F284" s="3">
        <f t="shared" si="22"/>
        <v>1326000</v>
      </c>
      <c r="G284" s="1">
        <f t="shared" si="23"/>
        <v>44616</v>
      </c>
    </row>
    <row r="285" spans="2:7">
      <c r="B285" s="7">
        <v>25</v>
      </c>
      <c r="C285" s="7">
        <f t="shared" si="24"/>
        <v>2</v>
      </c>
      <c r="D285" s="7">
        <f t="shared" si="25"/>
        <v>2022</v>
      </c>
      <c r="E285" s="3">
        <v>5895</v>
      </c>
      <c r="F285" s="3">
        <f t="shared" si="22"/>
        <v>5895000</v>
      </c>
      <c r="G285" s="1">
        <f t="shared" si="23"/>
        <v>44617</v>
      </c>
    </row>
    <row r="286" spans="2:7">
      <c r="B286" s="7">
        <v>26</v>
      </c>
      <c r="C286" s="7">
        <f t="shared" si="24"/>
        <v>2</v>
      </c>
      <c r="D286" s="7">
        <f t="shared" si="25"/>
        <v>2022</v>
      </c>
      <c r="E286" s="3">
        <v>802</v>
      </c>
      <c r="F286" s="3">
        <f t="shared" si="22"/>
        <v>802000</v>
      </c>
      <c r="G286" s="1">
        <f t="shared" si="23"/>
        <v>44618</v>
      </c>
    </row>
    <row r="287" spans="2:7">
      <c r="B287" s="7">
        <v>27</v>
      </c>
      <c r="C287" s="7">
        <f t="shared" si="24"/>
        <v>2</v>
      </c>
      <c r="D287" s="7">
        <f t="shared" si="25"/>
        <v>2022</v>
      </c>
      <c r="E287" s="3">
        <v>705</v>
      </c>
      <c r="F287" s="3">
        <f t="shared" si="22"/>
        <v>705000</v>
      </c>
      <c r="G287" s="1">
        <f t="shared" si="23"/>
        <v>44619</v>
      </c>
    </row>
    <row r="288" spans="2:7">
      <c r="B288" s="7">
        <v>28</v>
      </c>
      <c r="C288" s="7">
        <f t="shared" si="24"/>
        <v>2</v>
      </c>
      <c r="D288" s="7">
        <f t="shared" si="25"/>
        <v>2022</v>
      </c>
      <c r="E288" s="3">
        <v>565</v>
      </c>
      <c r="F288" s="3">
        <f t="shared" si="22"/>
        <v>565000</v>
      </c>
      <c r="G288" s="1">
        <f t="shared" si="23"/>
        <v>44620</v>
      </c>
    </row>
    <row r="289" spans="2:7">
      <c r="B289" s="7">
        <v>29</v>
      </c>
      <c r="C289" s="7">
        <f t="shared" si="24"/>
        <v>2</v>
      </c>
      <c r="D289" s="7">
        <f t="shared" si="25"/>
        <v>2022</v>
      </c>
      <c r="E289" s="3" t="s">
        <v>3</v>
      </c>
      <c r="F289" s="3">
        <f t="shared" si="22"/>
        <v>0</v>
      </c>
      <c r="G289" s="1">
        <f t="shared" si="23"/>
        <v>44621</v>
      </c>
    </row>
    <row r="290" spans="2:7">
      <c r="B290" s="7">
        <v>30</v>
      </c>
      <c r="C290" s="7">
        <f t="shared" si="24"/>
        <v>2</v>
      </c>
      <c r="D290" s="7">
        <f t="shared" si="25"/>
        <v>2022</v>
      </c>
      <c r="E290" s="3" t="s">
        <v>3</v>
      </c>
      <c r="F290" s="3">
        <f t="shared" si="22"/>
        <v>0</v>
      </c>
      <c r="G290" s="1">
        <f t="shared" si="23"/>
        <v>44622</v>
      </c>
    </row>
    <row r="291" spans="2:7">
      <c r="B291" s="7">
        <v>31</v>
      </c>
      <c r="C291" s="7">
        <f t="shared" si="24"/>
        <v>2</v>
      </c>
      <c r="D291" s="7">
        <f t="shared" si="25"/>
        <v>2022</v>
      </c>
      <c r="E291" s="3" t="s">
        <v>3</v>
      </c>
      <c r="F291" s="3">
        <f t="shared" si="22"/>
        <v>0</v>
      </c>
      <c r="G291" s="1">
        <f t="shared" si="23"/>
        <v>44623</v>
      </c>
    </row>
    <row r="292" spans="2:7">
      <c r="B292" s="7">
        <v>1</v>
      </c>
      <c r="C292" s="7">
        <v>3</v>
      </c>
      <c r="D292" s="7">
        <f t="shared" si="25"/>
        <v>2022</v>
      </c>
      <c r="E292" s="3">
        <v>1380</v>
      </c>
      <c r="F292" s="3">
        <f t="shared" si="22"/>
        <v>1380000</v>
      </c>
      <c r="G292" s="1">
        <f t="shared" si="23"/>
        <v>44621</v>
      </c>
    </row>
    <row r="293" spans="2:7">
      <c r="B293" s="7">
        <v>2</v>
      </c>
      <c r="C293" s="7">
        <f t="shared" ref="C293:C322" si="26">C292</f>
        <v>3</v>
      </c>
      <c r="D293" s="7">
        <f t="shared" si="25"/>
        <v>2022</v>
      </c>
      <c r="E293" s="3">
        <v>1884</v>
      </c>
      <c r="F293" s="3">
        <f t="shared" si="22"/>
        <v>1884000</v>
      </c>
      <c r="G293" s="1">
        <f t="shared" si="23"/>
        <v>44622</v>
      </c>
    </row>
    <row r="294" spans="2:7">
      <c r="B294" s="7">
        <v>3</v>
      </c>
      <c r="C294" s="7">
        <f t="shared" si="26"/>
        <v>3</v>
      </c>
      <c r="D294" s="7">
        <f t="shared" si="25"/>
        <v>2022</v>
      </c>
      <c r="E294" s="3">
        <v>365</v>
      </c>
      <c r="F294" s="3">
        <f t="shared" si="22"/>
        <v>365000</v>
      </c>
      <c r="G294" s="1">
        <f t="shared" si="23"/>
        <v>44623</v>
      </c>
    </row>
    <row r="295" spans="2:7">
      <c r="B295" s="7">
        <v>4</v>
      </c>
      <c r="C295" s="7">
        <f t="shared" si="26"/>
        <v>3</v>
      </c>
      <c r="D295" s="7">
        <f t="shared" ref="D295:D326" si="27">D294</f>
        <v>2022</v>
      </c>
      <c r="E295" s="3">
        <v>948</v>
      </c>
      <c r="F295" s="3">
        <f t="shared" si="22"/>
        <v>948000</v>
      </c>
      <c r="G295" s="1">
        <f t="shared" si="23"/>
        <v>44624</v>
      </c>
    </row>
    <row r="296" spans="2:7">
      <c r="B296" s="7">
        <v>5</v>
      </c>
      <c r="C296" s="7">
        <f t="shared" si="26"/>
        <v>3</v>
      </c>
      <c r="D296" s="7">
        <f t="shared" si="27"/>
        <v>2022</v>
      </c>
      <c r="E296" s="3">
        <v>1602</v>
      </c>
      <c r="F296" s="3">
        <f t="shared" si="22"/>
        <v>1602000</v>
      </c>
      <c r="G296" s="1">
        <f t="shared" si="23"/>
        <v>44625</v>
      </c>
    </row>
    <row r="297" spans="2:7">
      <c r="B297" s="7">
        <v>6</v>
      </c>
      <c r="C297" s="7">
        <f t="shared" si="26"/>
        <v>3</v>
      </c>
      <c r="D297" s="7">
        <f t="shared" si="27"/>
        <v>2022</v>
      </c>
      <c r="E297" s="3">
        <v>943</v>
      </c>
      <c r="F297" s="3">
        <f t="shared" si="22"/>
        <v>943000</v>
      </c>
      <c r="G297" s="1">
        <f t="shared" si="23"/>
        <v>44626</v>
      </c>
    </row>
    <row r="298" spans="2:7">
      <c r="B298" s="7">
        <v>7</v>
      </c>
      <c r="C298" s="7">
        <f t="shared" si="26"/>
        <v>3</v>
      </c>
      <c r="D298" s="7">
        <f t="shared" si="27"/>
        <v>2022</v>
      </c>
      <c r="E298" s="3">
        <v>5535</v>
      </c>
      <c r="F298" s="3">
        <f t="shared" si="22"/>
        <v>5535000</v>
      </c>
      <c r="G298" s="1">
        <f t="shared" si="23"/>
        <v>44627</v>
      </c>
    </row>
    <row r="299" spans="2:7">
      <c r="B299" s="7">
        <v>8</v>
      </c>
      <c r="C299" s="7">
        <f t="shared" si="26"/>
        <v>3</v>
      </c>
      <c r="D299" s="7">
        <f t="shared" si="27"/>
        <v>2022</v>
      </c>
      <c r="E299" s="3">
        <v>4125</v>
      </c>
      <c r="F299" s="3">
        <f t="shared" si="22"/>
        <v>4125000</v>
      </c>
      <c r="G299" s="1">
        <f t="shared" si="23"/>
        <v>44628</v>
      </c>
    </row>
    <row r="300" spans="2:7">
      <c r="B300" s="7">
        <v>9</v>
      </c>
      <c r="C300" s="7">
        <f t="shared" si="26"/>
        <v>3</v>
      </c>
      <c r="D300" s="7">
        <f t="shared" si="27"/>
        <v>2022</v>
      </c>
      <c r="E300" s="3">
        <f>SUM(90,60,75)</f>
        <v>225</v>
      </c>
      <c r="F300" s="3">
        <f t="shared" si="22"/>
        <v>225000</v>
      </c>
      <c r="G300" s="1">
        <f t="shared" si="23"/>
        <v>44629</v>
      </c>
    </row>
    <row r="301" spans="2:7">
      <c r="B301" s="7">
        <v>10</v>
      </c>
      <c r="C301" s="7">
        <f t="shared" si="26"/>
        <v>3</v>
      </c>
      <c r="D301" s="7">
        <f t="shared" si="27"/>
        <v>2022</v>
      </c>
      <c r="E301" s="3">
        <v>1667</v>
      </c>
      <c r="F301" s="3">
        <f t="shared" si="22"/>
        <v>1667000</v>
      </c>
      <c r="G301" s="1">
        <f t="shared" si="23"/>
        <v>44630</v>
      </c>
    </row>
    <row r="302" spans="2:7">
      <c r="B302" s="7">
        <v>11</v>
      </c>
      <c r="C302" s="7">
        <f t="shared" si="26"/>
        <v>3</v>
      </c>
      <c r="D302" s="7">
        <f t="shared" si="27"/>
        <v>2022</v>
      </c>
      <c r="E302" s="3">
        <v>2050</v>
      </c>
      <c r="F302" s="3">
        <f t="shared" si="22"/>
        <v>2050000</v>
      </c>
      <c r="G302" s="1">
        <f t="shared" si="23"/>
        <v>44631</v>
      </c>
    </row>
    <row r="303" spans="2:7">
      <c r="B303" s="7">
        <v>12</v>
      </c>
      <c r="C303" s="7">
        <f t="shared" si="26"/>
        <v>3</v>
      </c>
      <c r="D303" s="7">
        <f t="shared" si="27"/>
        <v>2022</v>
      </c>
      <c r="E303" s="3">
        <v>2295</v>
      </c>
      <c r="F303" s="3">
        <f t="shared" si="22"/>
        <v>2295000</v>
      </c>
      <c r="G303" s="1">
        <f t="shared" si="23"/>
        <v>44632</v>
      </c>
    </row>
    <row r="304" spans="2:7">
      <c r="B304" s="7">
        <v>13</v>
      </c>
      <c r="C304" s="7">
        <f t="shared" si="26"/>
        <v>3</v>
      </c>
      <c r="D304" s="7">
        <f t="shared" si="27"/>
        <v>2022</v>
      </c>
      <c r="E304" s="3">
        <v>3207</v>
      </c>
      <c r="F304" s="3">
        <f t="shared" si="22"/>
        <v>3207000</v>
      </c>
      <c r="G304" s="1">
        <f t="shared" si="23"/>
        <v>44633</v>
      </c>
    </row>
    <row r="305" spans="2:7">
      <c r="B305" s="7">
        <v>14</v>
      </c>
      <c r="C305" s="7">
        <f t="shared" si="26"/>
        <v>3</v>
      </c>
      <c r="D305" s="7">
        <f t="shared" si="27"/>
        <v>2022</v>
      </c>
      <c r="E305" s="3">
        <v>9595</v>
      </c>
      <c r="F305" s="3">
        <f t="shared" si="22"/>
        <v>9595000</v>
      </c>
      <c r="G305" s="1">
        <f t="shared" si="23"/>
        <v>44634</v>
      </c>
    </row>
    <row r="306" spans="2:7">
      <c r="B306" s="7">
        <v>15</v>
      </c>
      <c r="C306" s="7">
        <f t="shared" si="26"/>
        <v>3</v>
      </c>
      <c r="D306" s="7">
        <f t="shared" si="27"/>
        <v>2022</v>
      </c>
      <c r="E306" s="3">
        <v>144</v>
      </c>
      <c r="F306" s="3">
        <f t="shared" si="22"/>
        <v>144000</v>
      </c>
      <c r="G306" s="1">
        <f t="shared" si="23"/>
        <v>44635</v>
      </c>
    </row>
    <row r="307" spans="2:7">
      <c r="B307" s="7">
        <v>16</v>
      </c>
      <c r="C307" s="7">
        <f t="shared" si="26"/>
        <v>3</v>
      </c>
      <c r="D307" s="7">
        <f t="shared" si="27"/>
        <v>2022</v>
      </c>
      <c r="E307" s="3">
        <v>1325</v>
      </c>
      <c r="F307" s="3">
        <f t="shared" si="22"/>
        <v>1325000</v>
      </c>
      <c r="G307" s="1">
        <f t="shared" si="23"/>
        <v>44636</v>
      </c>
    </row>
    <row r="308" spans="2:7">
      <c r="B308" s="7">
        <v>17</v>
      </c>
      <c r="C308" s="7">
        <f t="shared" si="26"/>
        <v>3</v>
      </c>
      <c r="D308" s="7">
        <f t="shared" si="27"/>
        <v>2022</v>
      </c>
      <c r="E308" s="3">
        <v>3225</v>
      </c>
      <c r="F308" s="3">
        <f t="shared" si="22"/>
        <v>3225000</v>
      </c>
      <c r="G308" s="1">
        <f t="shared" si="23"/>
        <v>44637</v>
      </c>
    </row>
    <row r="309" spans="2:7">
      <c r="B309" s="7">
        <v>18</v>
      </c>
      <c r="C309" s="7">
        <f t="shared" si="26"/>
        <v>3</v>
      </c>
      <c r="D309" s="7">
        <f t="shared" si="27"/>
        <v>2022</v>
      </c>
      <c r="E309" s="3">
        <f>SUM(45,60,69,100,55,40,1070,1000,35,30,1150,75,550)</f>
        <v>4279</v>
      </c>
      <c r="F309" s="3">
        <f t="shared" si="22"/>
        <v>4279000</v>
      </c>
      <c r="G309" s="1">
        <f t="shared" si="23"/>
        <v>44638</v>
      </c>
    </row>
    <row r="310" spans="2:7">
      <c r="B310" s="7">
        <v>19</v>
      </c>
      <c r="C310" s="7">
        <f t="shared" si="26"/>
        <v>3</v>
      </c>
      <c r="D310" s="7">
        <f t="shared" si="27"/>
        <v>2022</v>
      </c>
      <c r="E310" s="3">
        <v>1540</v>
      </c>
      <c r="F310" s="3">
        <f t="shared" si="22"/>
        <v>1540000</v>
      </c>
      <c r="G310" s="1">
        <f t="shared" si="23"/>
        <v>44639</v>
      </c>
    </row>
    <row r="311" spans="2:7">
      <c r="B311" s="7">
        <v>20</v>
      </c>
      <c r="C311" s="7">
        <f t="shared" si="26"/>
        <v>3</v>
      </c>
      <c r="D311" s="7">
        <f t="shared" si="27"/>
        <v>2022</v>
      </c>
      <c r="E311" s="3">
        <v>237</v>
      </c>
      <c r="F311" s="3">
        <f t="shared" si="22"/>
        <v>237000</v>
      </c>
      <c r="G311" s="1">
        <f t="shared" si="23"/>
        <v>44640</v>
      </c>
    </row>
    <row r="312" spans="2:7">
      <c r="B312" s="7">
        <v>21</v>
      </c>
      <c r="C312" s="7">
        <f t="shared" si="26"/>
        <v>3</v>
      </c>
      <c r="D312" s="7">
        <f t="shared" si="27"/>
        <v>2022</v>
      </c>
      <c r="E312" s="3">
        <v>105</v>
      </c>
      <c r="F312" s="3">
        <f t="shared" si="22"/>
        <v>105000</v>
      </c>
      <c r="G312" s="1">
        <f t="shared" si="23"/>
        <v>44641</v>
      </c>
    </row>
    <row r="313" spans="2:7">
      <c r="B313" s="7">
        <v>22</v>
      </c>
      <c r="C313" s="7">
        <f t="shared" si="26"/>
        <v>3</v>
      </c>
      <c r="D313" s="7">
        <f t="shared" si="27"/>
        <v>2022</v>
      </c>
      <c r="E313" s="3">
        <v>790</v>
      </c>
      <c r="F313" s="3">
        <f t="shared" si="22"/>
        <v>790000</v>
      </c>
      <c r="G313" s="1">
        <f t="shared" si="23"/>
        <v>44642</v>
      </c>
    </row>
    <row r="314" spans="2:7">
      <c r="B314" s="7">
        <v>23</v>
      </c>
      <c r="C314" s="7">
        <f t="shared" si="26"/>
        <v>3</v>
      </c>
      <c r="D314" s="7">
        <f t="shared" si="27"/>
        <v>2022</v>
      </c>
      <c r="E314" s="3">
        <v>1965</v>
      </c>
      <c r="F314" s="3">
        <f t="shared" si="22"/>
        <v>1965000</v>
      </c>
      <c r="G314" s="1">
        <f t="shared" si="23"/>
        <v>44643</v>
      </c>
    </row>
    <row r="315" spans="2:7">
      <c r="B315" s="7">
        <v>24</v>
      </c>
      <c r="C315" s="7">
        <f t="shared" si="26"/>
        <v>3</v>
      </c>
      <c r="D315" s="7">
        <f t="shared" si="27"/>
        <v>2022</v>
      </c>
      <c r="E315" s="3">
        <v>108</v>
      </c>
      <c r="F315" s="3">
        <f t="shared" si="22"/>
        <v>108000</v>
      </c>
      <c r="G315" s="1">
        <f t="shared" si="23"/>
        <v>44644</v>
      </c>
    </row>
    <row r="316" spans="2:7">
      <c r="B316" s="7">
        <v>25</v>
      </c>
      <c r="C316" s="7">
        <f t="shared" si="26"/>
        <v>3</v>
      </c>
      <c r="D316" s="7">
        <f t="shared" si="27"/>
        <v>2022</v>
      </c>
      <c r="E316" s="3">
        <v>585</v>
      </c>
      <c r="F316" s="3">
        <f t="shared" si="22"/>
        <v>585000</v>
      </c>
      <c r="G316" s="1">
        <f t="shared" si="23"/>
        <v>44645</v>
      </c>
    </row>
    <row r="317" spans="2:7">
      <c r="B317" s="7">
        <v>26</v>
      </c>
      <c r="C317" s="7">
        <f t="shared" si="26"/>
        <v>3</v>
      </c>
      <c r="D317" s="7">
        <f t="shared" si="27"/>
        <v>2022</v>
      </c>
      <c r="E317" s="3">
        <v>5755</v>
      </c>
      <c r="F317" s="3">
        <f t="shared" si="22"/>
        <v>5755000</v>
      </c>
      <c r="G317" s="1">
        <f t="shared" si="23"/>
        <v>44646</v>
      </c>
    </row>
    <row r="318" spans="2:7">
      <c r="B318" s="7">
        <v>27</v>
      </c>
      <c r="C318" s="7">
        <f t="shared" si="26"/>
        <v>3</v>
      </c>
      <c r="D318" s="7">
        <f t="shared" si="27"/>
        <v>2022</v>
      </c>
      <c r="E318" s="3" t="s">
        <v>3</v>
      </c>
      <c r="F318" s="3">
        <f t="shared" si="22"/>
        <v>0</v>
      </c>
      <c r="G318" s="1">
        <f t="shared" si="23"/>
        <v>44647</v>
      </c>
    </row>
    <row r="319" spans="2:7">
      <c r="B319" s="7">
        <v>28</v>
      </c>
      <c r="C319" s="7">
        <f t="shared" si="26"/>
        <v>3</v>
      </c>
      <c r="D319" s="7">
        <f t="shared" si="27"/>
        <v>2022</v>
      </c>
      <c r="E319" s="3">
        <v>403</v>
      </c>
      <c r="F319" s="3">
        <f t="shared" si="22"/>
        <v>403000</v>
      </c>
      <c r="G319" s="1">
        <f t="shared" si="23"/>
        <v>44648</v>
      </c>
    </row>
    <row r="320" spans="2:7">
      <c r="B320" s="7">
        <v>29</v>
      </c>
      <c r="C320" s="7">
        <f t="shared" si="26"/>
        <v>3</v>
      </c>
      <c r="D320" s="7">
        <f t="shared" si="27"/>
        <v>2022</v>
      </c>
      <c r="E320" s="3">
        <v>560</v>
      </c>
      <c r="F320" s="3">
        <f t="shared" si="22"/>
        <v>560000</v>
      </c>
      <c r="G320" s="1">
        <f t="shared" si="23"/>
        <v>44649</v>
      </c>
    </row>
    <row r="321" spans="2:7">
      <c r="B321" s="7">
        <v>30</v>
      </c>
      <c r="C321" s="7">
        <f t="shared" si="26"/>
        <v>3</v>
      </c>
      <c r="D321" s="7">
        <f t="shared" si="27"/>
        <v>2022</v>
      </c>
      <c r="E321" s="3">
        <f>SUM(2895,3150,1200,200,20,20)</f>
        <v>7485</v>
      </c>
      <c r="F321" s="3">
        <f t="shared" si="22"/>
        <v>7485000</v>
      </c>
      <c r="G321" s="1">
        <f t="shared" si="23"/>
        <v>44650</v>
      </c>
    </row>
    <row r="322" spans="2:7">
      <c r="B322" s="7">
        <v>31</v>
      </c>
      <c r="C322" s="7">
        <f t="shared" si="26"/>
        <v>3</v>
      </c>
      <c r="D322" s="7">
        <f t="shared" si="27"/>
        <v>2022</v>
      </c>
      <c r="E322" s="3">
        <v>920</v>
      </c>
      <c r="F322" s="3">
        <f t="shared" si="22"/>
        <v>920000</v>
      </c>
      <c r="G322" s="1">
        <f t="shared" si="23"/>
        <v>44651</v>
      </c>
    </row>
    <row r="323" spans="2:7">
      <c r="B323" s="7">
        <v>1</v>
      </c>
      <c r="C323" s="7">
        <v>4</v>
      </c>
      <c r="D323" s="7">
        <f t="shared" si="27"/>
        <v>2022</v>
      </c>
      <c r="E323" s="3">
        <v>1635</v>
      </c>
      <c r="F323" s="3">
        <f t="shared" ref="F323:F369" si="28">IFERROR(E323*1000,0)</f>
        <v>1635000</v>
      </c>
      <c r="G323" s="1">
        <f t="shared" ref="G323:G362" si="29">DATE(D323,C323,B323)</f>
        <v>44652</v>
      </c>
    </row>
    <row r="324" spans="2:7">
      <c r="B324" s="7">
        <v>2</v>
      </c>
      <c r="C324" s="7">
        <f t="shared" ref="C324:C352" si="30">C323</f>
        <v>4</v>
      </c>
      <c r="D324" s="7">
        <f t="shared" si="27"/>
        <v>2022</v>
      </c>
      <c r="E324" s="3">
        <v>2085</v>
      </c>
      <c r="F324" s="3">
        <f t="shared" si="28"/>
        <v>2085000</v>
      </c>
      <c r="G324" s="1">
        <f t="shared" si="29"/>
        <v>44653</v>
      </c>
    </row>
    <row r="325" spans="2:7">
      <c r="B325" s="7">
        <v>3</v>
      </c>
      <c r="C325" s="7">
        <f t="shared" si="30"/>
        <v>4</v>
      </c>
      <c r="D325" s="7">
        <f t="shared" si="27"/>
        <v>2022</v>
      </c>
      <c r="E325" s="3">
        <v>2602</v>
      </c>
      <c r="F325" s="3">
        <f t="shared" si="28"/>
        <v>2602000</v>
      </c>
      <c r="G325" s="1">
        <f t="shared" si="29"/>
        <v>44654</v>
      </c>
    </row>
    <row r="326" spans="2:7">
      <c r="B326" s="7">
        <v>4</v>
      </c>
      <c r="C326" s="7">
        <f t="shared" si="30"/>
        <v>4</v>
      </c>
      <c r="D326" s="7">
        <f t="shared" si="27"/>
        <v>2022</v>
      </c>
      <c r="E326" s="3" t="s">
        <v>3</v>
      </c>
      <c r="F326" s="3">
        <f t="shared" si="28"/>
        <v>0</v>
      </c>
      <c r="G326" s="1">
        <f t="shared" si="29"/>
        <v>44655</v>
      </c>
    </row>
    <row r="327" spans="2:7">
      <c r="B327" s="7">
        <v>5</v>
      </c>
      <c r="C327" s="7">
        <f t="shared" si="30"/>
        <v>4</v>
      </c>
      <c r="D327" s="7">
        <f t="shared" ref="D327:D369" si="31">D326</f>
        <v>2022</v>
      </c>
      <c r="E327" s="3">
        <v>2165</v>
      </c>
      <c r="F327" s="3">
        <f t="shared" si="28"/>
        <v>2165000</v>
      </c>
      <c r="G327" s="1">
        <f t="shared" si="29"/>
        <v>44656</v>
      </c>
    </row>
    <row r="328" spans="2:7">
      <c r="B328" s="7">
        <v>6</v>
      </c>
      <c r="C328" s="7">
        <f t="shared" si="30"/>
        <v>4</v>
      </c>
      <c r="D328" s="7">
        <f t="shared" si="31"/>
        <v>2022</v>
      </c>
      <c r="E328" s="3">
        <v>1335</v>
      </c>
      <c r="F328" s="3">
        <f t="shared" si="28"/>
        <v>1335000</v>
      </c>
      <c r="G328" s="1">
        <f t="shared" si="29"/>
        <v>44657</v>
      </c>
    </row>
    <row r="329" spans="2:7">
      <c r="B329" s="7">
        <v>7</v>
      </c>
      <c r="C329" s="7">
        <f t="shared" si="30"/>
        <v>4</v>
      </c>
      <c r="D329" s="7">
        <f t="shared" si="31"/>
        <v>2022</v>
      </c>
      <c r="E329" s="3">
        <v>465</v>
      </c>
      <c r="F329" s="3">
        <f t="shared" si="28"/>
        <v>465000</v>
      </c>
      <c r="G329" s="1">
        <f t="shared" si="29"/>
        <v>44658</v>
      </c>
    </row>
    <row r="330" spans="2:7">
      <c r="B330" s="7">
        <v>8</v>
      </c>
      <c r="C330" s="7">
        <f t="shared" si="30"/>
        <v>4</v>
      </c>
      <c r="D330" s="7">
        <f t="shared" si="31"/>
        <v>2022</v>
      </c>
      <c r="E330" s="3">
        <v>15390</v>
      </c>
      <c r="F330" s="3">
        <f t="shared" si="28"/>
        <v>15390000</v>
      </c>
      <c r="G330" s="1">
        <f t="shared" si="29"/>
        <v>44659</v>
      </c>
    </row>
    <row r="331" spans="2:7">
      <c r="B331" s="7">
        <v>9</v>
      </c>
      <c r="C331" s="7">
        <f t="shared" si="30"/>
        <v>4</v>
      </c>
      <c r="D331" s="7">
        <f t="shared" si="31"/>
        <v>2022</v>
      </c>
      <c r="E331" s="3">
        <v>2280</v>
      </c>
      <c r="F331" s="3">
        <f t="shared" si="28"/>
        <v>2280000</v>
      </c>
      <c r="G331" s="1">
        <f t="shared" si="29"/>
        <v>44660</v>
      </c>
    </row>
    <row r="332" spans="2:7">
      <c r="B332" s="7">
        <v>10</v>
      </c>
      <c r="C332" s="7">
        <f t="shared" si="30"/>
        <v>4</v>
      </c>
      <c r="D332" s="7">
        <f t="shared" si="31"/>
        <v>2022</v>
      </c>
      <c r="E332" s="3">
        <v>1285</v>
      </c>
      <c r="F332" s="3">
        <f t="shared" si="28"/>
        <v>1285000</v>
      </c>
      <c r="G332" s="1">
        <f t="shared" si="29"/>
        <v>44661</v>
      </c>
    </row>
    <row r="333" spans="2:7">
      <c r="B333" s="7">
        <v>11</v>
      </c>
      <c r="C333" s="7">
        <f t="shared" si="30"/>
        <v>4</v>
      </c>
      <c r="D333" s="7">
        <f t="shared" si="31"/>
        <v>2022</v>
      </c>
      <c r="E333" s="3">
        <v>1740</v>
      </c>
      <c r="F333" s="3">
        <f t="shared" si="28"/>
        <v>1740000</v>
      </c>
      <c r="G333" s="1">
        <f t="shared" si="29"/>
        <v>44662</v>
      </c>
    </row>
    <row r="334" spans="2:7">
      <c r="B334" s="7">
        <v>12</v>
      </c>
      <c r="C334" s="7">
        <f t="shared" si="30"/>
        <v>4</v>
      </c>
      <c r="D334" s="7">
        <f t="shared" si="31"/>
        <v>2022</v>
      </c>
      <c r="E334" s="3">
        <v>2199</v>
      </c>
      <c r="F334" s="3">
        <f t="shared" si="28"/>
        <v>2199000</v>
      </c>
      <c r="G334" s="1">
        <f t="shared" si="29"/>
        <v>44663</v>
      </c>
    </row>
    <row r="335" spans="2:7">
      <c r="B335" s="7">
        <v>13</v>
      </c>
      <c r="C335" s="7">
        <f t="shared" si="30"/>
        <v>4</v>
      </c>
      <c r="D335" s="7">
        <f t="shared" si="31"/>
        <v>2022</v>
      </c>
      <c r="E335" s="3">
        <v>1628</v>
      </c>
      <c r="F335" s="3">
        <f t="shared" si="28"/>
        <v>1628000</v>
      </c>
      <c r="G335" s="1">
        <f t="shared" si="29"/>
        <v>44664</v>
      </c>
    </row>
    <row r="336" spans="2:7">
      <c r="B336" s="7">
        <v>14</v>
      </c>
      <c r="C336" s="7">
        <f t="shared" si="30"/>
        <v>4</v>
      </c>
      <c r="D336" s="7">
        <f t="shared" si="31"/>
        <v>2022</v>
      </c>
      <c r="E336" s="3">
        <v>2270</v>
      </c>
      <c r="F336" s="3">
        <f t="shared" si="28"/>
        <v>2270000</v>
      </c>
      <c r="G336" s="1">
        <f t="shared" si="29"/>
        <v>44665</v>
      </c>
    </row>
    <row r="337" spans="2:7">
      <c r="B337" s="7">
        <v>15</v>
      </c>
      <c r="C337" s="7">
        <f t="shared" si="30"/>
        <v>4</v>
      </c>
      <c r="D337" s="7">
        <f t="shared" si="31"/>
        <v>2022</v>
      </c>
      <c r="E337" s="3">
        <v>4575</v>
      </c>
      <c r="F337" s="3">
        <f t="shared" si="28"/>
        <v>4575000</v>
      </c>
      <c r="G337" s="1">
        <f t="shared" si="29"/>
        <v>44666</v>
      </c>
    </row>
    <row r="338" spans="2:7">
      <c r="B338" s="7">
        <v>16</v>
      </c>
      <c r="C338" s="7">
        <f t="shared" si="30"/>
        <v>4</v>
      </c>
      <c r="D338" s="7">
        <f t="shared" si="31"/>
        <v>2022</v>
      </c>
      <c r="E338" s="3">
        <v>520</v>
      </c>
      <c r="F338" s="3">
        <f t="shared" si="28"/>
        <v>520000</v>
      </c>
      <c r="G338" s="1">
        <f t="shared" si="29"/>
        <v>44667</v>
      </c>
    </row>
    <row r="339" spans="2:7">
      <c r="B339" s="7">
        <v>17</v>
      </c>
      <c r="C339" s="7">
        <f t="shared" si="30"/>
        <v>4</v>
      </c>
      <c r="D339" s="7">
        <f t="shared" si="31"/>
        <v>2022</v>
      </c>
      <c r="E339" s="3">
        <v>1170</v>
      </c>
      <c r="F339" s="3">
        <f t="shared" si="28"/>
        <v>1170000</v>
      </c>
      <c r="G339" s="1">
        <f t="shared" si="29"/>
        <v>44668</v>
      </c>
    </row>
    <row r="340" spans="2:7">
      <c r="B340" s="7">
        <v>18</v>
      </c>
      <c r="C340" s="7">
        <f t="shared" si="30"/>
        <v>4</v>
      </c>
      <c r="D340" s="7">
        <f t="shared" si="31"/>
        <v>2022</v>
      </c>
      <c r="E340" s="3">
        <f>SUM(3811,120,150,1200,70)</f>
        <v>5351</v>
      </c>
      <c r="F340" s="3">
        <f t="shared" si="28"/>
        <v>5351000</v>
      </c>
      <c r="G340" s="1">
        <f t="shared" si="29"/>
        <v>44669</v>
      </c>
    </row>
    <row r="341" spans="2:7">
      <c r="B341" s="7">
        <v>19</v>
      </c>
      <c r="C341" s="7">
        <f t="shared" si="30"/>
        <v>4</v>
      </c>
      <c r="D341" s="7">
        <f t="shared" si="31"/>
        <v>2022</v>
      </c>
      <c r="E341" s="3">
        <v>739</v>
      </c>
      <c r="F341" s="3">
        <f t="shared" si="28"/>
        <v>739000</v>
      </c>
      <c r="G341" s="1">
        <f t="shared" si="29"/>
        <v>44670</v>
      </c>
    </row>
    <row r="342" spans="2:7">
      <c r="B342" s="7">
        <v>20</v>
      </c>
      <c r="C342" s="7">
        <f t="shared" si="30"/>
        <v>4</v>
      </c>
      <c r="D342" s="7">
        <f t="shared" si="31"/>
        <v>2022</v>
      </c>
      <c r="E342" s="3">
        <v>760</v>
      </c>
      <c r="F342" s="3">
        <f t="shared" si="28"/>
        <v>760000</v>
      </c>
      <c r="G342" s="1">
        <f t="shared" si="29"/>
        <v>44671</v>
      </c>
    </row>
    <row r="343" spans="2:7">
      <c r="B343" s="7">
        <v>21</v>
      </c>
      <c r="C343" s="7">
        <f t="shared" si="30"/>
        <v>4</v>
      </c>
      <c r="D343" s="7">
        <f t="shared" si="31"/>
        <v>2022</v>
      </c>
      <c r="E343" s="3">
        <v>1605</v>
      </c>
      <c r="F343" s="3">
        <f t="shared" si="28"/>
        <v>1605000</v>
      </c>
      <c r="G343" s="1">
        <f t="shared" si="29"/>
        <v>44672</v>
      </c>
    </row>
    <row r="344" spans="2:7">
      <c r="B344" s="7">
        <v>22</v>
      </c>
      <c r="C344" s="7">
        <f t="shared" si="30"/>
        <v>4</v>
      </c>
      <c r="D344" s="7">
        <f t="shared" si="31"/>
        <v>2022</v>
      </c>
      <c r="E344" s="3">
        <v>1230</v>
      </c>
      <c r="F344" s="3">
        <f t="shared" si="28"/>
        <v>1230000</v>
      </c>
      <c r="G344" s="1">
        <f t="shared" si="29"/>
        <v>44673</v>
      </c>
    </row>
    <row r="345" spans="2:7">
      <c r="B345" s="7">
        <v>23</v>
      </c>
      <c r="C345" s="7">
        <f t="shared" si="30"/>
        <v>4</v>
      </c>
      <c r="D345" s="7">
        <f t="shared" si="31"/>
        <v>2022</v>
      </c>
      <c r="E345" s="3">
        <v>2432</v>
      </c>
      <c r="F345" s="3">
        <f t="shared" si="28"/>
        <v>2432000</v>
      </c>
      <c r="G345" s="1">
        <f t="shared" si="29"/>
        <v>44674</v>
      </c>
    </row>
    <row r="346" spans="2:7">
      <c r="B346" s="7">
        <v>24</v>
      </c>
      <c r="C346" s="7">
        <f t="shared" si="30"/>
        <v>4</v>
      </c>
      <c r="D346" s="7">
        <f t="shared" si="31"/>
        <v>2022</v>
      </c>
      <c r="E346" s="3">
        <v>690</v>
      </c>
      <c r="F346" s="3">
        <f t="shared" si="28"/>
        <v>690000</v>
      </c>
      <c r="G346" s="1">
        <f t="shared" si="29"/>
        <v>44675</v>
      </c>
    </row>
    <row r="347" spans="2:7">
      <c r="B347" s="7">
        <v>25</v>
      </c>
      <c r="C347" s="7">
        <f t="shared" si="30"/>
        <v>4</v>
      </c>
      <c r="D347" s="7">
        <f t="shared" si="31"/>
        <v>2022</v>
      </c>
      <c r="E347" s="3">
        <v>3180</v>
      </c>
      <c r="F347" s="3">
        <f t="shared" si="28"/>
        <v>3180000</v>
      </c>
      <c r="G347" s="1">
        <f t="shared" si="29"/>
        <v>44676</v>
      </c>
    </row>
    <row r="348" spans="2:7">
      <c r="B348" s="7">
        <v>26</v>
      </c>
      <c r="C348" s="7">
        <f t="shared" si="30"/>
        <v>4</v>
      </c>
      <c r="D348" s="7">
        <f t="shared" si="31"/>
        <v>2022</v>
      </c>
      <c r="E348" s="3">
        <v>3000</v>
      </c>
      <c r="F348" s="3">
        <f t="shared" si="28"/>
        <v>3000000</v>
      </c>
      <c r="G348" s="1">
        <f t="shared" si="29"/>
        <v>44677</v>
      </c>
    </row>
    <row r="349" spans="2:7">
      <c r="B349" s="7">
        <v>27</v>
      </c>
      <c r="C349" s="7">
        <f t="shared" si="30"/>
        <v>4</v>
      </c>
      <c r="D349" s="7">
        <f t="shared" si="31"/>
        <v>2022</v>
      </c>
      <c r="E349" s="3">
        <v>4205</v>
      </c>
      <c r="F349" s="3">
        <f t="shared" si="28"/>
        <v>4205000</v>
      </c>
      <c r="G349" s="1">
        <f t="shared" si="29"/>
        <v>44678</v>
      </c>
    </row>
    <row r="350" spans="2:7">
      <c r="B350" s="7">
        <v>28</v>
      </c>
      <c r="C350" s="7">
        <f t="shared" si="30"/>
        <v>4</v>
      </c>
      <c r="D350" s="7">
        <f t="shared" si="31"/>
        <v>2022</v>
      </c>
      <c r="E350" s="3">
        <v>971</v>
      </c>
      <c r="F350" s="3">
        <f t="shared" si="28"/>
        <v>971000</v>
      </c>
      <c r="G350" s="1">
        <f t="shared" si="29"/>
        <v>44679</v>
      </c>
    </row>
    <row r="351" spans="2:7">
      <c r="B351" s="7">
        <v>29</v>
      </c>
      <c r="C351" s="7">
        <f t="shared" si="30"/>
        <v>4</v>
      </c>
      <c r="D351" s="7">
        <f t="shared" si="31"/>
        <v>2022</v>
      </c>
      <c r="E351" s="3">
        <v>9971</v>
      </c>
      <c r="F351" s="3">
        <f t="shared" si="28"/>
        <v>9971000</v>
      </c>
      <c r="G351" s="1">
        <f t="shared" si="29"/>
        <v>44680</v>
      </c>
    </row>
    <row r="352" spans="2:7">
      <c r="B352" s="7">
        <v>30</v>
      </c>
      <c r="C352" s="7">
        <f t="shared" si="30"/>
        <v>4</v>
      </c>
      <c r="D352" s="7">
        <f t="shared" si="31"/>
        <v>2022</v>
      </c>
      <c r="E352" s="3">
        <v>6230</v>
      </c>
      <c r="F352" s="3">
        <f t="shared" si="28"/>
        <v>6230000</v>
      </c>
      <c r="G352" s="1">
        <f t="shared" si="29"/>
        <v>44681</v>
      </c>
    </row>
    <row r="353" spans="2:7">
      <c r="B353" s="7">
        <v>1</v>
      </c>
      <c r="C353" s="7">
        <v>5</v>
      </c>
      <c r="D353" s="7">
        <f t="shared" si="31"/>
        <v>2022</v>
      </c>
      <c r="E353" s="3">
        <v>3612</v>
      </c>
      <c r="F353" s="3">
        <f t="shared" si="28"/>
        <v>3612000</v>
      </c>
      <c r="G353" s="1">
        <f t="shared" si="29"/>
        <v>44682</v>
      </c>
    </row>
    <row r="354" spans="2:7">
      <c r="B354" s="7">
        <v>2</v>
      </c>
      <c r="C354" s="7">
        <f t="shared" ref="C354:C369" si="32">C353</f>
        <v>5</v>
      </c>
      <c r="D354" s="7">
        <f t="shared" si="31"/>
        <v>2022</v>
      </c>
      <c r="E354" s="3" t="s">
        <v>3</v>
      </c>
      <c r="F354" s="3">
        <f t="shared" si="28"/>
        <v>0</v>
      </c>
      <c r="G354" s="1">
        <f t="shared" si="29"/>
        <v>44683</v>
      </c>
    </row>
    <row r="355" spans="2:7">
      <c r="B355" s="7">
        <v>3</v>
      </c>
      <c r="C355" s="7">
        <f t="shared" si="32"/>
        <v>5</v>
      </c>
      <c r="D355" s="7">
        <f t="shared" si="31"/>
        <v>2022</v>
      </c>
      <c r="E355" s="3" t="s">
        <v>3</v>
      </c>
      <c r="F355" s="3">
        <f t="shared" si="28"/>
        <v>0</v>
      </c>
      <c r="G355" s="1">
        <f t="shared" si="29"/>
        <v>44684</v>
      </c>
    </row>
    <row r="356" spans="2:7">
      <c r="B356" s="7">
        <v>4</v>
      </c>
      <c r="C356" s="7">
        <f t="shared" si="32"/>
        <v>5</v>
      </c>
      <c r="D356" s="7">
        <f t="shared" si="31"/>
        <v>2022</v>
      </c>
      <c r="E356" s="3" t="s">
        <v>3</v>
      </c>
      <c r="F356" s="3">
        <f t="shared" si="28"/>
        <v>0</v>
      </c>
      <c r="G356" s="1">
        <f t="shared" si="29"/>
        <v>44685</v>
      </c>
    </row>
    <row r="357" spans="2:7">
      <c r="B357" s="7">
        <v>5</v>
      </c>
      <c r="C357" s="7">
        <f t="shared" si="32"/>
        <v>5</v>
      </c>
      <c r="D357" s="7">
        <f t="shared" si="31"/>
        <v>2022</v>
      </c>
      <c r="E357" s="3" t="s">
        <v>3</v>
      </c>
      <c r="F357" s="3">
        <f t="shared" si="28"/>
        <v>0</v>
      </c>
      <c r="G357" s="1">
        <f t="shared" si="29"/>
        <v>44686</v>
      </c>
    </row>
    <row r="358" spans="2:7">
      <c r="B358" s="7">
        <v>6</v>
      </c>
      <c r="C358" s="7">
        <f t="shared" si="32"/>
        <v>5</v>
      </c>
      <c r="D358" s="7">
        <f t="shared" si="31"/>
        <v>2022</v>
      </c>
      <c r="E358" s="3">
        <v>1979</v>
      </c>
      <c r="F358" s="3">
        <f t="shared" si="28"/>
        <v>1979000</v>
      </c>
      <c r="G358" s="1">
        <f t="shared" si="29"/>
        <v>44687</v>
      </c>
    </row>
    <row r="359" spans="2:7">
      <c r="B359" s="7">
        <v>7</v>
      </c>
      <c r="C359" s="7">
        <f t="shared" si="32"/>
        <v>5</v>
      </c>
      <c r="D359" s="7">
        <f t="shared" si="31"/>
        <v>2022</v>
      </c>
      <c r="E359" s="3">
        <v>1073</v>
      </c>
      <c r="F359" s="3">
        <f t="shared" si="28"/>
        <v>1073000</v>
      </c>
      <c r="G359" s="1">
        <f t="shared" si="29"/>
        <v>44688</v>
      </c>
    </row>
    <row r="360" spans="2:7">
      <c r="B360" s="7">
        <v>8</v>
      </c>
      <c r="C360" s="7">
        <f t="shared" si="32"/>
        <v>5</v>
      </c>
      <c r="D360" s="7">
        <f t="shared" si="31"/>
        <v>2022</v>
      </c>
      <c r="E360" s="3">
        <f>SUM(365,90,140,275,30,555,100,400)</f>
        <v>1955</v>
      </c>
      <c r="F360" s="3">
        <f t="shared" si="28"/>
        <v>1955000</v>
      </c>
      <c r="G360" s="1">
        <f t="shared" si="29"/>
        <v>44689</v>
      </c>
    </row>
    <row r="361" spans="2:7">
      <c r="B361" s="7">
        <v>9</v>
      </c>
      <c r="C361" s="7">
        <f t="shared" si="32"/>
        <v>5</v>
      </c>
      <c r="D361" s="7">
        <f t="shared" si="31"/>
        <v>2022</v>
      </c>
      <c r="E361" s="3">
        <v>1179</v>
      </c>
      <c r="F361" s="3">
        <f t="shared" si="28"/>
        <v>1179000</v>
      </c>
      <c r="G361" s="1">
        <f t="shared" si="29"/>
        <v>44690</v>
      </c>
    </row>
    <row r="362" spans="2:7">
      <c r="B362" s="7">
        <v>10</v>
      </c>
      <c r="C362" s="7">
        <f t="shared" si="32"/>
        <v>5</v>
      </c>
      <c r="D362" s="7">
        <f t="shared" si="31"/>
        <v>2022</v>
      </c>
      <c r="E362" s="3">
        <v>3400</v>
      </c>
      <c r="F362" s="3">
        <f t="shared" si="28"/>
        <v>3400000</v>
      </c>
      <c r="G362" s="1">
        <f t="shared" si="29"/>
        <v>44691</v>
      </c>
    </row>
    <row r="363" spans="2:7">
      <c r="B363" s="7">
        <v>11</v>
      </c>
      <c r="C363" s="7">
        <f t="shared" si="32"/>
        <v>5</v>
      </c>
      <c r="D363" s="7">
        <f t="shared" si="31"/>
        <v>2022</v>
      </c>
      <c r="E363" s="3">
        <v>3783</v>
      </c>
      <c r="F363" s="3">
        <f t="shared" si="28"/>
        <v>3783000</v>
      </c>
      <c r="G363" s="1">
        <f t="shared" ref="G363:G369" si="33">DATE(D363,C363,B363)</f>
        <v>44692</v>
      </c>
    </row>
    <row r="364" spans="2:7">
      <c r="B364" s="7">
        <v>12</v>
      </c>
      <c r="C364" s="7">
        <f t="shared" si="32"/>
        <v>5</v>
      </c>
      <c r="D364" s="7">
        <f t="shared" si="31"/>
        <v>2022</v>
      </c>
      <c r="E364" s="3">
        <v>3585</v>
      </c>
      <c r="F364" s="3">
        <f t="shared" si="28"/>
        <v>3585000</v>
      </c>
      <c r="G364" s="1">
        <f t="shared" si="33"/>
        <v>44693</v>
      </c>
    </row>
    <row r="365" spans="2:7">
      <c r="B365" s="7">
        <v>13</v>
      </c>
      <c r="C365" s="7">
        <f t="shared" si="32"/>
        <v>5</v>
      </c>
      <c r="D365" s="7">
        <f t="shared" si="31"/>
        <v>2022</v>
      </c>
      <c r="E365" s="3">
        <v>3685</v>
      </c>
      <c r="F365" s="3">
        <f t="shared" si="28"/>
        <v>3685000</v>
      </c>
      <c r="G365" s="1">
        <f t="shared" si="33"/>
        <v>44694</v>
      </c>
    </row>
    <row r="366" spans="2:7">
      <c r="B366" s="7">
        <v>14</v>
      </c>
      <c r="C366" s="7">
        <f t="shared" si="32"/>
        <v>5</v>
      </c>
      <c r="D366" s="7">
        <f t="shared" si="31"/>
        <v>2022</v>
      </c>
      <c r="E366" s="3">
        <f>1505+75+30</f>
        <v>1610</v>
      </c>
      <c r="F366" s="3">
        <f t="shared" si="28"/>
        <v>1610000</v>
      </c>
      <c r="G366" s="1">
        <f t="shared" si="33"/>
        <v>44695</v>
      </c>
    </row>
    <row r="367" spans="2:7">
      <c r="B367" s="7">
        <v>15</v>
      </c>
      <c r="C367" s="7">
        <f t="shared" si="32"/>
        <v>5</v>
      </c>
      <c r="D367" s="7">
        <f t="shared" si="31"/>
        <v>2022</v>
      </c>
      <c r="E367" s="3">
        <v>1185</v>
      </c>
      <c r="F367" s="3">
        <f t="shared" si="28"/>
        <v>1185000</v>
      </c>
      <c r="G367" s="1">
        <f t="shared" si="33"/>
        <v>44696</v>
      </c>
    </row>
    <row r="368" spans="2:7">
      <c r="B368" s="7">
        <v>16</v>
      </c>
      <c r="C368" s="7">
        <f t="shared" si="32"/>
        <v>5</v>
      </c>
      <c r="D368" s="7">
        <f t="shared" si="31"/>
        <v>2022</v>
      </c>
      <c r="E368" s="3">
        <v>27385</v>
      </c>
      <c r="F368" s="3">
        <f t="shared" si="28"/>
        <v>27385000</v>
      </c>
      <c r="G368" s="1">
        <f t="shared" si="33"/>
        <v>44697</v>
      </c>
    </row>
    <row r="369" spans="2:7">
      <c r="B369" s="7">
        <v>17</v>
      </c>
      <c r="C369" s="7">
        <f t="shared" si="32"/>
        <v>5</v>
      </c>
      <c r="D369" s="7">
        <f t="shared" si="31"/>
        <v>2022</v>
      </c>
      <c r="E369" s="3">
        <v>1225</v>
      </c>
      <c r="F369" s="3">
        <f t="shared" si="28"/>
        <v>1225000</v>
      </c>
      <c r="G369" s="1">
        <f t="shared" si="33"/>
        <v>44698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C9871-3488-4B2C-BCEF-59A586852BF6}">
  <dimension ref="B2:G369"/>
  <sheetViews>
    <sheetView topLeftCell="B1" workbookViewId="0">
      <selection activeCell="B6" sqref="B6"/>
    </sheetView>
  </sheetViews>
  <sheetFormatPr defaultRowHeight="14.4"/>
  <cols>
    <col min="2" max="4" width="10.44140625" style="7" customWidth="1"/>
    <col min="5" max="5" width="11.77734375" style="3" customWidth="1"/>
    <col min="6" max="6" width="20.44140625" style="3" customWidth="1"/>
    <col min="7" max="7" width="27.44140625" bestFit="1" customWidth="1"/>
  </cols>
  <sheetData>
    <row r="2" spans="2:7">
      <c r="B2" s="7" t="s">
        <v>54</v>
      </c>
      <c r="C2" s="7" t="s">
        <v>51</v>
      </c>
      <c r="D2" s="7" t="s">
        <v>50</v>
      </c>
      <c r="E2" s="3" t="s">
        <v>52</v>
      </c>
      <c r="F2" s="3" t="s">
        <v>5</v>
      </c>
      <c r="G2" t="s">
        <v>53</v>
      </c>
    </row>
    <row r="3" spans="2:7">
      <c r="B3" s="7">
        <v>29</v>
      </c>
      <c r="C3" s="7" t="str">
        <f t="shared" ref="C3:D6" si="0">C2</f>
        <v>Bulan</v>
      </c>
      <c r="D3" s="7" t="str">
        <f t="shared" si="0"/>
        <v>Tahun</v>
      </c>
      <c r="E3" s="3" t="s">
        <v>3</v>
      </c>
      <c r="F3" s="3">
        <f t="shared" ref="F3:F66" si="1">IFERROR(E3*1000,0)</f>
        <v>0</v>
      </c>
      <c r="G3" s="1" t="e">
        <f t="shared" ref="G3:G66" si="2">DATE(D3,C3,B3)</f>
        <v>#VALUE!</v>
      </c>
    </row>
    <row r="4" spans="2:7">
      <c r="B4" s="7">
        <v>20</v>
      </c>
      <c r="C4" s="7" t="str">
        <f t="shared" si="0"/>
        <v>Bulan</v>
      </c>
      <c r="D4" s="7" t="str">
        <f t="shared" si="0"/>
        <v>Tahun</v>
      </c>
      <c r="E4" s="3" t="s">
        <v>3</v>
      </c>
      <c r="F4" s="3">
        <f t="shared" si="1"/>
        <v>0</v>
      </c>
      <c r="G4" s="1" t="e">
        <f t="shared" si="2"/>
        <v>#VALUE!</v>
      </c>
    </row>
    <row r="5" spans="2:7">
      <c r="B5" s="7">
        <v>22</v>
      </c>
      <c r="C5" s="7" t="str">
        <f t="shared" si="0"/>
        <v>Bulan</v>
      </c>
      <c r="D5" s="7" t="str">
        <f t="shared" si="0"/>
        <v>Tahun</v>
      </c>
      <c r="E5" s="3" t="s">
        <v>3</v>
      </c>
      <c r="F5" s="3">
        <f t="shared" si="1"/>
        <v>0</v>
      </c>
      <c r="G5" s="1" t="e">
        <f t="shared" si="2"/>
        <v>#VALUE!</v>
      </c>
    </row>
    <row r="6" spans="2:7">
      <c r="B6" s="66">
        <v>24</v>
      </c>
      <c r="C6" s="7" t="str">
        <f t="shared" si="0"/>
        <v>Bulan</v>
      </c>
      <c r="D6" s="7" t="str">
        <f t="shared" si="0"/>
        <v>Tahun</v>
      </c>
      <c r="E6" s="3" t="s">
        <v>3</v>
      </c>
      <c r="F6" s="3">
        <f t="shared" si="1"/>
        <v>0</v>
      </c>
      <c r="G6" s="1" t="e">
        <f t="shared" si="2"/>
        <v>#VALUE!</v>
      </c>
    </row>
    <row r="7" spans="2:7">
      <c r="B7" s="7">
        <v>1</v>
      </c>
      <c r="C7" s="7">
        <v>1</v>
      </c>
      <c r="D7" s="7">
        <v>2022</v>
      </c>
      <c r="E7" s="3" t="s">
        <v>3</v>
      </c>
      <c r="F7" s="3">
        <f t="shared" si="1"/>
        <v>0</v>
      </c>
      <c r="G7" s="1">
        <f t="shared" si="2"/>
        <v>44562</v>
      </c>
    </row>
    <row r="8" spans="2:7">
      <c r="B8" s="7">
        <v>2</v>
      </c>
      <c r="C8" s="7">
        <f t="shared" ref="C8:C39" si="3">C7</f>
        <v>1</v>
      </c>
      <c r="D8" s="7">
        <f t="shared" ref="D8:D39" si="4">D7</f>
        <v>2022</v>
      </c>
      <c r="E8" s="3" t="s">
        <v>3</v>
      </c>
      <c r="F8" s="3">
        <f t="shared" si="1"/>
        <v>0</v>
      </c>
      <c r="G8" s="1">
        <f t="shared" si="2"/>
        <v>44563</v>
      </c>
    </row>
    <row r="9" spans="2:7">
      <c r="B9" s="7">
        <v>29</v>
      </c>
      <c r="C9" s="7">
        <f t="shared" si="3"/>
        <v>1</v>
      </c>
      <c r="D9" s="7">
        <f t="shared" si="4"/>
        <v>2022</v>
      </c>
      <c r="E9" s="3" t="s">
        <v>3</v>
      </c>
      <c r="F9" s="3">
        <f t="shared" si="1"/>
        <v>0</v>
      </c>
      <c r="G9" s="1">
        <f t="shared" si="2"/>
        <v>44590</v>
      </c>
    </row>
    <row r="10" spans="2:7">
      <c r="B10" s="7">
        <v>29</v>
      </c>
      <c r="C10" s="7">
        <f t="shared" si="3"/>
        <v>1</v>
      </c>
      <c r="D10" s="7">
        <f t="shared" si="4"/>
        <v>2022</v>
      </c>
      <c r="E10" s="3" t="s">
        <v>3</v>
      </c>
      <c r="F10" s="3">
        <f t="shared" si="1"/>
        <v>0</v>
      </c>
      <c r="G10" s="1">
        <f t="shared" si="2"/>
        <v>44590</v>
      </c>
    </row>
    <row r="11" spans="2:7">
      <c r="B11" s="7">
        <v>30</v>
      </c>
      <c r="C11" s="7">
        <f t="shared" si="3"/>
        <v>1</v>
      </c>
      <c r="D11" s="7">
        <f t="shared" si="4"/>
        <v>2022</v>
      </c>
      <c r="E11" s="3" t="s">
        <v>3</v>
      </c>
      <c r="F11" s="3">
        <f t="shared" si="1"/>
        <v>0</v>
      </c>
      <c r="G11" s="1">
        <f t="shared" si="2"/>
        <v>44591</v>
      </c>
    </row>
    <row r="12" spans="2:7">
      <c r="B12" s="7">
        <v>31</v>
      </c>
      <c r="C12" s="7">
        <f t="shared" si="3"/>
        <v>1</v>
      </c>
      <c r="D12" s="7">
        <f t="shared" si="4"/>
        <v>2022</v>
      </c>
      <c r="E12" s="3" t="s">
        <v>3</v>
      </c>
      <c r="F12" s="3">
        <f t="shared" si="1"/>
        <v>0</v>
      </c>
      <c r="G12" s="1">
        <f t="shared" si="2"/>
        <v>44592</v>
      </c>
    </row>
    <row r="13" spans="2:7">
      <c r="B13" s="7">
        <v>27</v>
      </c>
      <c r="C13" s="7">
        <f t="shared" si="3"/>
        <v>1</v>
      </c>
      <c r="D13" s="7">
        <f t="shared" si="4"/>
        <v>2022</v>
      </c>
      <c r="E13" s="3" t="s">
        <v>3</v>
      </c>
      <c r="F13" s="3">
        <f t="shared" si="1"/>
        <v>0</v>
      </c>
      <c r="G13" s="1">
        <f t="shared" si="2"/>
        <v>44588</v>
      </c>
    </row>
    <row r="14" spans="2:7">
      <c r="B14" s="7">
        <v>4</v>
      </c>
      <c r="C14" s="7">
        <f t="shared" si="3"/>
        <v>1</v>
      </c>
      <c r="D14" s="7">
        <f t="shared" si="4"/>
        <v>2022</v>
      </c>
      <c r="E14" s="3" t="s">
        <v>3</v>
      </c>
      <c r="F14" s="3">
        <f t="shared" si="1"/>
        <v>0</v>
      </c>
      <c r="G14" s="1">
        <f t="shared" si="2"/>
        <v>44565</v>
      </c>
    </row>
    <row r="15" spans="2:7">
      <c r="B15" s="7">
        <v>2</v>
      </c>
      <c r="C15" s="7">
        <f t="shared" si="3"/>
        <v>1</v>
      </c>
      <c r="D15" s="7">
        <f t="shared" si="4"/>
        <v>2022</v>
      </c>
      <c r="E15" s="3" t="s">
        <v>3</v>
      </c>
      <c r="F15" s="3">
        <f t="shared" si="1"/>
        <v>0</v>
      </c>
      <c r="G15" s="1">
        <f t="shared" si="2"/>
        <v>44563</v>
      </c>
    </row>
    <row r="16" spans="2:7">
      <c r="B16" s="7">
        <v>3</v>
      </c>
      <c r="C16" s="7">
        <f t="shared" si="3"/>
        <v>1</v>
      </c>
      <c r="D16" s="7">
        <f t="shared" si="4"/>
        <v>2022</v>
      </c>
      <c r="E16" s="3" t="s">
        <v>3</v>
      </c>
      <c r="F16" s="3">
        <f t="shared" si="1"/>
        <v>0</v>
      </c>
      <c r="G16" s="1">
        <f t="shared" si="2"/>
        <v>44564</v>
      </c>
    </row>
    <row r="17" spans="2:7">
      <c r="B17" s="7">
        <v>4</v>
      </c>
      <c r="C17" s="7">
        <f t="shared" si="3"/>
        <v>1</v>
      </c>
      <c r="D17" s="7">
        <f t="shared" si="4"/>
        <v>2022</v>
      </c>
      <c r="E17" s="3" t="s">
        <v>3</v>
      </c>
      <c r="F17" s="3">
        <f t="shared" si="1"/>
        <v>0</v>
      </c>
      <c r="G17" s="1">
        <f t="shared" si="2"/>
        <v>44565</v>
      </c>
    </row>
    <row r="18" spans="2:7">
      <c r="B18" s="7">
        <v>5</v>
      </c>
      <c r="C18" s="7">
        <f t="shared" si="3"/>
        <v>1</v>
      </c>
      <c r="D18" s="7">
        <f t="shared" si="4"/>
        <v>2022</v>
      </c>
      <c r="E18" s="3" t="s">
        <v>3</v>
      </c>
      <c r="F18" s="3">
        <f t="shared" si="1"/>
        <v>0</v>
      </c>
      <c r="G18" s="1">
        <f t="shared" si="2"/>
        <v>44566</v>
      </c>
    </row>
    <row r="19" spans="2:7">
      <c r="B19" s="7">
        <v>21</v>
      </c>
      <c r="C19" s="7">
        <f t="shared" si="3"/>
        <v>1</v>
      </c>
      <c r="D19" s="7">
        <f t="shared" si="4"/>
        <v>2022</v>
      </c>
      <c r="E19" s="3">
        <v>105</v>
      </c>
      <c r="F19" s="3">
        <f t="shared" si="1"/>
        <v>105000</v>
      </c>
      <c r="G19" s="1">
        <f t="shared" si="2"/>
        <v>44582</v>
      </c>
    </row>
    <row r="20" spans="2:7">
      <c r="B20" s="7">
        <v>24</v>
      </c>
      <c r="C20" s="7">
        <f t="shared" si="3"/>
        <v>1</v>
      </c>
      <c r="D20" s="7">
        <f t="shared" si="4"/>
        <v>2022</v>
      </c>
      <c r="E20" s="3">
        <v>108</v>
      </c>
      <c r="F20" s="3">
        <f t="shared" si="1"/>
        <v>108000</v>
      </c>
      <c r="G20" s="1">
        <f t="shared" si="2"/>
        <v>44585</v>
      </c>
    </row>
    <row r="21" spans="2:7">
      <c r="B21" s="7">
        <v>25</v>
      </c>
      <c r="C21" s="7">
        <f t="shared" si="3"/>
        <v>1</v>
      </c>
      <c r="D21" s="7">
        <f t="shared" si="4"/>
        <v>2022</v>
      </c>
      <c r="E21" s="3">
        <v>135</v>
      </c>
      <c r="F21" s="3">
        <f t="shared" si="1"/>
        <v>135000</v>
      </c>
      <c r="G21" s="1">
        <f t="shared" si="2"/>
        <v>44586</v>
      </c>
    </row>
    <row r="22" spans="2:7">
      <c r="B22" s="7">
        <v>15</v>
      </c>
      <c r="C22" s="7">
        <f t="shared" si="3"/>
        <v>1</v>
      </c>
      <c r="D22" s="7">
        <f t="shared" si="4"/>
        <v>2022</v>
      </c>
      <c r="E22" s="3">
        <v>144</v>
      </c>
      <c r="F22" s="3">
        <f t="shared" si="1"/>
        <v>144000</v>
      </c>
      <c r="G22" s="1">
        <f t="shared" si="2"/>
        <v>44576</v>
      </c>
    </row>
    <row r="23" spans="2:7">
      <c r="B23" s="7">
        <v>30</v>
      </c>
      <c r="C23" s="7">
        <f t="shared" si="3"/>
        <v>1</v>
      </c>
      <c r="D23" s="7">
        <f t="shared" si="4"/>
        <v>2022</v>
      </c>
      <c r="E23" s="3">
        <v>150</v>
      </c>
      <c r="F23" s="3">
        <f t="shared" si="1"/>
        <v>150000</v>
      </c>
      <c r="G23" s="1">
        <f t="shared" si="2"/>
        <v>44591</v>
      </c>
    </row>
    <row r="24" spans="2:7">
      <c r="B24" s="7">
        <v>10</v>
      </c>
      <c r="C24" s="7">
        <f t="shared" si="3"/>
        <v>1</v>
      </c>
      <c r="D24" s="7">
        <f t="shared" si="4"/>
        <v>2022</v>
      </c>
      <c r="E24" s="3">
        <v>160</v>
      </c>
      <c r="F24" s="3">
        <f t="shared" si="1"/>
        <v>160000</v>
      </c>
      <c r="G24" s="1">
        <f t="shared" si="2"/>
        <v>44571</v>
      </c>
    </row>
    <row r="25" spans="2:7">
      <c r="B25" s="7">
        <v>13</v>
      </c>
      <c r="C25" s="7">
        <f t="shared" si="3"/>
        <v>1</v>
      </c>
      <c r="D25" s="7">
        <f t="shared" si="4"/>
        <v>2022</v>
      </c>
      <c r="E25" s="3">
        <f>100+60+25</f>
        <v>185</v>
      </c>
      <c r="F25" s="3">
        <f t="shared" si="1"/>
        <v>185000</v>
      </c>
      <c r="G25" s="1">
        <f t="shared" si="2"/>
        <v>44574</v>
      </c>
    </row>
    <row r="26" spans="2:7">
      <c r="B26" s="7">
        <v>15</v>
      </c>
      <c r="C26" s="7">
        <f t="shared" si="3"/>
        <v>1</v>
      </c>
      <c r="D26" s="7">
        <f t="shared" si="4"/>
        <v>2022</v>
      </c>
      <c r="E26" s="3">
        <v>211</v>
      </c>
      <c r="F26" s="3">
        <f t="shared" si="1"/>
        <v>211000</v>
      </c>
      <c r="G26" s="1">
        <f t="shared" si="2"/>
        <v>44576</v>
      </c>
    </row>
    <row r="27" spans="2:7">
      <c r="B27" s="7">
        <v>14</v>
      </c>
      <c r="C27" s="7">
        <f t="shared" si="3"/>
        <v>1</v>
      </c>
      <c r="D27" s="7">
        <f t="shared" si="4"/>
        <v>2022</v>
      </c>
      <c r="E27" s="3">
        <v>220</v>
      </c>
      <c r="F27" s="3">
        <f t="shared" si="1"/>
        <v>220000</v>
      </c>
      <c r="G27" s="1">
        <f t="shared" si="2"/>
        <v>44575</v>
      </c>
    </row>
    <row r="28" spans="2:7">
      <c r="B28" s="7">
        <v>9</v>
      </c>
      <c r="C28" s="7">
        <f t="shared" si="3"/>
        <v>1</v>
      </c>
      <c r="D28" s="7">
        <f t="shared" si="4"/>
        <v>2022</v>
      </c>
      <c r="E28" s="3">
        <f>SUM(90,60,75)</f>
        <v>225</v>
      </c>
      <c r="F28" s="3">
        <f t="shared" si="1"/>
        <v>225000</v>
      </c>
      <c r="G28" s="1">
        <f t="shared" si="2"/>
        <v>44570</v>
      </c>
    </row>
    <row r="29" spans="2:7">
      <c r="B29" s="7">
        <v>31</v>
      </c>
      <c r="C29" s="7">
        <f t="shared" si="3"/>
        <v>1</v>
      </c>
      <c r="D29" s="7">
        <f t="shared" si="4"/>
        <v>2022</v>
      </c>
      <c r="E29" s="3">
        <v>235</v>
      </c>
      <c r="F29" s="3">
        <f t="shared" si="1"/>
        <v>235000</v>
      </c>
      <c r="G29" s="1">
        <f t="shared" si="2"/>
        <v>44592</v>
      </c>
    </row>
    <row r="30" spans="2:7">
      <c r="B30" s="7">
        <v>20</v>
      </c>
      <c r="C30" s="7">
        <f t="shared" si="3"/>
        <v>1</v>
      </c>
      <c r="D30" s="7">
        <f t="shared" si="4"/>
        <v>2022</v>
      </c>
      <c r="E30" s="3">
        <v>237</v>
      </c>
      <c r="F30" s="3">
        <f t="shared" si="1"/>
        <v>237000</v>
      </c>
      <c r="G30" s="1">
        <f t="shared" si="2"/>
        <v>44581</v>
      </c>
    </row>
    <row r="31" spans="2:7">
      <c r="B31" s="7">
        <v>19</v>
      </c>
      <c r="C31" s="7">
        <f t="shared" si="3"/>
        <v>1</v>
      </c>
      <c r="D31" s="7">
        <f t="shared" si="4"/>
        <v>2022</v>
      </c>
      <c r="E31" s="3">
        <v>272</v>
      </c>
      <c r="F31" s="3">
        <f t="shared" si="1"/>
        <v>272000</v>
      </c>
      <c r="G31" s="1">
        <f t="shared" si="2"/>
        <v>44580</v>
      </c>
    </row>
    <row r="32" spans="2:7">
      <c r="B32" s="7">
        <v>30</v>
      </c>
      <c r="C32" s="7">
        <f t="shared" si="3"/>
        <v>1</v>
      </c>
      <c r="D32" s="7">
        <f t="shared" si="4"/>
        <v>2022</v>
      </c>
      <c r="E32" s="3">
        <v>315</v>
      </c>
      <c r="F32" s="3">
        <f t="shared" si="1"/>
        <v>315000</v>
      </c>
      <c r="G32" s="1">
        <f t="shared" si="2"/>
        <v>44591</v>
      </c>
    </row>
    <row r="33" spans="2:7">
      <c r="B33" s="68">
        <v>15</v>
      </c>
      <c r="C33" s="7">
        <f t="shared" si="3"/>
        <v>1</v>
      </c>
      <c r="D33" s="7">
        <f t="shared" si="4"/>
        <v>2022</v>
      </c>
      <c r="E33" s="3">
        <v>325</v>
      </c>
      <c r="F33" s="3">
        <f t="shared" si="1"/>
        <v>325000</v>
      </c>
      <c r="G33" s="1">
        <f t="shared" si="2"/>
        <v>44576</v>
      </c>
    </row>
    <row r="34" spans="2:7">
      <c r="B34" s="7">
        <v>17</v>
      </c>
      <c r="C34" s="7">
        <f t="shared" si="3"/>
        <v>1</v>
      </c>
      <c r="D34" s="7">
        <f t="shared" si="4"/>
        <v>2022</v>
      </c>
      <c r="E34" s="3">
        <v>330</v>
      </c>
      <c r="F34" s="3">
        <f t="shared" si="1"/>
        <v>330000</v>
      </c>
      <c r="G34" s="1">
        <f t="shared" si="2"/>
        <v>44578</v>
      </c>
    </row>
    <row r="35" spans="2:7">
      <c r="B35" s="7">
        <v>3</v>
      </c>
      <c r="C35" s="7">
        <f t="shared" si="3"/>
        <v>1</v>
      </c>
      <c r="D35" s="7">
        <f t="shared" si="4"/>
        <v>2022</v>
      </c>
      <c r="E35" s="3">
        <v>365</v>
      </c>
      <c r="F35" s="3">
        <f t="shared" si="1"/>
        <v>365000</v>
      </c>
      <c r="G35" s="1">
        <f t="shared" si="2"/>
        <v>44564</v>
      </c>
    </row>
    <row r="36" spans="2:7">
      <c r="B36" s="66">
        <v>2</v>
      </c>
      <c r="C36" s="7">
        <f t="shared" si="3"/>
        <v>1</v>
      </c>
      <c r="D36" s="7">
        <f t="shared" si="4"/>
        <v>2022</v>
      </c>
      <c r="E36" s="3">
        <v>380</v>
      </c>
      <c r="F36" s="3">
        <f t="shared" si="1"/>
        <v>380000</v>
      </c>
      <c r="G36" s="1">
        <f t="shared" si="2"/>
        <v>44563</v>
      </c>
    </row>
    <row r="37" spans="2:7">
      <c r="B37" s="7">
        <v>30</v>
      </c>
      <c r="C37" s="7">
        <f t="shared" si="3"/>
        <v>1</v>
      </c>
      <c r="D37" s="7">
        <f t="shared" si="4"/>
        <v>2022</v>
      </c>
      <c r="E37" s="3">
        <v>400</v>
      </c>
      <c r="F37" s="3">
        <f t="shared" si="1"/>
        <v>400000</v>
      </c>
      <c r="G37" s="1">
        <f t="shared" si="2"/>
        <v>44591</v>
      </c>
    </row>
    <row r="38" spans="2:7">
      <c r="B38" s="7">
        <v>28</v>
      </c>
      <c r="C38" s="7">
        <f t="shared" si="3"/>
        <v>1</v>
      </c>
      <c r="D38" s="7">
        <f t="shared" si="4"/>
        <v>2022</v>
      </c>
      <c r="E38" s="3">
        <v>403</v>
      </c>
      <c r="F38" s="3">
        <f t="shared" si="1"/>
        <v>403000</v>
      </c>
      <c r="G38" s="1">
        <f t="shared" si="2"/>
        <v>44589</v>
      </c>
    </row>
    <row r="39" spans="2:7">
      <c r="B39" s="68">
        <v>17</v>
      </c>
      <c r="C39" s="7">
        <f t="shared" si="3"/>
        <v>1</v>
      </c>
      <c r="D39" s="7">
        <f t="shared" si="4"/>
        <v>2022</v>
      </c>
      <c r="E39" s="3">
        <v>405</v>
      </c>
      <c r="F39" s="3">
        <f t="shared" si="1"/>
        <v>405000</v>
      </c>
      <c r="G39" s="1">
        <f t="shared" si="2"/>
        <v>44578</v>
      </c>
    </row>
    <row r="40" spans="2:7">
      <c r="B40" s="7">
        <v>14</v>
      </c>
      <c r="C40" s="7">
        <f t="shared" ref="C40:C71" si="5">C39</f>
        <v>1</v>
      </c>
      <c r="D40" s="7">
        <f t="shared" ref="D40:D71" si="6">D39</f>
        <v>2022</v>
      </c>
      <c r="E40" s="3">
        <v>460</v>
      </c>
      <c r="F40" s="3">
        <f t="shared" si="1"/>
        <v>460000</v>
      </c>
      <c r="G40" s="1">
        <f t="shared" si="2"/>
        <v>44575</v>
      </c>
    </row>
    <row r="41" spans="2:7">
      <c r="B41" s="7">
        <v>4</v>
      </c>
      <c r="C41" s="7">
        <f t="shared" si="5"/>
        <v>1</v>
      </c>
      <c r="D41" s="7">
        <f t="shared" si="6"/>
        <v>2022</v>
      </c>
      <c r="E41" s="3">
        <v>465</v>
      </c>
      <c r="F41" s="3">
        <f t="shared" si="1"/>
        <v>465000</v>
      </c>
      <c r="G41" s="1">
        <f t="shared" si="2"/>
        <v>44565</v>
      </c>
    </row>
    <row r="42" spans="2:7">
      <c r="B42" s="68">
        <v>15</v>
      </c>
      <c r="C42" s="7">
        <f t="shared" si="5"/>
        <v>1</v>
      </c>
      <c r="D42" s="7">
        <f t="shared" si="6"/>
        <v>2022</v>
      </c>
      <c r="E42" s="3">
        <f>SUM(25,110,70,40,90,90,40)</f>
        <v>465</v>
      </c>
      <c r="F42" s="3">
        <f t="shared" si="1"/>
        <v>465000</v>
      </c>
      <c r="G42" s="1">
        <f t="shared" si="2"/>
        <v>44576</v>
      </c>
    </row>
    <row r="43" spans="2:7">
      <c r="B43" s="7">
        <v>7</v>
      </c>
      <c r="C43" s="7">
        <f t="shared" si="5"/>
        <v>1</v>
      </c>
      <c r="D43" s="7">
        <f t="shared" si="6"/>
        <v>2022</v>
      </c>
      <c r="E43" s="3">
        <v>465</v>
      </c>
      <c r="F43" s="3">
        <f t="shared" si="1"/>
        <v>465000</v>
      </c>
      <c r="G43" s="1">
        <f t="shared" si="2"/>
        <v>44568</v>
      </c>
    </row>
    <row r="44" spans="2:7">
      <c r="B44" s="7">
        <v>5</v>
      </c>
      <c r="C44" s="7">
        <f t="shared" si="5"/>
        <v>1</v>
      </c>
      <c r="D44" s="7">
        <f t="shared" si="6"/>
        <v>2022</v>
      </c>
      <c r="E44" s="3">
        <v>470</v>
      </c>
      <c r="F44" s="3">
        <f t="shared" si="1"/>
        <v>470000</v>
      </c>
      <c r="G44" s="1">
        <f t="shared" si="2"/>
        <v>44566</v>
      </c>
    </row>
    <row r="45" spans="2:7">
      <c r="B45" s="66">
        <v>14</v>
      </c>
      <c r="C45" s="7">
        <f t="shared" si="5"/>
        <v>1</v>
      </c>
      <c r="D45" s="7">
        <f t="shared" si="6"/>
        <v>2022</v>
      </c>
      <c r="E45" s="3">
        <v>478</v>
      </c>
      <c r="F45" s="3">
        <f t="shared" si="1"/>
        <v>478000</v>
      </c>
      <c r="G45" s="1">
        <f t="shared" si="2"/>
        <v>44575</v>
      </c>
    </row>
    <row r="46" spans="2:7">
      <c r="B46" s="7">
        <v>2</v>
      </c>
      <c r="C46" s="7">
        <f t="shared" si="5"/>
        <v>1</v>
      </c>
      <c r="D46" s="7">
        <f t="shared" si="6"/>
        <v>2022</v>
      </c>
      <c r="E46" s="3">
        <v>480</v>
      </c>
      <c r="F46" s="3">
        <f t="shared" si="1"/>
        <v>480000</v>
      </c>
      <c r="G46" s="1">
        <f t="shared" si="2"/>
        <v>44563</v>
      </c>
    </row>
    <row r="47" spans="2:7">
      <c r="B47" s="7">
        <v>26</v>
      </c>
      <c r="C47" s="7">
        <f t="shared" si="5"/>
        <v>1</v>
      </c>
      <c r="D47" s="7">
        <f t="shared" si="6"/>
        <v>2022</v>
      </c>
      <c r="E47" s="3">
        <v>482</v>
      </c>
      <c r="F47" s="3">
        <f t="shared" si="1"/>
        <v>482000</v>
      </c>
      <c r="G47" s="1">
        <f t="shared" si="2"/>
        <v>44587</v>
      </c>
    </row>
    <row r="48" spans="2:7">
      <c r="B48" s="7">
        <v>13</v>
      </c>
      <c r="C48" s="7">
        <f t="shared" si="5"/>
        <v>1</v>
      </c>
      <c r="D48" s="7">
        <f t="shared" si="6"/>
        <v>2022</v>
      </c>
      <c r="E48" s="3">
        <v>485</v>
      </c>
      <c r="F48" s="3">
        <f t="shared" si="1"/>
        <v>485000</v>
      </c>
      <c r="G48" s="1">
        <f t="shared" si="2"/>
        <v>44574</v>
      </c>
    </row>
    <row r="49" spans="2:7">
      <c r="B49" s="68">
        <v>5</v>
      </c>
      <c r="C49" s="7">
        <f t="shared" si="5"/>
        <v>1</v>
      </c>
      <c r="D49" s="7">
        <f t="shared" si="6"/>
        <v>2022</v>
      </c>
      <c r="E49" s="3">
        <v>487</v>
      </c>
      <c r="F49" s="3">
        <f t="shared" si="1"/>
        <v>487000</v>
      </c>
      <c r="G49" s="1">
        <f t="shared" si="2"/>
        <v>44566</v>
      </c>
    </row>
    <row r="50" spans="2:7">
      <c r="B50" s="7">
        <v>28</v>
      </c>
      <c r="C50" s="7">
        <f t="shared" si="5"/>
        <v>1</v>
      </c>
      <c r="D50" s="7">
        <f t="shared" si="6"/>
        <v>2022</v>
      </c>
      <c r="E50" s="3">
        <f>SUM(45,40,70,80,50,40,15,150)</f>
        <v>490</v>
      </c>
      <c r="F50" s="3">
        <f t="shared" si="1"/>
        <v>490000</v>
      </c>
      <c r="G50" s="1">
        <f t="shared" si="2"/>
        <v>44589</v>
      </c>
    </row>
    <row r="51" spans="2:7">
      <c r="B51" s="68">
        <v>3</v>
      </c>
      <c r="C51" s="7">
        <f t="shared" si="5"/>
        <v>1</v>
      </c>
      <c r="D51" s="7">
        <f t="shared" si="6"/>
        <v>2022</v>
      </c>
      <c r="E51" s="3">
        <v>490</v>
      </c>
      <c r="F51" s="3">
        <f t="shared" si="1"/>
        <v>490000</v>
      </c>
      <c r="G51" s="1">
        <f t="shared" si="2"/>
        <v>44564</v>
      </c>
    </row>
    <row r="52" spans="2:7">
      <c r="B52" s="7">
        <v>3</v>
      </c>
      <c r="C52" s="7">
        <f t="shared" si="5"/>
        <v>1</v>
      </c>
      <c r="D52" s="7">
        <f t="shared" si="6"/>
        <v>2022</v>
      </c>
      <c r="E52" s="3">
        <v>517</v>
      </c>
      <c r="F52" s="3">
        <f t="shared" si="1"/>
        <v>517000</v>
      </c>
      <c r="G52" s="1">
        <f t="shared" si="2"/>
        <v>44564</v>
      </c>
    </row>
    <row r="53" spans="2:7">
      <c r="B53" s="7">
        <v>16</v>
      </c>
      <c r="C53" s="7">
        <f t="shared" si="5"/>
        <v>1</v>
      </c>
      <c r="D53" s="7">
        <f t="shared" si="6"/>
        <v>2022</v>
      </c>
      <c r="E53" s="3">
        <v>520</v>
      </c>
      <c r="F53" s="3">
        <f t="shared" si="1"/>
        <v>520000</v>
      </c>
      <c r="G53" s="1">
        <f t="shared" si="2"/>
        <v>44577</v>
      </c>
    </row>
    <row r="54" spans="2:7">
      <c r="B54" s="7">
        <v>25</v>
      </c>
      <c r="C54" s="7">
        <f t="shared" si="5"/>
        <v>1</v>
      </c>
      <c r="D54" s="7">
        <f t="shared" si="6"/>
        <v>2022</v>
      </c>
      <c r="E54" s="3">
        <v>535</v>
      </c>
      <c r="F54" s="3">
        <f t="shared" si="1"/>
        <v>535000</v>
      </c>
      <c r="G54" s="1">
        <f t="shared" si="2"/>
        <v>44586</v>
      </c>
    </row>
    <row r="55" spans="2:7">
      <c r="B55" s="7">
        <v>19</v>
      </c>
      <c r="C55" s="7">
        <f t="shared" si="5"/>
        <v>1</v>
      </c>
      <c r="D55" s="7">
        <f t="shared" si="6"/>
        <v>2022</v>
      </c>
      <c r="E55" s="3">
        <v>545</v>
      </c>
      <c r="F55" s="3">
        <f t="shared" si="1"/>
        <v>545000</v>
      </c>
      <c r="G55" s="1">
        <f t="shared" si="2"/>
        <v>44580</v>
      </c>
    </row>
    <row r="56" spans="2:7">
      <c r="B56" s="7">
        <v>22</v>
      </c>
      <c r="C56" s="7">
        <f t="shared" si="5"/>
        <v>1</v>
      </c>
      <c r="D56" s="7">
        <f t="shared" si="6"/>
        <v>2022</v>
      </c>
      <c r="E56" s="3">
        <v>545.5</v>
      </c>
      <c r="F56" s="3">
        <f t="shared" si="1"/>
        <v>545500</v>
      </c>
      <c r="G56" s="1">
        <f t="shared" si="2"/>
        <v>44583</v>
      </c>
    </row>
    <row r="57" spans="2:7">
      <c r="B57" s="7">
        <v>19</v>
      </c>
      <c r="C57" s="7">
        <f t="shared" si="5"/>
        <v>1</v>
      </c>
      <c r="D57" s="7">
        <f t="shared" si="6"/>
        <v>2022</v>
      </c>
      <c r="E57" s="3">
        <v>560</v>
      </c>
      <c r="F57" s="3">
        <f t="shared" si="1"/>
        <v>560000</v>
      </c>
      <c r="G57" s="1">
        <f t="shared" si="2"/>
        <v>44580</v>
      </c>
    </row>
    <row r="58" spans="2:7">
      <c r="B58" s="7">
        <v>29</v>
      </c>
      <c r="C58" s="7">
        <f t="shared" si="5"/>
        <v>1</v>
      </c>
      <c r="D58" s="7">
        <f t="shared" si="6"/>
        <v>2022</v>
      </c>
      <c r="E58" s="3">
        <v>560</v>
      </c>
      <c r="F58" s="3">
        <f t="shared" si="1"/>
        <v>560000</v>
      </c>
      <c r="G58" s="1">
        <f t="shared" si="2"/>
        <v>44590</v>
      </c>
    </row>
    <row r="59" spans="2:7">
      <c r="B59" s="7">
        <v>21</v>
      </c>
      <c r="C59" s="7">
        <f t="shared" si="5"/>
        <v>1</v>
      </c>
      <c r="D59" s="7">
        <f t="shared" si="6"/>
        <v>2022</v>
      </c>
      <c r="E59" s="3">
        <v>562</v>
      </c>
      <c r="F59" s="3">
        <f t="shared" si="1"/>
        <v>562000</v>
      </c>
      <c r="G59" s="1">
        <f t="shared" si="2"/>
        <v>44582</v>
      </c>
    </row>
    <row r="60" spans="2:7">
      <c r="B60" s="7">
        <v>20</v>
      </c>
      <c r="C60" s="7">
        <f t="shared" si="5"/>
        <v>1</v>
      </c>
      <c r="D60" s="7">
        <f t="shared" si="6"/>
        <v>2022</v>
      </c>
      <c r="E60" s="3">
        <v>565</v>
      </c>
      <c r="F60" s="3">
        <f t="shared" si="1"/>
        <v>565000</v>
      </c>
      <c r="G60" s="1">
        <f t="shared" si="2"/>
        <v>44581</v>
      </c>
    </row>
    <row r="61" spans="2:7">
      <c r="B61" s="7">
        <v>28</v>
      </c>
      <c r="C61" s="7">
        <f t="shared" si="5"/>
        <v>1</v>
      </c>
      <c r="D61" s="7">
        <f t="shared" si="6"/>
        <v>2022</v>
      </c>
      <c r="E61" s="3">
        <v>565</v>
      </c>
      <c r="F61" s="3">
        <f t="shared" si="1"/>
        <v>565000</v>
      </c>
      <c r="G61" s="1">
        <f t="shared" si="2"/>
        <v>44589</v>
      </c>
    </row>
    <row r="62" spans="2:7">
      <c r="B62" s="7">
        <v>8</v>
      </c>
      <c r="C62" s="7">
        <f t="shared" si="5"/>
        <v>1</v>
      </c>
      <c r="D62" s="7">
        <f t="shared" si="6"/>
        <v>2022</v>
      </c>
      <c r="E62" s="3">
        <v>580</v>
      </c>
      <c r="F62" s="3">
        <f t="shared" si="1"/>
        <v>580000</v>
      </c>
      <c r="G62" s="1">
        <f t="shared" si="2"/>
        <v>44569</v>
      </c>
    </row>
    <row r="63" spans="2:7">
      <c r="B63" s="7">
        <v>5</v>
      </c>
      <c r="C63" s="7">
        <f t="shared" si="5"/>
        <v>1</v>
      </c>
      <c r="D63" s="7">
        <f t="shared" si="6"/>
        <v>2022</v>
      </c>
      <c r="E63" s="3">
        <v>585</v>
      </c>
      <c r="F63" s="3">
        <f t="shared" si="1"/>
        <v>585000</v>
      </c>
      <c r="G63" s="1">
        <f t="shared" si="2"/>
        <v>44566</v>
      </c>
    </row>
    <row r="64" spans="2:7">
      <c r="B64" s="7">
        <v>23</v>
      </c>
      <c r="C64" s="7">
        <f t="shared" si="5"/>
        <v>1</v>
      </c>
      <c r="D64" s="7">
        <f t="shared" si="6"/>
        <v>2022</v>
      </c>
      <c r="E64" s="3">
        <v>585</v>
      </c>
      <c r="F64" s="3">
        <f t="shared" si="1"/>
        <v>585000</v>
      </c>
      <c r="G64" s="1">
        <f t="shared" si="2"/>
        <v>44584</v>
      </c>
    </row>
    <row r="65" spans="2:7">
      <c r="B65" s="7">
        <v>25</v>
      </c>
      <c r="C65" s="7">
        <f t="shared" si="5"/>
        <v>1</v>
      </c>
      <c r="D65" s="7">
        <f t="shared" si="6"/>
        <v>2022</v>
      </c>
      <c r="E65" s="3">
        <v>585</v>
      </c>
      <c r="F65" s="3">
        <f t="shared" si="1"/>
        <v>585000</v>
      </c>
      <c r="G65" s="1">
        <f t="shared" si="2"/>
        <v>44586</v>
      </c>
    </row>
    <row r="66" spans="2:7">
      <c r="B66" s="7">
        <v>7</v>
      </c>
      <c r="C66" s="7">
        <f t="shared" si="5"/>
        <v>1</v>
      </c>
      <c r="D66" s="7">
        <f t="shared" si="6"/>
        <v>2022</v>
      </c>
      <c r="E66" s="3">
        <v>638</v>
      </c>
      <c r="F66" s="3">
        <f t="shared" si="1"/>
        <v>638000</v>
      </c>
      <c r="G66" s="1">
        <f t="shared" si="2"/>
        <v>44568</v>
      </c>
    </row>
    <row r="67" spans="2:7">
      <c r="B67" s="7">
        <v>2</v>
      </c>
      <c r="C67" s="7">
        <f t="shared" si="5"/>
        <v>1</v>
      </c>
      <c r="D67" s="7">
        <f t="shared" si="6"/>
        <v>2022</v>
      </c>
      <c r="E67" s="3">
        <v>676</v>
      </c>
      <c r="F67" s="3">
        <f t="shared" ref="F67:F130" si="7">IFERROR(E67*1000,0)</f>
        <v>676000</v>
      </c>
      <c r="G67" s="1">
        <f t="shared" ref="G67:G130" si="8">DATE(D67,C67,B67)</f>
        <v>44563</v>
      </c>
    </row>
    <row r="68" spans="2:7">
      <c r="B68" s="7">
        <v>24</v>
      </c>
      <c r="C68" s="7">
        <f t="shared" si="5"/>
        <v>1</v>
      </c>
      <c r="D68" s="7">
        <f t="shared" si="6"/>
        <v>2022</v>
      </c>
      <c r="E68" s="3">
        <v>680</v>
      </c>
      <c r="F68" s="3">
        <f t="shared" si="7"/>
        <v>680000</v>
      </c>
      <c r="G68" s="1">
        <f t="shared" si="8"/>
        <v>44585</v>
      </c>
    </row>
    <row r="69" spans="2:7">
      <c r="B69" s="7">
        <v>25</v>
      </c>
      <c r="C69" s="7">
        <f t="shared" si="5"/>
        <v>1</v>
      </c>
      <c r="D69" s="7">
        <f t="shared" si="6"/>
        <v>2022</v>
      </c>
      <c r="E69" s="3">
        <v>680</v>
      </c>
      <c r="F69" s="3">
        <f t="shared" si="7"/>
        <v>680000</v>
      </c>
      <c r="G69" s="1">
        <f t="shared" si="8"/>
        <v>44586</v>
      </c>
    </row>
    <row r="70" spans="2:7">
      <c r="B70" s="7">
        <v>23</v>
      </c>
      <c r="C70" s="7">
        <f t="shared" si="5"/>
        <v>1</v>
      </c>
      <c r="D70" s="7">
        <f t="shared" si="6"/>
        <v>2022</v>
      </c>
      <c r="E70" s="3">
        <v>685</v>
      </c>
      <c r="F70" s="3">
        <f t="shared" si="7"/>
        <v>685000</v>
      </c>
      <c r="G70" s="1">
        <f t="shared" si="8"/>
        <v>44584</v>
      </c>
    </row>
    <row r="71" spans="2:7">
      <c r="B71" s="7">
        <v>2</v>
      </c>
      <c r="C71" s="7">
        <f t="shared" si="5"/>
        <v>1</v>
      </c>
      <c r="D71" s="7">
        <f t="shared" si="6"/>
        <v>2022</v>
      </c>
      <c r="E71" s="3">
        <v>685</v>
      </c>
      <c r="F71" s="3">
        <f t="shared" si="7"/>
        <v>685000</v>
      </c>
      <c r="G71" s="1">
        <f t="shared" si="8"/>
        <v>44563</v>
      </c>
    </row>
    <row r="72" spans="2:7">
      <c r="B72" s="7">
        <v>6</v>
      </c>
      <c r="C72" s="7">
        <f t="shared" ref="C72:C97" si="9">C71</f>
        <v>1</v>
      </c>
      <c r="D72" s="7">
        <f t="shared" ref="D72:D97" si="10">D71</f>
        <v>2022</v>
      </c>
      <c r="E72" s="3">
        <v>685</v>
      </c>
      <c r="F72" s="3">
        <f t="shared" si="7"/>
        <v>685000</v>
      </c>
      <c r="G72" s="1">
        <f t="shared" si="8"/>
        <v>44567</v>
      </c>
    </row>
    <row r="73" spans="2:7">
      <c r="B73" s="7">
        <v>24</v>
      </c>
      <c r="C73" s="7">
        <f t="shared" si="9"/>
        <v>1</v>
      </c>
      <c r="D73" s="7">
        <f t="shared" si="10"/>
        <v>2022</v>
      </c>
      <c r="E73" s="3">
        <v>690</v>
      </c>
      <c r="F73" s="3">
        <f t="shared" si="7"/>
        <v>690000</v>
      </c>
      <c r="G73" s="1">
        <f t="shared" si="8"/>
        <v>44585</v>
      </c>
    </row>
    <row r="74" spans="2:7">
      <c r="B74" s="7">
        <v>29</v>
      </c>
      <c r="C74" s="7">
        <f t="shared" si="9"/>
        <v>1</v>
      </c>
      <c r="D74" s="7">
        <f t="shared" si="10"/>
        <v>2022</v>
      </c>
      <c r="E74" s="3">
        <v>695</v>
      </c>
      <c r="F74" s="3">
        <f t="shared" si="7"/>
        <v>695000</v>
      </c>
      <c r="G74" s="1">
        <f t="shared" si="8"/>
        <v>44590</v>
      </c>
    </row>
    <row r="75" spans="2:7">
      <c r="B75" s="7">
        <v>21</v>
      </c>
      <c r="C75" s="7">
        <f t="shared" si="9"/>
        <v>1</v>
      </c>
      <c r="D75" s="7">
        <f t="shared" si="10"/>
        <v>2022</v>
      </c>
      <c r="E75" s="3">
        <v>700</v>
      </c>
      <c r="F75" s="3">
        <f t="shared" si="7"/>
        <v>700000</v>
      </c>
      <c r="G75" s="1">
        <f t="shared" si="8"/>
        <v>44582</v>
      </c>
    </row>
    <row r="76" spans="2:7">
      <c r="B76" s="7">
        <v>9</v>
      </c>
      <c r="C76" s="7">
        <f t="shared" si="9"/>
        <v>1</v>
      </c>
      <c r="D76" s="7">
        <f t="shared" si="10"/>
        <v>2022</v>
      </c>
      <c r="E76" s="3">
        <v>705</v>
      </c>
      <c r="F76" s="3">
        <f t="shared" si="7"/>
        <v>705000</v>
      </c>
      <c r="G76" s="1">
        <f t="shared" si="8"/>
        <v>44570</v>
      </c>
    </row>
    <row r="77" spans="2:7">
      <c r="B77" s="7">
        <v>27</v>
      </c>
      <c r="C77" s="7">
        <f t="shared" si="9"/>
        <v>1</v>
      </c>
      <c r="D77" s="7">
        <f t="shared" si="10"/>
        <v>2022</v>
      </c>
      <c r="E77" s="3">
        <v>705</v>
      </c>
      <c r="F77" s="3">
        <f t="shared" si="7"/>
        <v>705000</v>
      </c>
      <c r="G77" s="1">
        <f t="shared" si="8"/>
        <v>44588</v>
      </c>
    </row>
    <row r="78" spans="2:7">
      <c r="B78" s="7">
        <v>3</v>
      </c>
      <c r="C78" s="7">
        <f t="shared" si="9"/>
        <v>1</v>
      </c>
      <c r="D78" s="7">
        <f t="shared" si="10"/>
        <v>2022</v>
      </c>
      <c r="E78" s="3">
        <v>710</v>
      </c>
      <c r="F78" s="3">
        <f t="shared" si="7"/>
        <v>710000</v>
      </c>
      <c r="G78" s="1">
        <f t="shared" si="8"/>
        <v>44564</v>
      </c>
    </row>
    <row r="79" spans="2:7">
      <c r="B79" s="7">
        <v>16</v>
      </c>
      <c r="C79" s="7">
        <f t="shared" si="9"/>
        <v>1</v>
      </c>
      <c r="D79" s="7">
        <f t="shared" si="10"/>
        <v>2022</v>
      </c>
      <c r="E79" s="3">
        <v>715</v>
      </c>
      <c r="F79" s="3">
        <f t="shared" si="7"/>
        <v>715000</v>
      </c>
      <c r="G79" s="1">
        <f t="shared" si="8"/>
        <v>44577</v>
      </c>
    </row>
    <row r="80" spans="2:7">
      <c r="B80" s="7">
        <v>21</v>
      </c>
      <c r="C80" s="7">
        <f t="shared" si="9"/>
        <v>1</v>
      </c>
      <c r="D80" s="7">
        <f t="shared" si="10"/>
        <v>2022</v>
      </c>
      <c r="E80" s="3">
        <v>730</v>
      </c>
      <c r="F80" s="3">
        <f t="shared" si="7"/>
        <v>730000</v>
      </c>
      <c r="G80" s="1">
        <f t="shared" si="8"/>
        <v>44582</v>
      </c>
    </row>
    <row r="81" spans="2:7">
      <c r="B81" s="7">
        <v>10</v>
      </c>
      <c r="C81" s="7">
        <f t="shared" si="9"/>
        <v>1</v>
      </c>
      <c r="D81" s="7">
        <f t="shared" si="10"/>
        <v>2022</v>
      </c>
      <c r="E81" s="3">
        <v>735</v>
      </c>
      <c r="F81" s="3">
        <f t="shared" si="7"/>
        <v>735000</v>
      </c>
      <c r="G81" s="1">
        <f t="shared" si="8"/>
        <v>44571</v>
      </c>
    </row>
    <row r="82" spans="2:7">
      <c r="B82" s="7">
        <v>22</v>
      </c>
      <c r="C82" s="7">
        <f t="shared" si="9"/>
        <v>1</v>
      </c>
      <c r="D82" s="7">
        <f t="shared" si="10"/>
        <v>2022</v>
      </c>
      <c r="E82" s="3">
        <v>735</v>
      </c>
      <c r="F82" s="3">
        <f t="shared" si="7"/>
        <v>735000</v>
      </c>
      <c r="G82" s="1">
        <f t="shared" si="8"/>
        <v>44583</v>
      </c>
    </row>
    <row r="83" spans="2:7">
      <c r="B83" s="7">
        <v>21</v>
      </c>
      <c r="C83" s="7">
        <f t="shared" si="9"/>
        <v>1</v>
      </c>
      <c r="D83" s="7">
        <f t="shared" si="10"/>
        <v>2022</v>
      </c>
      <c r="E83" s="3">
        <v>735</v>
      </c>
      <c r="F83" s="3">
        <f t="shared" si="7"/>
        <v>735000</v>
      </c>
      <c r="G83" s="1">
        <f t="shared" si="8"/>
        <v>44582</v>
      </c>
    </row>
    <row r="84" spans="2:7">
      <c r="B84" s="7">
        <v>19</v>
      </c>
      <c r="C84" s="7">
        <f t="shared" si="9"/>
        <v>1</v>
      </c>
      <c r="D84" s="7">
        <f t="shared" si="10"/>
        <v>2022</v>
      </c>
      <c r="E84" s="3">
        <v>739</v>
      </c>
      <c r="F84" s="3">
        <f t="shared" si="7"/>
        <v>739000</v>
      </c>
      <c r="G84" s="1">
        <f t="shared" si="8"/>
        <v>44580</v>
      </c>
    </row>
    <row r="85" spans="2:7">
      <c r="B85" s="7">
        <v>11</v>
      </c>
      <c r="C85" s="7">
        <f t="shared" si="9"/>
        <v>1</v>
      </c>
      <c r="D85" s="7">
        <f t="shared" si="10"/>
        <v>2022</v>
      </c>
      <c r="E85" s="3">
        <v>750</v>
      </c>
      <c r="F85" s="3">
        <f t="shared" si="7"/>
        <v>750000</v>
      </c>
      <c r="G85" s="1">
        <f t="shared" si="8"/>
        <v>44572</v>
      </c>
    </row>
    <row r="86" spans="2:7">
      <c r="B86" s="7">
        <v>4</v>
      </c>
      <c r="C86" s="7">
        <f t="shared" si="9"/>
        <v>1</v>
      </c>
      <c r="D86" s="7">
        <f t="shared" si="10"/>
        <v>2022</v>
      </c>
      <c r="E86" s="3">
        <v>760</v>
      </c>
      <c r="F86" s="3">
        <f t="shared" si="7"/>
        <v>760000</v>
      </c>
      <c r="G86" s="1">
        <f t="shared" si="8"/>
        <v>44565</v>
      </c>
    </row>
    <row r="87" spans="2:7">
      <c r="B87" s="7">
        <v>20</v>
      </c>
      <c r="C87" s="7">
        <f t="shared" si="9"/>
        <v>1</v>
      </c>
      <c r="D87" s="7">
        <f t="shared" si="10"/>
        <v>2022</v>
      </c>
      <c r="E87" s="3">
        <v>760</v>
      </c>
      <c r="F87" s="3">
        <f t="shared" si="7"/>
        <v>760000</v>
      </c>
      <c r="G87" s="1">
        <f t="shared" si="8"/>
        <v>44581</v>
      </c>
    </row>
    <row r="88" spans="2:7">
      <c r="B88" s="7">
        <v>22</v>
      </c>
      <c r="C88" s="7">
        <f t="shared" si="9"/>
        <v>1</v>
      </c>
      <c r="D88" s="7">
        <f t="shared" si="10"/>
        <v>2022</v>
      </c>
      <c r="E88" s="3">
        <v>790</v>
      </c>
      <c r="F88" s="3">
        <f t="shared" si="7"/>
        <v>790000</v>
      </c>
      <c r="G88" s="1">
        <f t="shared" si="8"/>
        <v>44583</v>
      </c>
    </row>
    <row r="89" spans="2:7">
      <c r="B89" s="7">
        <v>26</v>
      </c>
      <c r="C89" s="7">
        <f t="shared" si="9"/>
        <v>1</v>
      </c>
      <c r="D89" s="7">
        <f t="shared" si="10"/>
        <v>2022</v>
      </c>
      <c r="E89" s="3">
        <v>802</v>
      </c>
      <c r="F89" s="3">
        <f t="shared" si="7"/>
        <v>802000</v>
      </c>
      <c r="G89" s="1">
        <f t="shared" si="8"/>
        <v>44587</v>
      </c>
    </row>
    <row r="90" spans="2:7">
      <c r="B90" s="7">
        <v>23</v>
      </c>
      <c r="C90" s="7">
        <f t="shared" si="9"/>
        <v>1</v>
      </c>
      <c r="D90" s="7">
        <f t="shared" si="10"/>
        <v>2022</v>
      </c>
      <c r="E90" s="3">
        <v>805</v>
      </c>
      <c r="F90" s="3">
        <f t="shared" si="7"/>
        <v>805000</v>
      </c>
      <c r="G90" s="1">
        <f t="shared" si="8"/>
        <v>44584</v>
      </c>
    </row>
    <row r="91" spans="2:7">
      <c r="B91" s="7">
        <v>26</v>
      </c>
      <c r="C91" s="7">
        <f t="shared" si="9"/>
        <v>1</v>
      </c>
      <c r="D91" s="7">
        <f t="shared" si="10"/>
        <v>2022</v>
      </c>
      <c r="E91" s="3">
        <v>805</v>
      </c>
      <c r="F91" s="3">
        <f t="shared" si="7"/>
        <v>805000</v>
      </c>
      <c r="G91" s="1">
        <f t="shared" si="8"/>
        <v>44587</v>
      </c>
    </row>
    <row r="92" spans="2:7">
      <c r="B92" s="7">
        <v>7</v>
      </c>
      <c r="C92" s="7">
        <f t="shared" si="9"/>
        <v>1</v>
      </c>
      <c r="D92" s="7">
        <f t="shared" si="10"/>
        <v>2022</v>
      </c>
      <c r="E92" s="3">
        <v>810</v>
      </c>
      <c r="F92" s="3">
        <f t="shared" si="7"/>
        <v>810000</v>
      </c>
      <c r="G92" s="1">
        <f t="shared" si="8"/>
        <v>44568</v>
      </c>
    </row>
    <row r="93" spans="2:7">
      <c r="B93" s="7">
        <v>4</v>
      </c>
      <c r="C93" s="7">
        <f t="shared" si="9"/>
        <v>1</v>
      </c>
      <c r="D93" s="7">
        <f t="shared" si="10"/>
        <v>2022</v>
      </c>
      <c r="E93" s="3">
        <v>815</v>
      </c>
      <c r="F93" s="3">
        <f t="shared" si="7"/>
        <v>815000</v>
      </c>
      <c r="G93" s="1">
        <f t="shared" si="8"/>
        <v>44565</v>
      </c>
    </row>
    <row r="94" spans="2:7">
      <c r="B94" s="7">
        <v>28</v>
      </c>
      <c r="C94" s="7">
        <f t="shared" si="9"/>
        <v>1</v>
      </c>
      <c r="D94" s="7">
        <f t="shared" si="10"/>
        <v>2022</v>
      </c>
      <c r="E94" s="3">
        <v>825</v>
      </c>
      <c r="F94" s="3">
        <f t="shared" si="7"/>
        <v>825000</v>
      </c>
      <c r="G94" s="1">
        <f t="shared" si="8"/>
        <v>44589</v>
      </c>
    </row>
    <row r="95" spans="2:7">
      <c r="B95" s="68">
        <v>11</v>
      </c>
      <c r="C95" s="7">
        <f t="shared" si="9"/>
        <v>1</v>
      </c>
      <c r="D95" s="7">
        <f t="shared" si="10"/>
        <v>2022</v>
      </c>
      <c r="E95" s="3">
        <v>830</v>
      </c>
      <c r="F95" s="3">
        <f t="shared" si="7"/>
        <v>830000</v>
      </c>
      <c r="G95" s="1">
        <f t="shared" si="8"/>
        <v>44572</v>
      </c>
    </row>
    <row r="96" spans="2:7">
      <c r="B96" s="7">
        <v>18</v>
      </c>
      <c r="C96" s="7">
        <f t="shared" si="9"/>
        <v>1</v>
      </c>
      <c r="D96" s="7">
        <f t="shared" si="10"/>
        <v>2022</v>
      </c>
      <c r="E96" s="3">
        <v>845</v>
      </c>
      <c r="F96" s="3">
        <f t="shared" si="7"/>
        <v>845000</v>
      </c>
      <c r="G96" s="1">
        <f t="shared" si="8"/>
        <v>44579</v>
      </c>
    </row>
    <row r="97" spans="2:7">
      <c r="B97" s="7">
        <v>11</v>
      </c>
      <c r="C97" s="7">
        <f t="shared" si="9"/>
        <v>1</v>
      </c>
      <c r="D97" s="7">
        <f t="shared" si="10"/>
        <v>2022</v>
      </c>
      <c r="E97" s="3">
        <v>855</v>
      </c>
      <c r="F97" s="3">
        <f t="shared" si="7"/>
        <v>855000</v>
      </c>
      <c r="G97" s="1">
        <f t="shared" si="8"/>
        <v>44572</v>
      </c>
    </row>
    <row r="98" spans="2:7">
      <c r="B98" s="68">
        <v>1</v>
      </c>
      <c r="C98" s="7">
        <v>10</v>
      </c>
      <c r="D98" s="7">
        <f t="shared" ref="D98:D129" si="11">D97</f>
        <v>2022</v>
      </c>
      <c r="E98" s="3">
        <v>867</v>
      </c>
      <c r="F98" s="3">
        <f t="shared" si="7"/>
        <v>867000</v>
      </c>
      <c r="G98" s="1">
        <f t="shared" si="8"/>
        <v>44835</v>
      </c>
    </row>
    <row r="99" spans="2:7">
      <c r="B99" s="7">
        <v>20</v>
      </c>
      <c r="C99" s="7">
        <f t="shared" ref="C99:C145" si="12">C98</f>
        <v>10</v>
      </c>
      <c r="D99" s="7">
        <f t="shared" si="11"/>
        <v>2022</v>
      </c>
      <c r="E99" s="3">
        <v>890</v>
      </c>
      <c r="F99" s="3">
        <f t="shared" si="7"/>
        <v>890000</v>
      </c>
      <c r="G99" s="1">
        <f t="shared" si="8"/>
        <v>44854</v>
      </c>
    </row>
    <row r="100" spans="2:7">
      <c r="B100" s="7">
        <v>9</v>
      </c>
      <c r="C100" s="7">
        <f t="shared" si="12"/>
        <v>10</v>
      </c>
      <c r="D100" s="7">
        <f t="shared" si="11"/>
        <v>2022</v>
      </c>
      <c r="E100" s="3">
        <v>905</v>
      </c>
      <c r="F100" s="3">
        <f t="shared" si="7"/>
        <v>905000</v>
      </c>
      <c r="G100" s="1">
        <f t="shared" si="8"/>
        <v>44843</v>
      </c>
    </row>
    <row r="101" spans="2:7">
      <c r="B101" s="7">
        <v>31</v>
      </c>
      <c r="C101" s="7">
        <f t="shared" si="12"/>
        <v>10</v>
      </c>
      <c r="D101" s="7">
        <f t="shared" si="11"/>
        <v>2022</v>
      </c>
      <c r="E101" s="3">
        <v>920</v>
      </c>
      <c r="F101" s="3">
        <f t="shared" si="7"/>
        <v>920000</v>
      </c>
      <c r="G101" s="1">
        <f t="shared" si="8"/>
        <v>44865</v>
      </c>
    </row>
    <row r="102" spans="2:7">
      <c r="B102" s="7">
        <v>6</v>
      </c>
      <c r="C102" s="7">
        <f t="shared" si="12"/>
        <v>10</v>
      </c>
      <c r="D102" s="7">
        <f t="shared" si="11"/>
        <v>2022</v>
      </c>
      <c r="E102" s="3">
        <v>943</v>
      </c>
      <c r="F102" s="3">
        <f t="shared" si="7"/>
        <v>943000</v>
      </c>
      <c r="G102" s="1">
        <f t="shared" si="8"/>
        <v>44840</v>
      </c>
    </row>
    <row r="103" spans="2:7">
      <c r="B103" s="68">
        <v>11</v>
      </c>
      <c r="C103" s="7">
        <f t="shared" si="12"/>
        <v>10</v>
      </c>
      <c r="D103" s="7">
        <f t="shared" si="11"/>
        <v>2022</v>
      </c>
      <c r="E103" s="3">
        <v>945</v>
      </c>
      <c r="F103" s="3">
        <f t="shared" si="7"/>
        <v>945000</v>
      </c>
      <c r="G103" s="1">
        <f t="shared" si="8"/>
        <v>44845</v>
      </c>
    </row>
    <row r="104" spans="2:7">
      <c r="B104" s="7">
        <v>4</v>
      </c>
      <c r="C104" s="7">
        <f t="shared" si="12"/>
        <v>10</v>
      </c>
      <c r="D104" s="7">
        <f t="shared" si="11"/>
        <v>2022</v>
      </c>
      <c r="E104" s="3">
        <v>948</v>
      </c>
      <c r="F104" s="3">
        <f t="shared" si="7"/>
        <v>948000</v>
      </c>
      <c r="G104" s="1">
        <f t="shared" si="8"/>
        <v>44838</v>
      </c>
    </row>
    <row r="105" spans="2:7">
      <c r="B105" s="7">
        <v>28</v>
      </c>
      <c r="C105" s="7">
        <f t="shared" si="12"/>
        <v>10</v>
      </c>
      <c r="D105" s="7">
        <f t="shared" si="11"/>
        <v>2022</v>
      </c>
      <c r="E105" s="3">
        <v>971</v>
      </c>
      <c r="F105" s="3">
        <f t="shared" si="7"/>
        <v>971000</v>
      </c>
      <c r="G105" s="1">
        <f t="shared" si="8"/>
        <v>44862</v>
      </c>
    </row>
    <row r="106" spans="2:7">
      <c r="B106" s="7">
        <v>24</v>
      </c>
      <c r="C106" s="7">
        <f t="shared" si="12"/>
        <v>10</v>
      </c>
      <c r="D106" s="7">
        <f t="shared" si="11"/>
        <v>2022</v>
      </c>
      <c r="E106" s="3">
        <v>975</v>
      </c>
      <c r="F106" s="3">
        <f t="shared" si="7"/>
        <v>975000</v>
      </c>
      <c r="G106" s="1">
        <f t="shared" si="8"/>
        <v>44858</v>
      </c>
    </row>
    <row r="107" spans="2:7">
      <c r="B107" s="7">
        <v>26</v>
      </c>
      <c r="C107" s="7">
        <f t="shared" si="12"/>
        <v>10</v>
      </c>
      <c r="D107" s="7">
        <f t="shared" si="11"/>
        <v>2022</v>
      </c>
      <c r="E107" s="3">
        <v>995</v>
      </c>
      <c r="F107" s="3">
        <f t="shared" si="7"/>
        <v>995000</v>
      </c>
      <c r="G107" s="1">
        <f t="shared" si="8"/>
        <v>44860</v>
      </c>
    </row>
    <row r="108" spans="2:7">
      <c r="B108" s="66">
        <v>30</v>
      </c>
      <c r="C108" s="7">
        <f t="shared" si="12"/>
        <v>10</v>
      </c>
      <c r="D108" s="7">
        <f t="shared" si="11"/>
        <v>2022</v>
      </c>
      <c r="E108" s="3">
        <v>995</v>
      </c>
      <c r="F108" s="3">
        <f t="shared" si="7"/>
        <v>995000</v>
      </c>
      <c r="G108" s="1">
        <f t="shared" si="8"/>
        <v>44864</v>
      </c>
    </row>
    <row r="109" spans="2:7">
      <c r="B109" s="67">
        <v>28</v>
      </c>
      <c r="C109" s="7">
        <f t="shared" si="12"/>
        <v>10</v>
      </c>
      <c r="D109" s="7">
        <f t="shared" si="11"/>
        <v>2022</v>
      </c>
      <c r="E109" s="3">
        <v>1010</v>
      </c>
      <c r="F109" s="3">
        <f t="shared" si="7"/>
        <v>1010000</v>
      </c>
      <c r="G109" s="1">
        <f t="shared" si="8"/>
        <v>44862</v>
      </c>
    </row>
    <row r="110" spans="2:7">
      <c r="B110" s="67">
        <v>4</v>
      </c>
      <c r="C110" s="7">
        <f t="shared" si="12"/>
        <v>10</v>
      </c>
      <c r="D110" s="7">
        <f t="shared" si="11"/>
        <v>2022</v>
      </c>
      <c r="E110" s="3">
        <v>1014</v>
      </c>
      <c r="F110" s="3">
        <f t="shared" si="7"/>
        <v>1014000</v>
      </c>
      <c r="G110" s="1">
        <f t="shared" si="8"/>
        <v>44838</v>
      </c>
    </row>
    <row r="111" spans="2:7">
      <c r="B111" s="67">
        <v>25</v>
      </c>
      <c r="C111" s="7">
        <f t="shared" si="12"/>
        <v>10</v>
      </c>
      <c r="D111" s="7">
        <f t="shared" si="11"/>
        <v>2022</v>
      </c>
      <c r="E111" s="3">
        <v>1030</v>
      </c>
      <c r="F111" s="3">
        <f t="shared" si="7"/>
        <v>1030000</v>
      </c>
      <c r="G111" s="1">
        <f t="shared" si="8"/>
        <v>44859</v>
      </c>
    </row>
    <row r="112" spans="2:7">
      <c r="B112" s="67">
        <v>17</v>
      </c>
      <c r="C112" s="7">
        <f t="shared" si="12"/>
        <v>10</v>
      </c>
      <c r="D112" s="7">
        <f t="shared" si="11"/>
        <v>2022</v>
      </c>
      <c r="E112" s="3">
        <v>1045</v>
      </c>
      <c r="F112" s="3">
        <f t="shared" si="7"/>
        <v>1045000</v>
      </c>
      <c r="G112" s="1">
        <f t="shared" si="8"/>
        <v>44851</v>
      </c>
    </row>
    <row r="113" spans="2:7">
      <c r="B113" s="67">
        <v>14</v>
      </c>
      <c r="C113" s="7">
        <f t="shared" si="12"/>
        <v>10</v>
      </c>
      <c r="D113" s="7">
        <f t="shared" si="11"/>
        <v>2022</v>
      </c>
      <c r="E113" s="3">
        <v>1065</v>
      </c>
      <c r="F113" s="3">
        <f t="shared" si="7"/>
        <v>1065000</v>
      </c>
      <c r="G113" s="1">
        <f t="shared" si="8"/>
        <v>44848</v>
      </c>
    </row>
    <row r="114" spans="2:7">
      <c r="B114" s="67">
        <v>13</v>
      </c>
      <c r="C114" s="7">
        <f t="shared" si="12"/>
        <v>10</v>
      </c>
      <c r="D114" s="7">
        <f t="shared" si="11"/>
        <v>2022</v>
      </c>
      <c r="E114" s="3">
        <v>1065</v>
      </c>
      <c r="F114" s="3">
        <f t="shared" si="7"/>
        <v>1065000</v>
      </c>
      <c r="G114" s="1">
        <f t="shared" si="8"/>
        <v>44847</v>
      </c>
    </row>
    <row r="115" spans="2:7">
      <c r="B115" s="9">
        <v>16</v>
      </c>
      <c r="C115" s="7">
        <f t="shared" si="12"/>
        <v>10</v>
      </c>
      <c r="D115" s="7">
        <f t="shared" si="11"/>
        <v>2022</v>
      </c>
      <c r="E115" s="3">
        <v>1066</v>
      </c>
      <c r="F115" s="3">
        <f t="shared" si="7"/>
        <v>1066000</v>
      </c>
      <c r="G115" s="1">
        <f t="shared" si="8"/>
        <v>44850</v>
      </c>
    </row>
    <row r="116" spans="2:7">
      <c r="B116" s="67">
        <v>7</v>
      </c>
      <c r="C116" s="7">
        <f t="shared" si="12"/>
        <v>10</v>
      </c>
      <c r="D116" s="7">
        <f t="shared" si="11"/>
        <v>2022</v>
      </c>
      <c r="E116" s="3">
        <v>1073</v>
      </c>
      <c r="F116" s="3">
        <f t="shared" si="7"/>
        <v>1073000</v>
      </c>
      <c r="G116" s="1">
        <f t="shared" si="8"/>
        <v>44841</v>
      </c>
    </row>
    <row r="117" spans="2:7">
      <c r="B117" s="67">
        <v>15</v>
      </c>
      <c r="C117" s="7">
        <f t="shared" si="12"/>
        <v>10</v>
      </c>
      <c r="D117" s="7">
        <f t="shared" si="11"/>
        <v>2022</v>
      </c>
      <c r="E117" s="3">
        <v>1075</v>
      </c>
      <c r="F117" s="3">
        <f t="shared" si="7"/>
        <v>1075000</v>
      </c>
      <c r="G117" s="1">
        <f t="shared" si="8"/>
        <v>44849</v>
      </c>
    </row>
    <row r="118" spans="2:7">
      <c r="B118" s="8">
        <v>21</v>
      </c>
      <c r="C118" s="7">
        <f t="shared" si="12"/>
        <v>10</v>
      </c>
      <c r="D118" s="7">
        <f t="shared" si="11"/>
        <v>2022</v>
      </c>
      <c r="E118" s="3">
        <v>1080</v>
      </c>
      <c r="F118" s="3">
        <f t="shared" si="7"/>
        <v>1080000</v>
      </c>
      <c r="G118" s="1">
        <f t="shared" si="8"/>
        <v>44855</v>
      </c>
    </row>
    <row r="119" spans="2:7">
      <c r="B119" s="8">
        <v>13</v>
      </c>
      <c r="C119" s="7">
        <f t="shared" si="12"/>
        <v>10</v>
      </c>
      <c r="D119" s="7">
        <f t="shared" si="11"/>
        <v>2022</v>
      </c>
      <c r="E119" s="3">
        <v>1090</v>
      </c>
      <c r="F119" s="3">
        <f t="shared" si="7"/>
        <v>1090000</v>
      </c>
      <c r="G119" s="1">
        <f t="shared" si="8"/>
        <v>44847</v>
      </c>
    </row>
    <row r="120" spans="2:7">
      <c r="B120" s="67">
        <v>24</v>
      </c>
      <c r="C120" s="7">
        <f t="shared" si="12"/>
        <v>10</v>
      </c>
      <c r="D120" s="7">
        <f t="shared" si="11"/>
        <v>2022</v>
      </c>
      <c r="E120" s="3">
        <v>1095</v>
      </c>
      <c r="F120" s="3">
        <f t="shared" si="7"/>
        <v>1095000</v>
      </c>
      <c r="G120" s="1">
        <f t="shared" si="8"/>
        <v>44858</v>
      </c>
    </row>
    <row r="121" spans="2:7">
      <c r="B121" s="67">
        <v>20</v>
      </c>
      <c r="C121" s="7">
        <f t="shared" si="12"/>
        <v>10</v>
      </c>
      <c r="D121" s="7">
        <f t="shared" si="11"/>
        <v>2022</v>
      </c>
      <c r="E121" s="3">
        <v>1107</v>
      </c>
      <c r="F121" s="3">
        <f t="shared" si="7"/>
        <v>1107000</v>
      </c>
      <c r="G121" s="1">
        <f t="shared" si="8"/>
        <v>44854</v>
      </c>
    </row>
    <row r="122" spans="2:7">
      <c r="B122" s="67">
        <v>12</v>
      </c>
      <c r="C122" s="7">
        <f t="shared" si="12"/>
        <v>10</v>
      </c>
      <c r="D122" s="7">
        <f t="shared" si="11"/>
        <v>2022</v>
      </c>
      <c r="E122" s="3">
        <v>1115</v>
      </c>
      <c r="F122" s="3">
        <f t="shared" si="7"/>
        <v>1115000</v>
      </c>
      <c r="G122" s="1">
        <f t="shared" si="8"/>
        <v>44846</v>
      </c>
    </row>
    <row r="123" spans="2:7">
      <c r="B123" s="67">
        <v>15</v>
      </c>
      <c r="C123" s="7">
        <f t="shared" si="12"/>
        <v>10</v>
      </c>
      <c r="D123" s="7">
        <f t="shared" si="11"/>
        <v>2022</v>
      </c>
      <c r="E123" s="3">
        <v>1125</v>
      </c>
      <c r="F123" s="3">
        <f t="shared" si="7"/>
        <v>1125000</v>
      </c>
      <c r="G123" s="1">
        <f t="shared" si="8"/>
        <v>44849</v>
      </c>
    </row>
    <row r="124" spans="2:7">
      <c r="B124" s="67">
        <v>15</v>
      </c>
      <c r="C124" s="7">
        <f t="shared" si="12"/>
        <v>10</v>
      </c>
      <c r="D124" s="7">
        <f t="shared" si="11"/>
        <v>2022</v>
      </c>
      <c r="E124" s="3">
        <v>1135</v>
      </c>
      <c r="F124" s="3">
        <f t="shared" si="7"/>
        <v>1135000</v>
      </c>
      <c r="G124" s="1">
        <f t="shared" si="8"/>
        <v>44849</v>
      </c>
    </row>
    <row r="125" spans="2:7">
      <c r="B125" s="9">
        <v>8</v>
      </c>
      <c r="C125" s="7">
        <f t="shared" si="12"/>
        <v>10</v>
      </c>
      <c r="D125" s="7">
        <f t="shared" si="11"/>
        <v>2022</v>
      </c>
      <c r="E125" s="3">
        <v>1135</v>
      </c>
      <c r="F125" s="3">
        <f t="shared" si="7"/>
        <v>1135000</v>
      </c>
      <c r="G125" s="1">
        <f t="shared" si="8"/>
        <v>44842</v>
      </c>
    </row>
    <row r="126" spans="2:7">
      <c r="B126" s="67">
        <v>3</v>
      </c>
      <c r="C126" s="7">
        <f t="shared" si="12"/>
        <v>10</v>
      </c>
      <c r="D126" s="7">
        <f t="shared" si="11"/>
        <v>2022</v>
      </c>
      <c r="E126" s="3">
        <v>1135</v>
      </c>
      <c r="F126" s="3">
        <f t="shared" si="7"/>
        <v>1135000</v>
      </c>
      <c r="G126" s="1">
        <f t="shared" si="8"/>
        <v>44837</v>
      </c>
    </row>
    <row r="127" spans="2:7">
      <c r="B127" s="67">
        <v>3</v>
      </c>
      <c r="C127" s="7">
        <f t="shared" si="12"/>
        <v>10</v>
      </c>
      <c r="D127" s="7">
        <f t="shared" si="11"/>
        <v>2022</v>
      </c>
      <c r="E127" s="3">
        <v>1145</v>
      </c>
      <c r="F127" s="3">
        <f t="shared" si="7"/>
        <v>1145000</v>
      </c>
      <c r="G127" s="1">
        <f t="shared" si="8"/>
        <v>44837</v>
      </c>
    </row>
    <row r="128" spans="2:7">
      <c r="B128" s="8">
        <v>21</v>
      </c>
      <c r="C128" s="7">
        <f t="shared" si="12"/>
        <v>10</v>
      </c>
      <c r="D128" s="7">
        <f t="shared" si="11"/>
        <v>2022</v>
      </c>
      <c r="E128" s="3">
        <v>1150</v>
      </c>
      <c r="F128" s="3">
        <f t="shared" si="7"/>
        <v>1150000</v>
      </c>
      <c r="G128" s="1">
        <f t="shared" si="8"/>
        <v>44855</v>
      </c>
    </row>
    <row r="129" spans="2:7">
      <c r="B129" s="67">
        <v>11</v>
      </c>
      <c r="C129" s="7">
        <f t="shared" si="12"/>
        <v>10</v>
      </c>
      <c r="D129" s="7">
        <f t="shared" si="11"/>
        <v>2022</v>
      </c>
      <c r="E129" s="3">
        <v>1150</v>
      </c>
      <c r="F129" s="3">
        <f t="shared" si="7"/>
        <v>1150000</v>
      </c>
      <c r="G129" s="1">
        <f t="shared" si="8"/>
        <v>44845</v>
      </c>
    </row>
    <row r="130" spans="2:7">
      <c r="B130" s="8">
        <v>27</v>
      </c>
      <c r="C130" s="7">
        <f t="shared" si="12"/>
        <v>10</v>
      </c>
      <c r="D130" s="7">
        <f t="shared" ref="D130:D161" si="13">D129</f>
        <v>2022</v>
      </c>
      <c r="E130" s="3">
        <v>1160</v>
      </c>
      <c r="F130" s="3">
        <f t="shared" si="7"/>
        <v>1160000</v>
      </c>
      <c r="G130" s="1">
        <f t="shared" si="8"/>
        <v>44861</v>
      </c>
    </row>
    <row r="131" spans="2:7">
      <c r="B131" s="67">
        <v>21</v>
      </c>
      <c r="C131" s="7">
        <f t="shared" si="12"/>
        <v>10</v>
      </c>
      <c r="D131" s="7">
        <f t="shared" si="13"/>
        <v>2022</v>
      </c>
      <c r="E131" s="3">
        <v>1170</v>
      </c>
      <c r="F131" s="3">
        <f t="shared" ref="F131:F194" si="14">IFERROR(E131*1000,0)</f>
        <v>1170000</v>
      </c>
      <c r="G131" s="1">
        <f t="shared" ref="G131:G194" si="15">DATE(D131,C131,B131)</f>
        <v>44855</v>
      </c>
    </row>
    <row r="132" spans="2:7">
      <c r="B132" s="67">
        <v>18</v>
      </c>
      <c r="C132" s="7">
        <f t="shared" si="12"/>
        <v>10</v>
      </c>
      <c r="D132" s="7">
        <f t="shared" si="13"/>
        <v>2022</v>
      </c>
      <c r="E132" s="3">
        <v>1170</v>
      </c>
      <c r="F132" s="3">
        <f t="shared" si="14"/>
        <v>1170000</v>
      </c>
      <c r="G132" s="1">
        <f t="shared" si="15"/>
        <v>44852</v>
      </c>
    </row>
    <row r="133" spans="2:7">
      <c r="B133" s="67">
        <v>17</v>
      </c>
      <c r="C133" s="7">
        <f t="shared" si="12"/>
        <v>10</v>
      </c>
      <c r="D133" s="7">
        <f t="shared" si="13"/>
        <v>2022</v>
      </c>
      <c r="E133" s="3">
        <v>1170</v>
      </c>
      <c r="F133" s="3">
        <f t="shared" si="14"/>
        <v>1170000</v>
      </c>
      <c r="G133" s="1">
        <f t="shared" si="15"/>
        <v>44851</v>
      </c>
    </row>
    <row r="134" spans="2:7">
      <c r="B134" s="67">
        <v>9</v>
      </c>
      <c r="C134" s="7">
        <f t="shared" si="12"/>
        <v>10</v>
      </c>
      <c r="D134" s="7">
        <f t="shared" si="13"/>
        <v>2022</v>
      </c>
      <c r="E134" s="3">
        <v>1179</v>
      </c>
      <c r="F134" s="3">
        <f t="shared" si="14"/>
        <v>1179000</v>
      </c>
      <c r="G134" s="1">
        <f t="shared" si="15"/>
        <v>44843</v>
      </c>
    </row>
    <row r="135" spans="2:7">
      <c r="B135" s="8">
        <v>27</v>
      </c>
      <c r="C135" s="7">
        <f t="shared" si="12"/>
        <v>10</v>
      </c>
      <c r="D135" s="7">
        <f t="shared" si="13"/>
        <v>2022</v>
      </c>
      <c r="E135" s="3">
        <v>1185</v>
      </c>
      <c r="F135" s="3">
        <f t="shared" si="14"/>
        <v>1185000</v>
      </c>
      <c r="G135" s="1">
        <f t="shared" si="15"/>
        <v>44861</v>
      </c>
    </row>
    <row r="136" spans="2:7">
      <c r="B136" s="67">
        <v>15</v>
      </c>
      <c r="C136" s="7">
        <f t="shared" si="12"/>
        <v>10</v>
      </c>
      <c r="D136" s="7">
        <f t="shared" si="13"/>
        <v>2022</v>
      </c>
      <c r="E136" s="3">
        <v>1185</v>
      </c>
      <c r="F136" s="3">
        <f t="shared" si="14"/>
        <v>1185000</v>
      </c>
      <c r="G136" s="1">
        <f t="shared" si="15"/>
        <v>44849</v>
      </c>
    </row>
    <row r="137" spans="2:7">
      <c r="B137" s="9">
        <v>12</v>
      </c>
      <c r="C137" s="7">
        <f t="shared" si="12"/>
        <v>10</v>
      </c>
      <c r="D137" s="7">
        <f t="shared" si="13"/>
        <v>2022</v>
      </c>
      <c r="E137" s="3">
        <v>1195</v>
      </c>
      <c r="F137" s="3">
        <f t="shared" si="14"/>
        <v>1195000</v>
      </c>
      <c r="G137" s="1">
        <f t="shared" si="15"/>
        <v>44846</v>
      </c>
    </row>
    <row r="138" spans="2:7">
      <c r="B138" s="67">
        <v>24</v>
      </c>
      <c r="C138" s="7">
        <f t="shared" si="12"/>
        <v>10</v>
      </c>
      <c r="D138" s="7">
        <f t="shared" si="13"/>
        <v>2022</v>
      </c>
      <c r="E138" s="3">
        <v>1220</v>
      </c>
      <c r="F138" s="3">
        <f t="shared" si="14"/>
        <v>1220000</v>
      </c>
      <c r="G138" s="1">
        <f t="shared" si="15"/>
        <v>44858</v>
      </c>
    </row>
    <row r="139" spans="2:7">
      <c r="B139" s="67">
        <v>17</v>
      </c>
      <c r="C139" s="7">
        <f t="shared" si="12"/>
        <v>10</v>
      </c>
      <c r="D139" s="7">
        <f t="shared" si="13"/>
        <v>2022</v>
      </c>
      <c r="E139" s="3">
        <v>1225</v>
      </c>
      <c r="F139" s="3">
        <f t="shared" si="14"/>
        <v>1225000</v>
      </c>
      <c r="G139" s="1">
        <f t="shared" si="15"/>
        <v>44851</v>
      </c>
    </row>
    <row r="140" spans="2:7">
      <c r="B140" s="67">
        <v>22</v>
      </c>
      <c r="C140" s="7">
        <f t="shared" si="12"/>
        <v>10</v>
      </c>
      <c r="D140" s="7">
        <f t="shared" si="13"/>
        <v>2022</v>
      </c>
      <c r="E140" s="3">
        <v>1230</v>
      </c>
      <c r="F140" s="3">
        <f t="shared" si="14"/>
        <v>1230000</v>
      </c>
      <c r="G140" s="1">
        <f t="shared" si="15"/>
        <v>44856</v>
      </c>
    </row>
    <row r="141" spans="2:7">
      <c r="B141" s="67">
        <v>16</v>
      </c>
      <c r="C141" s="7">
        <f t="shared" si="12"/>
        <v>10</v>
      </c>
      <c r="D141" s="7">
        <f t="shared" si="13"/>
        <v>2022</v>
      </c>
      <c r="E141" s="3">
        <v>1235</v>
      </c>
      <c r="F141" s="3">
        <f t="shared" si="14"/>
        <v>1235000</v>
      </c>
      <c r="G141" s="1">
        <f t="shared" si="15"/>
        <v>44850</v>
      </c>
    </row>
    <row r="142" spans="2:7">
      <c r="B142" s="9">
        <v>30</v>
      </c>
      <c r="C142" s="7">
        <f t="shared" si="12"/>
        <v>10</v>
      </c>
      <c r="D142" s="7">
        <f t="shared" si="13"/>
        <v>2022</v>
      </c>
      <c r="E142" s="3">
        <v>1237</v>
      </c>
      <c r="F142" s="3">
        <f t="shared" si="14"/>
        <v>1237000</v>
      </c>
      <c r="G142" s="1">
        <f t="shared" si="15"/>
        <v>44864</v>
      </c>
    </row>
    <row r="143" spans="2:7">
      <c r="B143" s="9">
        <v>4</v>
      </c>
      <c r="C143" s="7">
        <f t="shared" si="12"/>
        <v>10</v>
      </c>
      <c r="D143" s="7">
        <f t="shared" si="13"/>
        <v>2022</v>
      </c>
      <c r="E143" s="3">
        <v>1245</v>
      </c>
      <c r="F143" s="3">
        <f t="shared" si="14"/>
        <v>1245000</v>
      </c>
      <c r="G143" s="1">
        <f t="shared" si="15"/>
        <v>44838</v>
      </c>
    </row>
    <row r="144" spans="2:7">
      <c r="B144" s="67">
        <v>21</v>
      </c>
      <c r="C144" s="7">
        <f t="shared" si="12"/>
        <v>10</v>
      </c>
      <c r="D144" s="7">
        <f t="shared" si="13"/>
        <v>2022</v>
      </c>
      <c r="E144" s="3">
        <v>1245</v>
      </c>
      <c r="F144" s="3">
        <f t="shared" si="14"/>
        <v>1245000</v>
      </c>
      <c r="G144" s="1">
        <f t="shared" si="15"/>
        <v>44855</v>
      </c>
    </row>
    <row r="145" spans="2:7">
      <c r="B145" s="67">
        <v>11</v>
      </c>
      <c r="C145" s="7">
        <f t="shared" si="12"/>
        <v>10</v>
      </c>
      <c r="D145" s="7">
        <f t="shared" si="13"/>
        <v>2022</v>
      </c>
      <c r="E145" s="3">
        <v>1245</v>
      </c>
      <c r="F145" s="3">
        <f t="shared" si="14"/>
        <v>1245000</v>
      </c>
      <c r="G145" s="1">
        <f t="shared" si="15"/>
        <v>44845</v>
      </c>
    </row>
    <row r="146" spans="2:7">
      <c r="B146" s="67">
        <v>1</v>
      </c>
      <c r="C146" s="7">
        <v>12</v>
      </c>
      <c r="D146" s="7">
        <f t="shared" si="13"/>
        <v>2022</v>
      </c>
      <c r="E146" s="3">
        <v>1255</v>
      </c>
      <c r="F146" s="3">
        <f t="shared" si="14"/>
        <v>1255000</v>
      </c>
      <c r="G146" s="1">
        <f t="shared" si="15"/>
        <v>44896</v>
      </c>
    </row>
    <row r="147" spans="2:7">
      <c r="B147" s="67">
        <v>25</v>
      </c>
      <c r="C147" s="7">
        <f t="shared" ref="C147:C161" si="16">C146</f>
        <v>12</v>
      </c>
      <c r="D147" s="7">
        <f t="shared" si="13"/>
        <v>2022</v>
      </c>
      <c r="E147" s="3">
        <v>1262</v>
      </c>
      <c r="F147" s="3">
        <f t="shared" si="14"/>
        <v>1262000</v>
      </c>
      <c r="G147" s="1">
        <f t="shared" si="15"/>
        <v>44920</v>
      </c>
    </row>
    <row r="148" spans="2:7">
      <c r="B148" s="67">
        <v>27</v>
      </c>
      <c r="C148" s="7">
        <f t="shared" si="16"/>
        <v>12</v>
      </c>
      <c r="D148" s="7">
        <f t="shared" si="13"/>
        <v>2022</v>
      </c>
      <c r="E148" s="3">
        <v>1270</v>
      </c>
      <c r="F148" s="3">
        <f t="shared" si="14"/>
        <v>1270000</v>
      </c>
      <c r="G148" s="1">
        <f t="shared" si="15"/>
        <v>44922</v>
      </c>
    </row>
    <row r="149" spans="2:7">
      <c r="B149" s="67">
        <v>2</v>
      </c>
      <c r="C149" s="7">
        <f t="shared" si="16"/>
        <v>12</v>
      </c>
      <c r="D149" s="7">
        <f t="shared" si="13"/>
        <v>2022</v>
      </c>
      <c r="E149" s="3">
        <v>1275</v>
      </c>
      <c r="F149" s="3">
        <f t="shared" si="14"/>
        <v>1275000</v>
      </c>
      <c r="G149" s="1">
        <f t="shared" si="15"/>
        <v>44897</v>
      </c>
    </row>
    <row r="150" spans="2:7">
      <c r="B150" s="67">
        <v>26</v>
      </c>
      <c r="C150" s="7">
        <f t="shared" si="16"/>
        <v>12</v>
      </c>
      <c r="D150" s="7">
        <f t="shared" si="13"/>
        <v>2022</v>
      </c>
      <c r="E150" s="3">
        <v>1285</v>
      </c>
      <c r="F150" s="3">
        <f t="shared" si="14"/>
        <v>1285000</v>
      </c>
      <c r="G150" s="1">
        <f t="shared" si="15"/>
        <v>44921</v>
      </c>
    </row>
    <row r="151" spans="2:7">
      <c r="B151" s="67">
        <v>10</v>
      </c>
      <c r="C151" s="7">
        <f t="shared" si="16"/>
        <v>12</v>
      </c>
      <c r="D151" s="7">
        <f t="shared" si="13"/>
        <v>2022</v>
      </c>
      <c r="E151" s="3">
        <v>1285</v>
      </c>
      <c r="F151" s="3">
        <f t="shared" si="14"/>
        <v>1285000</v>
      </c>
      <c r="G151" s="1">
        <f t="shared" si="15"/>
        <v>44905</v>
      </c>
    </row>
    <row r="152" spans="2:7">
      <c r="B152" s="67">
        <v>22</v>
      </c>
      <c r="C152" s="7">
        <f t="shared" si="16"/>
        <v>12</v>
      </c>
      <c r="D152" s="7">
        <f t="shared" si="13"/>
        <v>2022</v>
      </c>
      <c r="E152" s="3">
        <v>1295</v>
      </c>
      <c r="F152" s="3">
        <f t="shared" si="14"/>
        <v>1295000</v>
      </c>
      <c r="G152" s="1">
        <f t="shared" si="15"/>
        <v>44917</v>
      </c>
    </row>
    <row r="153" spans="2:7">
      <c r="B153" s="67">
        <v>25</v>
      </c>
      <c r="C153" s="7">
        <f t="shared" si="16"/>
        <v>12</v>
      </c>
      <c r="D153" s="7">
        <f t="shared" si="13"/>
        <v>2022</v>
      </c>
      <c r="E153" s="3">
        <v>1300</v>
      </c>
      <c r="F153" s="3">
        <f t="shared" si="14"/>
        <v>1300000</v>
      </c>
      <c r="G153" s="1">
        <f t="shared" si="15"/>
        <v>44920</v>
      </c>
    </row>
    <row r="154" spans="2:7">
      <c r="B154" s="67">
        <v>15</v>
      </c>
      <c r="C154" s="7">
        <f t="shared" si="16"/>
        <v>12</v>
      </c>
      <c r="D154" s="7">
        <f t="shared" si="13"/>
        <v>2022</v>
      </c>
      <c r="E154" s="3">
        <v>1300</v>
      </c>
      <c r="F154" s="3">
        <f t="shared" si="14"/>
        <v>1300000</v>
      </c>
      <c r="G154" s="1">
        <f t="shared" si="15"/>
        <v>44910</v>
      </c>
    </row>
    <row r="155" spans="2:7">
      <c r="B155" s="8">
        <v>29</v>
      </c>
      <c r="C155" s="7">
        <f t="shared" si="16"/>
        <v>12</v>
      </c>
      <c r="D155" s="7">
        <f t="shared" si="13"/>
        <v>2022</v>
      </c>
      <c r="E155" s="3">
        <v>1305</v>
      </c>
      <c r="F155" s="3">
        <f t="shared" si="14"/>
        <v>1305000</v>
      </c>
      <c r="G155" s="1">
        <f t="shared" si="15"/>
        <v>44924</v>
      </c>
    </row>
    <row r="156" spans="2:7">
      <c r="B156" s="9">
        <v>28</v>
      </c>
      <c r="C156" s="7">
        <f t="shared" si="16"/>
        <v>12</v>
      </c>
      <c r="D156" s="7">
        <f t="shared" si="13"/>
        <v>2022</v>
      </c>
      <c r="E156" s="3">
        <v>1306</v>
      </c>
      <c r="F156" s="3">
        <f t="shared" si="14"/>
        <v>1306000</v>
      </c>
      <c r="G156" s="1">
        <f t="shared" si="15"/>
        <v>44923</v>
      </c>
    </row>
    <row r="157" spans="2:7">
      <c r="B157" s="67">
        <v>16</v>
      </c>
      <c r="C157" s="7">
        <f t="shared" si="16"/>
        <v>12</v>
      </c>
      <c r="D157" s="7">
        <f t="shared" si="13"/>
        <v>2022</v>
      </c>
      <c r="E157" s="3">
        <v>1325</v>
      </c>
      <c r="F157" s="3">
        <f t="shared" si="14"/>
        <v>1325000</v>
      </c>
      <c r="G157" s="1">
        <f t="shared" si="15"/>
        <v>44911</v>
      </c>
    </row>
    <row r="158" spans="2:7">
      <c r="B158" s="67">
        <v>24</v>
      </c>
      <c r="C158" s="7">
        <f t="shared" si="16"/>
        <v>12</v>
      </c>
      <c r="D158" s="7">
        <f t="shared" si="13"/>
        <v>2022</v>
      </c>
      <c r="E158" s="3">
        <v>1326</v>
      </c>
      <c r="F158" s="3">
        <f t="shared" si="14"/>
        <v>1326000</v>
      </c>
      <c r="G158" s="1">
        <f t="shared" si="15"/>
        <v>44919</v>
      </c>
    </row>
    <row r="159" spans="2:7">
      <c r="B159" s="67">
        <v>31</v>
      </c>
      <c r="C159" s="7">
        <f t="shared" si="16"/>
        <v>12</v>
      </c>
      <c r="D159" s="7">
        <f t="shared" si="13"/>
        <v>2022</v>
      </c>
      <c r="E159" s="3">
        <v>1330</v>
      </c>
      <c r="F159" s="3">
        <f t="shared" si="14"/>
        <v>1330000</v>
      </c>
      <c r="G159" s="1">
        <f t="shared" si="15"/>
        <v>44926</v>
      </c>
    </row>
    <row r="160" spans="2:7">
      <c r="B160" s="67">
        <v>6</v>
      </c>
      <c r="C160" s="7">
        <f t="shared" si="16"/>
        <v>12</v>
      </c>
      <c r="D160" s="7">
        <f t="shared" si="13"/>
        <v>2022</v>
      </c>
      <c r="E160" s="3">
        <v>1335</v>
      </c>
      <c r="F160" s="3">
        <f t="shared" si="14"/>
        <v>1335000</v>
      </c>
      <c r="G160" s="1">
        <f t="shared" si="15"/>
        <v>44901</v>
      </c>
    </row>
    <row r="161" spans="2:7">
      <c r="B161" s="67">
        <v>18</v>
      </c>
      <c r="C161" s="7">
        <f t="shared" si="16"/>
        <v>12</v>
      </c>
      <c r="D161" s="7">
        <f t="shared" si="13"/>
        <v>2022</v>
      </c>
      <c r="E161" s="3">
        <v>1360</v>
      </c>
      <c r="F161" s="3">
        <f t="shared" si="14"/>
        <v>1360000</v>
      </c>
      <c r="G161" s="1">
        <f t="shared" si="15"/>
        <v>44913</v>
      </c>
    </row>
    <row r="162" spans="2:7">
      <c r="B162" s="67">
        <v>1</v>
      </c>
      <c r="C162" s="7">
        <v>11</v>
      </c>
      <c r="D162" s="7">
        <f t="shared" ref="D162:D193" si="17">D161</f>
        <v>2022</v>
      </c>
      <c r="E162" s="3">
        <v>1361</v>
      </c>
      <c r="F162" s="3">
        <f t="shared" si="14"/>
        <v>1361000</v>
      </c>
      <c r="G162" s="1">
        <f t="shared" si="15"/>
        <v>44866</v>
      </c>
    </row>
    <row r="163" spans="2:7">
      <c r="B163" s="67">
        <v>29</v>
      </c>
      <c r="C163" s="7">
        <f>C162</f>
        <v>11</v>
      </c>
      <c r="D163" s="7">
        <f t="shared" si="17"/>
        <v>2022</v>
      </c>
      <c r="E163" s="3">
        <v>1375</v>
      </c>
      <c r="F163" s="3">
        <f t="shared" si="14"/>
        <v>1375000</v>
      </c>
      <c r="G163" s="1">
        <f t="shared" si="15"/>
        <v>44894</v>
      </c>
    </row>
    <row r="164" spans="2:7">
      <c r="B164" s="67">
        <v>17</v>
      </c>
      <c r="C164" s="7">
        <f>C163</f>
        <v>11</v>
      </c>
      <c r="D164" s="7">
        <f t="shared" si="17"/>
        <v>2022</v>
      </c>
      <c r="E164" s="3">
        <v>1375</v>
      </c>
      <c r="F164" s="3">
        <f t="shared" si="14"/>
        <v>1375000</v>
      </c>
      <c r="G164" s="1">
        <f t="shared" si="15"/>
        <v>44882</v>
      </c>
    </row>
    <row r="165" spans="2:7">
      <c r="B165" s="67">
        <v>1</v>
      </c>
      <c r="C165" s="7">
        <v>3</v>
      </c>
      <c r="D165" s="7">
        <f t="shared" si="17"/>
        <v>2022</v>
      </c>
      <c r="E165" s="3">
        <v>1380</v>
      </c>
      <c r="F165" s="3">
        <f t="shared" si="14"/>
        <v>1380000</v>
      </c>
      <c r="G165" s="1">
        <f t="shared" si="15"/>
        <v>44621</v>
      </c>
    </row>
    <row r="166" spans="2:7">
      <c r="B166" s="67">
        <v>1</v>
      </c>
      <c r="C166" s="7">
        <v>6</v>
      </c>
      <c r="D166" s="7">
        <f t="shared" si="17"/>
        <v>2022</v>
      </c>
      <c r="E166" s="3">
        <v>1395</v>
      </c>
      <c r="F166" s="3">
        <f t="shared" si="14"/>
        <v>1395000</v>
      </c>
      <c r="G166" s="1">
        <f t="shared" si="15"/>
        <v>44713</v>
      </c>
    </row>
    <row r="167" spans="2:7">
      <c r="B167" s="9">
        <v>2</v>
      </c>
      <c r="C167" s="7">
        <f t="shared" ref="C167:C178" si="18">C166</f>
        <v>6</v>
      </c>
      <c r="D167" s="7">
        <f t="shared" si="17"/>
        <v>2022</v>
      </c>
      <c r="E167" s="3">
        <v>1395</v>
      </c>
      <c r="F167" s="3">
        <f t="shared" si="14"/>
        <v>1395000</v>
      </c>
      <c r="G167" s="1">
        <f t="shared" si="15"/>
        <v>44714</v>
      </c>
    </row>
    <row r="168" spans="2:7">
      <c r="B168" s="8">
        <v>5</v>
      </c>
      <c r="C168" s="7">
        <f t="shared" si="18"/>
        <v>6</v>
      </c>
      <c r="D168" s="7">
        <f t="shared" si="17"/>
        <v>2022</v>
      </c>
      <c r="E168" s="3">
        <f>SUM(35,30,10,30,110,40,930,100,20,70,25)</f>
        <v>1400</v>
      </c>
      <c r="F168" s="3">
        <f t="shared" si="14"/>
        <v>1400000</v>
      </c>
      <c r="G168" s="1">
        <f t="shared" si="15"/>
        <v>44717</v>
      </c>
    </row>
    <row r="169" spans="2:7">
      <c r="B169" s="7">
        <v>27</v>
      </c>
      <c r="C169" s="7">
        <f t="shared" si="18"/>
        <v>6</v>
      </c>
      <c r="D169" s="7">
        <f t="shared" si="17"/>
        <v>2022</v>
      </c>
      <c r="E169" s="3">
        <v>1412</v>
      </c>
      <c r="F169" s="3">
        <f t="shared" si="14"/>
        <v>1412000</v>
      </c>
      <c r="G169" s="1">
        <f t="shared" si="15"/>
        <v>44739</v>
      </c>
    </row>
    <row r="170" spans="2:7">
      <c r="B170" s="7">
        <v>7</v>
      </c>
      <c r="C170" s="7">
        <f t="shared" si="18"/>
        <v>6</v>
      </c>
      <c r="D170" s="7">
        <f t="shared" si="17"/>
        <v>2022</v>
      </c>
      <c r="E170" s="3">
        <v>1425</v>
      </c>
      <c r="F170" s="3">
        <f t="shared" si="14"/>
        <v>1425000</v>
      </c>
      <c r="G170" s="1">
        <f t="shared" si="15"/>
        <v>44719</v>
      </c>
    </row>
    <row r="171" spans="2:7">
      <c r="B171" s="7">
        <v>7</v>
      </c>
      <c r="C171" s="7">
        <f t="shared" si="18"/>
        <v>6</v>
      </c>
      <c r="D171" s="7">
        <f t="shared" si="17"/>
        <v>2022</v>
      </c>
      <c r="E171" s="3">
        <v>1440</v>
      </c>
      <c r="F171" s="3">
        <f t="shared" si="14"/>
        <v>1440000</v>
      </c>
      <c r="G171" s="1">
        <f t="shared" si="15"/>
        <v>44719</v>
      </c>
    </row>
    <row r="172" spans="2:7">
      <c r="B172" s="7">
        <v>3</v>
      </c>
      <c r="C172" s="7">
        <f t="shared" si="18"/>
        <v>6</v>
      </c>
      <c r="D172" s="7">
        <f t="shared" si="17"/>
        <v>2022</v>
      </c>
      <c r="E172" s="3">
        <v>1445</v>
      </c>
      <c r="F172" s="3">
        <f t="shared" si="14"/>
        <v>1445000</v>
      </c>
      <c r="G172" s="1">
        <f t="shared" si="15"/>
        <v>44715</v>
      </c>
    </row>
    <row r="173" spans="2:7">
      <c r="B173" s="66">
        <v>4</v>
      </c>
      <c r="C173" s="7">
        <f t="shared" si="18"/>
        <v>6</v>
      </c>
      <c r="D173" s="7">
        <f t="shared" si="17"/>
        <v>2022</v>
      </c>
      <c r="E173" s="3">
        <v>1460</v>
      </c>
      <c r="F173" s="3">
        <f t="shared" si="14"/>
        <v>1460000</v>
      </c>
      <c r="G173" s="1">
        <f t="shared" si="15"/>
        <v>44716</v>
      </c>
    </row>
    <row r="174" spans="2:7">
      <c r="B174" s="66">
        <v>14</v>
      </c>
      <c r="C174" s="7">
        <f t="shared" si="18"/>
        <v>6</v>
      </c>
      <c r="D174" s="7">
        <f t="shared" si="17"/>
        <v>2022</v>
      </c>
      <c r="E174" s="3">
        <v>1467</v>
      </c>
      <c r="F174" s="3">
        <f t="shared" si="14"/>
        <v>1467000</v>
      </c>
      <c r="G174" s="1">
        <f t="shared" si="15"/>
        <v>44726</v>
      </c>
    </row>
    <row r="175" spans="2:7">
      <c r="B175" s="68">
        <v>7</v>
      </c>
      <c r="C175" s="7">
        <f t="shared" si="18"/>
        <v>6</v>
      </c>
      <c r="D175" s="7">
        <f t="shared" si="17"/>
        <v>2022</v>
      </c>
      <c r="E175" s="3">
        <v>1473</v>
      </c>
      <c r="F175" s="3">
        <f t="shared" si="14"/>
        <v>1473000</v>
      </c>
      <c r="G175" s="1">
        <f t="shared" si="15"/>
        <v>44719</v>
      </c>
    </row>
    <row r="176" spans="2:7">
      <c r="B176" s="7">
        <v>29</v>
      </c>
      <c r="C176" s="7">
        <f t="shared" si="18"/>
        <v>6</v>
      </c>
      <c r="D176" s="7">
        <f t="shared" si="17"/>
        <v>2022</v>
      </c>
      <c r="E176" s="3">
        <v>1475</v>
      </c>
      <c r="F176" s="3">
        <f t="shared" si="14"/>
        <v>1475000</v>
      </c>
      <c r="G176" s="1">
        <f t="shared" si="15"/>
        <v>44741</v>
      </c>
    </row>
    <row r="177" spans="2:7">
      <c r="B177" s="7">
        <v>2</v>
      </c>
      <c r="C177" s="7">
        <f t="shared" si="18"/>
        <v>6</v>
      </c>
      <c r="D177" s="7">
        <f t="shared" si="17"/>
        <v>2022</v>
      </c>
      <c r="E177" s="3">
        <v>1480</v>
      </c>
      <c r="F177" s="3">
        <f t="shared" si="14"/>
        <v>1480000</v>
      </c>
      <c r="G177" s="1">
        <f t="shared" si="15"/>
        <v>44714</v>
      </c>
    </row>
    <row r="178" spans="2:7">
      <c r="B178" s="7">
        <v>15</v>
      </c>
      <c r="C178" s="7">
        <f t="shared" si="18"/>
        <v>6</v>
      </c>
      <c r="D178" s="7">
        <f t="shared" si="17"/>
        <v>2022</v>
      </c>
      <c r="E178" s="3">
        <v>1490</v>
      </c>
      <c r="F178" s="3">
        <f t="shared" si="14"/>
        <v>1490000</v>
      </c>
      <c r="G178" s="1">
        <f t="shared" si="15"/>
        <v>44727</v>
      </c>
    </row>
    <row r="179" spans="2:7">
      <c r="B179" s="7">
        <v>1</v>
      </c>
      <c r="C179" s="7">
        <v>8</v>
      </c>
      <c r="D179" s="7">
        <f t="shared" si="17"/>
        <v>2022</v>
      </c>
      <c r="E179" s="3">
        <f>SUM(20+80+110+450+720+110)</f>
        <v>1490</v>
      </c>
      <c r="F179" s="3">
        <f t="shared" si="14"/>
        <v>1490000</v>
      </c>
      <c r="G179" s="1">
        <f t="shared" si="15"/>
        <v>44774</v>
      </c>
    </row>
    <row r="180" spans="2:7">
      <c r="B180" s="68">
        <v>29</v>
      </c>
      <c r="C180" s="7">
        <f t="shared" ref="C180:C189" si="19">C179</f>
        <v>8</v>
      </c>
      <c r="D180" s="7">
        <f t="shared" si="17"/>
        <v>2022</v>
      </c>
      <c r="E180" s="3">
        <v>1496</v>
      </c>
      <c r="F180" s="3">
        <f t="shared" si="14"/>
        <v>1496000</v>
      </c>
      <c r="G180" s="1">
        <f t="shared" si="15"/>
        <v>44802</v>
      </c>
    </row>
    <row r="181" spans="2:7">
      <c r="B181" s="7">
        <v>19</v>
      </c>
      <c r="C181" s="7">
        <f t="shared" si="19"/>
        <v>8</v>
      </c>
      <c r="D181" s="7">
        <f t="shared" si="17"/>
        <v>2022</v>
      </c>
      <c r="E181" s="3">
        <v>1540</v>
      </c>
      <c r="F181" s="3">
        <f t="shared" si="14"/>
        <v>1540000</v>
      </c>
      <c r="G181" s="1">
        <f t="shared" si="15"/>
        <v>44792</v>
      </c>
    </row>
    <row r="182" spans="2:7">
      <c r="B182" s="68">
        <v>25</v>
      </c>
      <c r="C182" s="7">
        <f t="shared" si="19"/>
        <v>8</v>
      </c>
      <c r="D182" s="7">
        <f t="shared" si="17"/>
        <v>2022</v>
      </c>
      <c r="E182" s="3">
        <v>1545</v>
      </c>
      <c r="F182" s="3">
        <f t="shared" si="14"/>
        <v>1545000</v>
      </c>
      <c r="G182" s="1">
        <f t="shared" si="15"/>
        <v>44798</v>
      </c>
    </row>
    <row r="183" spans="2:7">
      <c r="B183" s="7">
        <v>30</v>
      </c>
      <c r="C183" s="7">
        <f t="shared" si="19"/>
        <v>8</v>
      </c>
      <c r="D183" s="7">
        <f t="shared" si="17"/>
        <v>2022</v>
      </c>
      <c r="E183" s="3">
        <v>1570</v>
      </c>
      <c r="F183" s="3">
        <f t="shared" si="14"/>
        <v>1570000</v>
      </c>
      <c r="G183" s="1">
        <f t="shared" si="15"/>
        <v>44803</v>
      </c>
    </row>
    <row r="184" spans="2:7">
      <c r="B184" s="66">
        <v>20</v>
      </c>
      <c r="C184" s="7">
        <f t="shared" si="19"/>
        <v>8</v>
      </c>
      <c r="D184" s="7">
        <f t="shared" si="17"/>
        <v>2022</v>
      </c>
      <c r="E184" s="3">
        <v>1575</v>
      </c>
      <c r="F184" s="3">
        <f t="shared" si="14"/>
        <v>1575000</v>
      </c>
      <c r="G184" s="1">
        <f t="shared" si="15"/>
        <v>44793</v>
      </c>
    </row>
    <row r="185" spans="2:7">
      <c r="B185" s="7">
        <v>17</v>
      </c>
      <c r="C185" s="7">
        <f t="shared" si="19"/>
        <v>8</v>
      </c>
      <c r="D185" s="7">
        <f t="shared" si="17"/>
        <v>2022</v>
      </c>
      <c r="E185" s="3">
        <v>1585</v>
      </c>
      <c r="F185" s="3">
        <f t="shared" si="14"/>
        <v>1585000</v>
      </c>
      <c r="G185" s="1">
        <f t="shared" si="15"/>
        <v>44790</v>
      </c>
    </row>
    <row r="186" spans="2:7">
      <c r="B186" s="7">
        <v>29</v>
      </c>
      <c r="C186" s="7">
        <f t="shared" si="19"/>
        <v>8</v>
      </c>
      <c r="D186" s="7">
        <f t="shared" si="17"/>
        <v>2022</v>
      </c>
      <c r="E186" s="3">
        <v>1595</v>
      </c>
      <c r="F186" s="3">
        <f t="shared" si="14"/>
        <v>1595000</v>
      </c>
      <c r="G186" s="1">
        <f t="shared" si="15"/>
        <v>44802</v>
      </c>
    </row>
    <row r="187" spans="2:7">
      <c r="B187" s="7">
        <v>5</v>
      </c>
      <c r="C187" s="7">
        <f t="shared" si="19"/>
        <v>8</v>
      </c>
      <c r="D187" s="7">
        <f t="shared" si="17"/>
        <v>2022</v>
      </c>
      <c r="E187" s="3">
        <v>1602</v>
      </c>
      <c r="F187" s="3">
        <f t="shared" si="14"/>
        <v>1602000</v>
      </c>
      <c r="G187" s="1">
        <f t="shared" si="15"/>
        <v>44778</v>
      </c>
    </row>
    <row r="188" spans="2:7">
      <c r="B188" s="7">
        <v>21</v>
      </c>
      <c r="C188" s="7">
        <f t="shared" si="19"/>
        <v>8</v>
      </c>
      <c r="D188" s="7">
        <f t="shared" si="17"/>
        <v>2022</v>
      </c>
      <c r="E188" s="3">
        <v>1605</v>
      </c>
      <c r="F188" s="3">
        <f t="shared" si="14"/>
        <v>1605000</v>
      </c>
      <c r="G188" s="1">
        <f t="shared" si="15"/>
        <v>44794</v>
      </c>
    </row>
    <row r="189" spans="2:7">
      <c r="B189" s="7">
        <v>14</v>
      </c>
      <c r="C189" s="7">
        <f t="shared" si="19"/>
        <v>8</v>
      </c>
      <c r="D189" s="7">
        <f t="shared" si="17"/>
        <v>2022</v>
      </c>
      <c r="E189" s="3">
        <f>1505+75+30</f>
        <v>1610</v>
      </c>
      <c r="F189" s="3">
        <f t="shared" si="14"/>
        <v>1610000</v>
      </c>
      <c r="G189" s="1">
        <f t="shared" si="15"/>
        <v>44787</v>
      </c>
    </row>
    <row r="190" spans="2:7">
      <c r="B190" s="7">
        <v>1</v>
      </c>
      <c r="C190" s="7">
        <v>7</v>
      </c>
      <c r="D190" s="7">
        <f t="shared" si="17"/>
        <v>2022</v>
      </c>
      <c r="E190" s="3">
        <v>1615</v>
      </c>
      <c r="F190" s="3">
        <f t="shared" si="14"/>
        <v>1615000</v>
      </c>
      <c r="G190" s="1">
        <f t="shared" si="15"/>
        <v>44743</v>
      </c>
    </row>
    <row r="191" spans="2:7">
      <c r="B191" s="68">
        <v>17</v>
      </c>
      <c r="C191" s="7">
        <f t="shared" ref="C191:C196" si="20">C190</f>
        <v>7</v>
      </c>
      <c r="D191" s="7">
        <f t="shared" si="17"/>
        <v>2022</v>
      </c>
      <c r="E191" s="3">
        <v>1615</v>
      </c>
      <c r="F191" s="3">
        <f t="shared" si="14"/>
        <v>1615000</v>
      </c>
      <c r="G191" s="1">
        <f t="shared" si="15"/>
        <v>44759</v>
      </c>
    </row>
    <row r="192" spans="2:7">
      <c r="B192" s="66">
        <v>10</v>
      </c>
      <c r="C192" s="7">
        <f t="shared" si="20"/>
        <v>7</v>
      </c>
      <c r="D192" s="7">
        <f t="shared" si="17"/>
        <v>2022</v>
      </c>
      <c r="E192" s="3">
        <v>1615</v>
      </c>
      <c r="F192" s="3">
        <f t="shared" si="14"/>
        <v>1615000</v>
      </c>
      <c r="G192" s="1">
        <f t="shared" si="15"/>
        <v>44752</v>
      </c>
    </row>
    <row r="193" spans="2:7">
      <c r="B193" s="7">
        <v>12</v>
      </c>
      <c r="C193" s="7">
        <f t="shared" si="20"/>
        <v>7</v>
      </c>
      <c r="D193" s="7">
        <f t="shared" si="17"/>
        <v>2022</v>
      </c>
      <c r="E193" s="3">
        <f>1235+320+70</f>
        <v>1625</v>
      </c>
      <c r="F193" s="3">
        <f t="shared" si="14"/>
        <v>1625000</v>
      </c>
      <c r="G193" s="1">
        <f t="shared" si="15"/>
        <v>44754</v>
      </c>
    </row>
    <row r="194" spans="2:7">
      <c r="B194" s="68">
        <v>3</v>
      </c>
      <c r="C194" s="7">
        <f t="shared" si="20"/>
        <v>7</v>
      </c>
      <c r="D194" s="7">
        <f t="shared" ref="D194:D225" si="21">D193</f>
        <v>2022</v>
      </c>
      <c r="E194" s="3">
        <v>1628</v>
      </c>
      <c r="F194" s="3">
        <f t="shared" si="14"/>
        <v>1628000</v>
      </c>
      <c r="G194" s="1">
        <f t="shared" si="15"/>
        <v>44745</v>
      </c>
    </row>
    <row r="195" spans="2:7">
      <c r="B195" s="7">
        <v>13</v>
      </c>
      <c r="C195" s="7">
        <f t="shared" si="20"/>
        <v>7</v>
      </c>
      <c r="D195" s="7">
        <f t="shared" si="21"/>
        <v>2022</v>
      </c>
      <c r="E195" s="3">
        <v>1628</v>
      </c>
      <c r="F195" s="3">
        <f t="shared" ref="F195:F258" si="22">IFERROR(E195*1000,0)</f>
        <v>1628000</v>
      </c>
      <c r="G195" s="1">
        <f t="shared" ref="G195:G258" si="23">DATE(D195,C195,B195)</f>
        <v>44755</v>
      </c>
    </row>
    <row r="196" spans="2:7">
      <c r="B196" s="7">
        <v>11</v>
      </c>
      <c r="C196" s="7">
        <f t="shared" si="20"/>
        <v>7</v>
      </c>
      <c r="D196" s="7">
        <f t="shared" si="21"/>
        <v>2022</v>
      </c>
      <c r="E196" s="3">
        <v>1630</v>
      </c>
      <c r="F196" s="3">
        <f t="shared" si="22"/>
        <v>1630000</v>
      </c>
      <c r="G196" s="1">
        <f t="shared" si="23"/>
        <v>44753</v>
      </c>
    </row>
    <row r="197" spans="2:7">
      <c r="B197" s="7">
        <v>1</v>
      </c>
      <c r="C197" s="7">
        <v>4</v>
      </c>
      <c r="D197" s="7">
        <f t="shared" si="21"/>
        <v>2022</v>
      </c>
      <c r="E197" s="3">
        <v>1635</v>
      </c>
      <c r="F197" s="3">
        <f t="shared" si="22"/>
        <v>1635000</v>
      </c>
      <c r="G197" s="1">
        <f t="shared" si="23"/>
        <v>44652</v>
      </c>
    </row>
    <row r="198" spans="2:7">
      <c r="B198" s="7">
        <v>22</v>
      </c>
      <c r="C198" s="7">
        <f t="shared" ref="C198:C228" si="24">C197</f>
        <v>4</v>
      </c>
      <c r="D198" s="7">
        <f t="shared" si="21"/>
        <v>2022</v>
      </c>
      <c r="E198" s="3">
        <v>1665</v>
      </c>
      <c r="F198" s="3">
        <f t="shared" si="22"/>
        <v>1665000</v>
      </c>
      <c r="G198" s="1">
        <f t="shared" si="23"/>
        <v>44673</v>
      </c>
    </row>
    <row r="199" spans="2:7">
      <c r="B199" s="7">
        <v>10</v>
      </c>
      <c r="C199" s="7">
        <f t="shared" si="24"/>
        <v>4</v>
      </c>
      <c r="D199" s="7">
        <f t="shared" si="21"/>
        <v>2022</v>
      </c>
      <c r="E199" s="3">
        <v>1667</v>
      </c>
      <c r="F199" s="3">
        <f t="shared" si="22"/>
        <v>1667000</v>
      </c>
      <c r="G199" s="1">
        <f t="shared" si="23"/>
        <v>44661</v>
      </c>
    </row>
    <row r="200" spans="2:7">
      <c r="B200" s="7">
        <v>23</v>
      </c>
      <c r="C200" s="7">
        <f t="shared" si="24"/>
        <v>4</v>
      </c>
      <c r="D200" s="7">
        <f t="shared" si="21"/>
        <v>2022</v>
      </c>
      <c r="E200" s="3">
        <v>1675</v>
      </c>
      <c r="F200" s="3">
        <f t="shared" si="22"/>
        <v>1675000</v>
      </c>
      <c r="G200" s="1">
        <f t="shared" si="23"/>
        <v>44674</v>
      </c>
    </row>
    <row r="201" spans="2:7">
      <c r="B201" s="7">
        <v>29</v>
      </c>
      <c r="C201" s="7">
        <f t="shared" si="24"/>
        <v>4</v>
      </c>
      <c r="D201" s="7">
        <f t="shared" si="21"/>
        <v>2022</v>
      </c>
      <c r="E201" s="3">
        <v>1685</v>
      </c>
      <c r="F201" s="3">
        <f t="shared" si="22"/>
        <v>1685000</v>
      </c>
      <c r="G201" s="1">
        <f t="shared" si="23"/>
        <v>44680</v>
      </c>
    </row>
    <row r="202" spans="2:7">
      <c r="B202" s="7">
        <v>23</v>
      </c>
      <c r="C202" s="7">
        <f t="shared" si="24"/>
        <v>4</v>
      </c>
      <c r="D202" s="7">
        <f t="shared" si="21"/>
        <v>2022</v>
      </c>
      <c r="E202" s="3">
        <v>1685</v>
      </c>
      <c r="F202" s="3">
        <f t="shared" si="22"/>
        <v>1685000</v>
      </c>
      <c r="G202" s="1">
        <f t="shared" si="23"/>
        <v>44674</v>
      </c>
    </row>
    <row r="203" spans="2:7">
      <c r="B203" s="7">
        <v>8</v>
      </c>
      <c r="C203" s="7">
        <f t="shared" si="24"/>
        <v>4</v>
      </c>
      <c r="D203" s="7">
        <f t="shared" si="21"/>
        <v>2022</v>
      </c>
      <c r="E203" s="3">
        <v>1695</v>
      </c>
      <c r="F203" s="3">
        <f t="shared" si="22"/>
        <v>1695000</v>
      </c>
      <c r="G203" s="1">
        <f t="shared" si="23"/>
        <v>44659</v>
      </c>
    </row>
    <row r="204" spans="2:7">
      <c r="B204" s="7">
        <v>31</v>
      </c>
      <c r="C204" s="7">
        <f t="shared" si="24"/>
        <v>4</v>
      </c>
      <c r="D204" s="7">
        <f t="shared" si="21"/>
        <v>2022</v>
      </c>
      <c r="E204" s="3">
        <f>SUM(975,90,5,550,100)</f>
        <v>1720</v>
      </c>
      <c r="F204" s="3">
        <f t="shared" si="22"/>
        <v>1720000</v>
      </c>
      <c r="G204" s="1">
        <f t="shared" si="23"/>
        <v>44682</v>
      </c>
    </row>
    <row r="205" spans="2:7">
      <c r="B205" s="66">
        <v>26</v>
      </c>
      <c r="C205" s="7">
        <f t="shared" si="24"/>
        <v>4</v>
      </c>
      <c r="D205" s="7">
        <f t="shared" si="21"/>
        <v>2022</v>
      </c>
      <c r="E205" s="3">
        <v>1725</v>
      </c>
      <c r="F205" s="3">
        <f t="shared" si="22"/>
        <v>1725000</v>
      </c>
      <c r="G205" s="1">
        <f t="shared" si="23"/>
        <v>44677</v>
      </c>
    </row>
    <row r="206" spans="2:7">
      <c r="B206" s="68">
        <v>23</v>
      </c>
      <c r="C206" s="7">
        <f t="shared" si="24"/>
        <v>4</v>
      </c>
      <c r="D206" s="7">
        <f t="shared" si="21"/>
        <v>2022</v>
      </c>
      <c r="E206" s="3">
        <v>1730</v>
      </c>
      <c r="F206" s="3">
        <f t="shared" si="22"/>
        <v>1730000</v>
      </c>
      <c r="G206" s="1">
        <f t="shared" si="23"/>
        <v>44674</v>
      </c>
    </row>
    <row r="207" spans="2:7">
      <c r="B207" s="66">
        <v>28</v>
      </c>
      <c r="C207" s="7">
        <f t="shared" si="24"/>
        <v>4</v>
      </c>
      <c r="D207" s="7">
        <f t="shared" si="21"/>
        <v>2022</v>
      </c>
      <c r="E207" s="3">
        <v>1730</v>
      </c>
      <c r="F207" s="3">
        <f t="shared" si="22"/>
        <v>1730000</v>
      </c>
      <c r="G207" s="1">
        <f t="shared" si="23"/>
        <v>44679</v>
      </c>
    </row>
    <row r="208" spans="2:7">
      <c r="B208" s="7">
        <v>12</v>
      </c>
      <c r="C208" s="7">
        <f t="shared" si="24"/>
        <v>4</v>
      </c>
      <c r="D208" s="7">
        <f t="shared" si="21"/>
        <v>2022</v>
      </c>
      <c r="E208" s="3">
        <v>1733</v>
      </c>
      <c r="F208" s="3">
        <f t="shared" si="22"/>
        <v>1733000</v>
      </c>
      <c r="G208" s="1">
        <f t="shared" si="23"/>
        <v>44663</v>
      </c>
    </row>
    <row r="209" spans="2:7">
      <c r="B209" s="7">
        <v>14</v>
      </c>
      <c r="C209" s="7">
        <f t="shared" si="24"/>
        <v>4</v>
      </c>
      <c r="D209" s="7">
        <f t="shared" si="21"/>
        <v>2022</v>
      </c>
      <c r="E209" s="3">
        <v>1740</v>
      </c>
      <c r="F209" s="3">
        <f t="shared" si="22"/>
        <v>1740000</v>
      </c>
      <c r="G209" s="1">
        <f t="shared" si="23"/>
        <v>44665</v>
      </c>
    </row>
    <row r="210" spans="2:7">
      <c r="B210" s="7">
        <v>11</v>
      </c>
      <c r="C210" s="7">
        <f t="shared" si="24"/>
        <v>4</v>
      </c>
      <c r="D210" s="7">
        <f t="shared" si="21"/>
        <v>2022</v>
      </c>
      <c r="E210" s="3">
        <v>1740</v>
      </c>
      <c r="F210" s="3">
        <f t="shared" si="22"/>
        <v>1740000</v>
      </c>
      <c r="G210" s="1">
        <f t="shared" si="23"/>
        <v>44662</v>
      </c>
    </row>
    <row r="211" spans="2:7">
      <c r="B211" s="66">
        <v>20</v>
      </c>
      <c r="C211" s="7">
        <f t="shared" si="24"/>
        <v>4</v>
      </c>
      <c r="D211" s="7">
        <f t="shared" si="21"/>
        <v>2022</v>
      </c>
      <c r="E211" s="3">
        <v>1744</v>
      </c>
      <c r="F211" s="3">
        <f t="shared" si="22"/>
        <v>1744000</v>
      </c>
      <c r="G211" s="1">
        <f t="shared" si="23"/>
        <v>44671</v>
      </c>
    </row>
    <row r="212" spans="2:7">
      <c r="B212" s="7">
        <v>8</v>
      </c>
      <c r="C212" s="7">
        <f t="shared" si="24"/>
        <v>4</v>
      </c>
      <c r="D212" s="7">
        <f t="shared" si="21"/>
        <v>2022</v>
      </c>
      <c r="E212" s="3">
        <v>1775</v>
      </c>
      <c r="F212" s="3">
        <f t="shared" si="22"/>
        <v>1775000</v>
      </c>
      <c r="G212" s="1">
        <f t="shared" si="23"/>
        <v>44659</v>
      </c>
    </row>
    <row r="213" spans="2:7">
      <c r="B213" s="7">
        <v>10</v>
      </c>
      <c r="C213" s="7">
        <f t="shared" si="24"/>
        <v>4</v>
      </c>
      <c r="D213" s="7">
        <f t="shared" si="21"/>
        <v>2022</v>
      </c>
      <c r="E213" s="3">
        <v>1785</v>
      </c>
      <c r="F213" s="3">
        <f t="shared" si="22"/>
        <v>1785000</v>
      </c>
      <c r="G213" s="1">
        <f t="shared" si="23"/>
        <v>44661</v>
      </c>
    </row>
    <row r="214" spans="2:7">
      <c r="B214" s="7">
        <v>18</v>
      </c>
      <c r="C214" s="7">
        <f t="shared" si="24"/>
        <v>4</v>
      </c>
      <c r="D214" s="7">
        <f t="shared" si="21"/>
        <v>2022</v>
      </c>
      <c r="E214" s="3">
        <v>1809</v>
      </c>
      <c r="F214" s="3">
        <f t="shared" si="22"/>
        <v>1809000</v>
      </c>
      <c r="G214" s="1">
        <f t="shared" si="23"/>
        <v>44669</v>
      </c>
    </row>
    <row r="215" spans="2:7">
      <c r="B215" s="66">
        <v>16</v>
      </c>
      <c r="C215" s="7">
        <f t="shared" si="24"/>
        <v>4</v>
      </c>
      <c r="D215" s="7">
        <f t="shared" si="21"/>
        <v>2022</v>
      </c>
      <c r="E215" s="3">
        <v>1830</v>
      </c>
      <c r="F215" s="3">
        <f t="shared" si="22"/>
        <v>1830000</v>
      </c>
      <c r="G215" s="1">
        <f t="shared" si="23"/>
        <v>44667</v>
      </c>
    </row>
    <row r="216" spans="2:7">
      <c r="B216" s="66">
        <v>18</v>
      </c>
      <c r="C216" s="7">
        <f t="shared" si="24"/>
        <v>4</v>
      </c>
      <c r="D216" s="7">
        <f t="shared" si="21"/>
        <v>2022</v>
      </c>
      <c r="E216" s="3">
        <v>1850</v>
      </c>
      <c r="F216" s="3">
        <f t="shared" si="22"/>
        <v>1850000</v>
      </c>
      <c r="G216" s="1">
        <f t="shared" si="23"/>
        <v>44669</v>
      </c>
    </row>
    <row r="217" spans="2:7">
      <c r="B217" s="68">
        <v>7</v>
      </c>
      <c r="C217" s="7">
        <f t="shared" si="24"/>
        <v>4</v>
      </c>
      <c r="D217" s="7">
        <f t="shared" si="21"/>
        <v>2022</v>
      </c>
      <c r="E217" s="3">
        <v>1860</v>
      </c>
      <c r="F217" s="3">
        <f t="shared" si="22"/>
        <v>1860000</v>
      </c>
      <c r="G217" s="1">
        <f t="shared" si="23"/>
        <v>44658</v>
      </c>
    </row>
    <row r="218" spans="2:7">
      <c r="B218" s="7">
        <v>31</v>
      </c>
      <c r="C218" s="7">
        <f t="shared" si="24"/>
        <v>4</v>
      </c>
      <c r="D218" s="7">
        <f t="shared" si="21"/>
        <v>2022</v>
      </c>
      <c r="E218" s="3">
        <v>1869</v>
      </c>
      <c r="F218" s="3">
        <f t="shared" si="22"/>
        <v>1869000</v>
      </c>
      <c r="G218" s="1">
        <f t="shared" si="23"/>
        <v>44682</v>
      </c>
    </row>
    <row r="219" spans="2:7">
      <c r="B219" s="7">
        <v>16</v>
      </c>
      <c r="C219" s="7">
        <f t="shared" si="24"/>
        <v>4</v>
      </c>
      <c r="D219" s="7">
        <f t="shared" si="21"/>
        <v>2022</v>
      </c>
      <c r="E219" s="3">
        <v>1875</v>
      </c>
      <c r="F219" s="3">
        <f t="shared" si="22"/>
        <v>1875000</v>
      </c>
      <c r="G219" s="1">
        <f t="shared" si="23"/>
        <v>44667</v>
      </c>
    </row>
    <row r="220" spans="2:7">
      <c r="B220" s="7">
        <v>2</v>
      </c>
      <c r="C220" s="7">
        <f t="shared" si="24"/>
        <v>4</v>
      </c>
      <c r="D220" s="7">
        <f t="shared" si="21"/>
        <v>2022</v>
      </c>
      <c r="E220" s="3">
        <v>1884</v>
      </c>
      <c r="F220" s="3">
        <f t="shared" si="22"/>
        <v>1884000</v>
      </c>
      <c r="G220" s="1">
        <f t="shared" si="23"/>
        <v>44653</v>
      </c>
    </row>
    <row r="221" spans="2:7">
      <c r="B221" s="7">
        <v>8</v>
      </c>
      <c r="C221" s="7">
        <f t="shared" si="24"/>
        <v>4</v>
      </c>
      <c r="D221" s="7">
        <f t="shared" si="21"/>
        <v>2022</v>
      </c>
      <c r="E221" s="3">
        <v>1890</v>
      </c>
      <c r="F221" s="3">
        <f t="shared" si="22"/>
        <v>1890000</v>
      </c>
      <c r="G221" s="1">
        <f t="shared" si="23"/>
        <v>44659</v>
      </c>
    </row>
    <row r="222" spans="2:7">
      <c r="B222" s="7">
        <v>19</v>
      </c>
      <c r="C222" s="7">
        <f t="shared" si="24"/>
        <v>4</v>
      </c>
      <c r="D222" s="7">
        <f t="shared" si="21"/>
        <v>2022</v>
      </c>
      <c r="E222" s="3">
        <v>1892</v>
      </c>
      <c r="F222" s="3">
        <f t="shared" si="22"/>
        <v>1892000</v>
      </c>
      <c r="G222" s="1">
        <f t="shared" si="23"/>
        <v>44670</v>
      </c>
    </row>
    <row r="223" spans="2:7">
      <c r="B223" s="66">
        <v>26</v>
      </c>
      <c r="C223" s="7">
        <f t="shared" si="24"/>
        <v>4</v>
      </c>
      <c r="D223" s="7">
        <f t="shared" si="21"/>
        <v>2022</v>
      </c>
      <c r="E223" s="3">
        <v>1910</v>
      </c>
      <c r="F223" s="3">
        <f t="shared" si="22"/>
        <v>1910000</v>
      </c>
      <c r="G223" s="1">
        <f t="shared" si="23"/>
        <v>44677</v>
      </c>
    </row>
    <row r="224" spans="2:7">
      <c r="B224" s="7">
        <v>4</v>
      </c>
      <c r="C224" s="7">
        <f t="shared" si="24"/>
        <v>4</v>
      </c>
      <c r="D224" s="7">
        <f t="shared" si="21"/>
        <v>2022</v>
      </c>
      <c r="E224" s="3">
        <v>1915</v>
      </c>
      <c r="F224" s="3">
        <f t="shared" si="22"/>
        <v>1915000</v>
      </c>
      <c r="G224" s="1">
        <f t="shared" si="23"/>
        <v>44655</v>
      </c>
    </row>
    <row r="225" spans="2:7">
      <c r="B225" s="7">
        <v>19</v>
      </c>
      <c r="C225" s="7">
        <f t="shared" si="24"/>
        <v>4</v>
      </c>
      <c r="D225" s="7">
        <f t="shared" si="21"/>
        <v>2022</v>
      </c>
      <c r="E225" s="3">
        <v>1915</v>
      </c>
      <c r="F225" s="3">
        <f t="shared" si="22"/>
        <v>1915000</v>
      </c>
      <c r="G225" s="1">
        <f t="shared" si="23"/>
        <v>44670</v>
      </c>
    </row>
    <row r="226" spans="2:7">
      <c r="B226" s="66">
        <v>6</v>
      </c>
      <c r="C226" s="7">
        <f t="shared" si="24"/>
        <v>4</v>
      </c>
      <c r="D226" s="7">
        <f t="shared" ref="D226:D257" si="25">D225</f>
        <v>2022</v>
      </c>
      <c r="E226" s="3">
        <f>SUM(50,350,1200,60,150,120)</f>
        <v>1930</v>
      </c>
      <c r="F226" s="3">
        <f t="shared" si="22"/>
        <v>1930000</v>
      </c>
      <c r="G226" s="1">
        <f t="shared" si="23"/>
        <v>44657</v>
      </c>
    </row>
    <row r="227" spans="2:7">
      <c r="B227" s="66">
        <v>18</v>
      </c>
      <c r="C227" s="7">
        <f t="shared" si="24"/>
        <v>4</v>
      </c>
      <c r="D227" s="7">
        <f t="shared" si="25"/>
        <v>2022</v>
      </c>
      <c r="E227" s="3">
        <v>1933</v>
      </c>
      <c r="F227" s="3">
        <f t="shared" si="22"/>
        <v>1933000</v>
      </c>
      <c r="G227" s="1">
        <f t="shared" si="23"/>
        <v>44669</v>
      </c>
    </row>
    <row r="228" spans="2:7">
      <c r="B228" s="7">
        <v>8</v>
      </c>
      <c r="C228" s="7">
        <f t="shared" si="24"/>
        <v>4</v>
      </c>
      <c r="D228" s="7">
        <f t="shared" si="25"/>
        <v>2022</v>
      </c>
      <c r="E228" s="3">
        <f>SUM(365,90,140,275,30,555,100,400)</f>
        <v>1955</v>
      </c>
      <c r="F228" s="3">
        <f t="shared" si="22"/>
        <v>1955000</v>
      </c>
      <c r="G228" s="1">
        <f t="shared" si="23"/>
        <v>44659</v>
      </c>
    </row>
    <row r="229" spans="2:7">
      <c r="B229" s="7">
        <v>1</v>
      </c>
      <c r="C229" s="7">
        <v>2</v>
      </c>
      <c r="D229" s="7">
        <f t="shared" si="25"/>
        <v>2022</v>
      </c>
      <c r="E229" s="3">
        <v>1964</v>
      </c>
      <c r="F229" s="3">
        <f t="shared" si="22"/>
        <v>1964000</v>
      </c>
      <c r="G229" s="1">
        <f t="shared" si="23"/>
        <v>44593</v>
      </c>
    </row>
    <row r="230" spans="2:7">
      <c r="B230" s="7">
        <v>23</v>
      </c>
      <c r="C230" s="7">
        <f t="shared" ref="C230:C259" si="26">C229</f>
        <v>2</v>
      </c>
      <c r="D230" s="7">
        <f t="shared" si="25"/>
        <v>2022</v>
      </c>
      <c r="E230" s="3">
        <v>1965</v>
      </c>
      <c r="F230" s="3">
        <f t="shared" si="22"/>
        <v>1965000</v>
      </c>
      <c r="G230" s="1">
        <f t="shared" si="23"/>
        <v>44615</v>
      </c>
    </row>
    <row r="231" spans="2:7">
      <c r="B231" s="7">
        <v>6</v>
      </c>
      <c r="C231" s="7">
        <f t="shared" si="26"/>
        <v>2</v>
      </c>
      <c r="D231" s="7">
        <f t="shared" si="25"/>
        <v>2022</v>
      </c>
      <c r="E231" s="3">
        <v>1979</v>
      </c>
      <c r="F231" s="3">
        <f t="shared" si="22"/>
        <v>1979000</v>
      </c>
      <c r="G231" s="1">
        <f t="shared" si="23"/>
        <v>44598</v>
      </c>
    </row>
    <row r="232" spans="2:7">
      <c r="B232" s="7">
        <v>2</v>
      </c>
      <c r="C232" s="7">
        <f t="shared" si="26"/>
        <v>2</v>
      </c>
      <c r="D232" s="7">
        <f t="shared" si="25"/>
        <v>2022</v>
      </c>
      <c r="E232" s="3">
        <v>2030</v>
      </c>
      <c r="F232" s="3">
        <f t="shared" si="22"/>
        <v>2030000</v>
      </c>
      <c r="G232" s="1">
        <f t="shared" si="23"/>
        <v>44594</v>
      </c>
    </row>
    <row r="233" spans="2:7">
      <c r="B233" s="68">
        <v>9</v>
      </c>
      <c r="C233" s="7">
        <f t="shared" si="26"/>
        <v>2</v>
      </c>
      <c r="D233" s="7">
        <f t="shared" si="25"/>
        <v>2022</v>
      </c>
      <c r="E233" s="3">
        <v>2040</v>
      </c>
      <c r="F233" s="3">
        <f t="shared" si="22"/>
        <v>2040000</v>
      </c>
      <c r="G233" s="1">
        <f t="shared" si="23"/>
        <v>44601</v>
      </c>
    </row>
    <row r="234" spans="2:7">
      <c r="B234" s="7">
        <v>11</v>
      </c>
      <c r="C234" s="7">
        <f t="shared" si="26"/>
        <v>2</v>
      </c>
      <c r="D234" s="7">
        <f t="shared" si="25"/>
        <v>2022</v>
      </c>
      <c r="E234" s="3">
        <v>2050</v>
      </c>
      <c r="F234" s="3">
        <f t="shared" si="22"/>
        <v>2050000</v>
      </c>
      <c r="G234" s="1">
        <f t="shared" si="23"/>
        <v>44603</v>
      </c>
    </row>
    <row r="235" spans="2:7">
      <c r="B235" s="68">
        <v>19</v>
      </c>
      <c r="C235" s="7">
        <f t="shared" si="26"/>
        <v>2</v>
      </c>
      <c r="D235" s="7">
        <f t="shared" si="25"/>
        <v>2022</v>
      </c>
      <c r="E235" s="3">
        <v>2053</v>
      </c>
      <c r="F235" s="3">
        <f t="shared" si="22"/>
        <v>2053000</v>
      </c>
      <c r="G235" s="1">
        <f t="shared" si="23"/>
        <v>44611</v>
      </c>
    </row>
    <row r="236" spans="2:7">
      <c r="B236" s="7">
        <v>13</v>
      </c>
      <c r="C236" s="7">
        <f t="shared" si="26"/>
        <v>2</v>
      </c>
      <c r="D236" s="7">
        <f t="shared" si="25"/>
        <v>2022</v>
      </c>
      <c r="E236" s="3">
        <v>2055</v>
      </c>
      <c r="F236" s="3">
        <f t="shared" si="22"/>
        <v>2055000</v>
      </c>
      <c r="G236" s="1">
        <f t="shared" si="23"/>
        <v>44605</v>
      </c>
    </row>
    <row r="237" spans="2:7">
      <c r="B237" s="7">
        <v>14</v>
      </c>
      <c r="C237" s="7">
        <f t="shared" si="26"/>
        <v>2</v>
      </c>
      <c r="D237" s="7">
        <f t="shared" si="25"/>
        <v>2022</v>
      </c>
      <c r="E237" s="3">
        <v>2055</v>
      </c>
      <c r="F237" s="3">
        <f t="shared" si="22"/>
        <v>2055000</v>
      </c>
      <c r="G237" s="1">
        <f t="shared" si="23"/>
        <v>44606</v>
      </c>
    </row>
    <row r="238" spans="2:7">
      <c r="B238" s="7">
        <v>20</v>
      </c>
      <c r="C238" s="7">
        <f t="shared" si="26"/>
        <v>2</v>
      </c>
      <c r="D238" s="7">
        <f t="shared" si="25"/>
        <v>2022</v>
      </c>
      <c r="E238" s="3">
        <v>2060</v>
      </c>
      <c r="F238" s="3">
        <f t="shared" si="22"/>
        <v>2060000</v>
      </c>
      <c r="G238" s="1">
        <f t="shared" si="23"/>
        <v>44612</v>
      </c>
    </row>
    <row r="239" spans="2:7">
      <c r="B239" s="7">
        <v>2</v>
      </c>
      <c r="C239" s="7">
        <f t="shared" si="26"/>
        <v>2</v>
      </c>
      <c r="D239" s="7">
        <f t="shared" si="25"/>
        <v>2022</v>
      </c>
      <c r="E239" s="3">
        <v>2085</v>
      </c>
      <c r="F239" s="3">
        <f t="shared" si="22"/>
        <v>2085000</v>
      </c>
      <c r="G239" s="1">
        <f t="shared" si="23"/>
        <v>44594</v>
      </c>
    </row>
    <row r="240" spans="2:7">
      <c r="B240" s="7">
        <v>16</v>
      </c>
      <c r="C240" s="7">
        <f t="shared" si="26"/>
        <v>2</v>
      </c>
      <c r="D240" s="7">
        <f t="shared" si="25"/>
        <v>2022</v>
      </c>
      <c r="E240" s="3">
        <v>2095</v>
      </c>
      <c r="F240" s="3">
        <f t="shared" si="22"/>
        <v>2095000</v>
      </c>
      <c r="G240" s="1">
        <f t="shared" si="23"/>
        <v>44608</v>
      </c>
    </row>
    <row r="241" spans="2:7">
      <c r="B241" s="7">
        <v>23</v>
      </c>
      <c r="C241" s="7">
        <f t="shared" si="26"/>
        <v>2</v>
      </c>
      <c r="D241" s="7">
        <f t="shared" si="25"/>
        <v>2022</v>
      </c>
      <c r="E241" s="3">
        <f>1177+375+60+120+300+22+45</f>
        <v>2099</v>
      </c>
      <c r="F241" s="3">
        <f t="shared" si="22"/>
        <v>2099000</v>
      </c>
      <c r="G241" s="1">
        <f t="shared" si="23"/>
        <v>44615</v>
      </c>
    </row>
    <row r="242" spans="2:7">
      <c r="B242" s="7">
        <v>20</v>
      </c>
      <c r="C242" s="7">
        <f t="shared" si="26"/>
        <v>2</v>
      </c>
      <c r="D242" s="7">
        <f t="shared" si="25"/>
        <v>2022</v>
      </c>
      <c r="E242" s="3">
        <v>2100</v>
      </c>
      <c r="F242" s="3">
        <f t="shared" si="22"/>
        <v>2100000</v>
      </c>
      <c r="G242" s="1">
        <f t="shared" si="23"/>
        <v>44612</v>
      </c>
    </row>
    <row r="243" spans="2:7">
      <c r="B243" s="68">
        <v>9</v>
      </c>
      <c r="C243" s="7">
        <f t="shared" si="26"/>
        <v>2</v>
      </c>
      <c r="D243" s="7">
        <f t="shared" si="25"/>
        <v>2022</v>
      </c>
      <c r="E243" s="3">
        <v>2115</v>
      </c>
      <c r="F243" s="3">
        <f t="shared" si="22"/>
        <v>2115000</v>
      </c>
      <c r="G243" s="1">
        <f t="shared" si="23"/>
        <v>44601</v>
      </c>
    </row>
    <row r="244" spans="2:7">
      <c r="B244" s="7">
        <v>22</v>
      </c>
      <c r="C244" s="7">
        <f t="shared" si="26"/>
        <v>2</v>
      </c>
      <c r="D244" s="7">
        <f t="shared" si="25"/>
        <v>2022</v>
      </c>
      <c r="E244" s="3">
        <v>2130</v>
      </c>
      <c r="F244" s="3">
        <f t="shared" si="22"/>
        <v>2130000</v>
      </c>
      <c r="G244" s="1">
        <f t="shared" si="23"/>
        <v>44614</v>
      </c>
    </row>
    <row r="245" spans="2:7">
      <c r="B245" s="66">
        <v>24</v>
      </c>
      <c r="C245" s="7">
        <f t="shared" si="26"/>
        <v>2</v>
      </c>
      <c r="D245" s="7">
        <f t="shared" si="25"/>
        <v>2022</v>
      </c>
      <c r="E245" s="3">
        <v>2145</v>
      </c>
      <c r="F245" s="3">
        <f t="shared" si="22"/>
        <v>2145000</v>
      </c>
      <c r="G245" s="1">
        <f t="shared" si="23"/>
        <v>44616</v>
      </c>
    </row>
    <row r="246" spans="2:7">
      <c r="B246" s="7">
        <v>12</v>
      </c>
      <c r="C246" s="7">
        <f t="shared" si="26"/>
        <v>2</v>
      </c>
      <c r="D246" s="7">
        <f t="shared" si="25"/>
        <v>2022</v>
      </c>
      <c r="E246" s="3">
        <v>2147</v>
      </c>
      <c r="F246" s="3">
        <f t="shared" si="22"/>
        <v>2147000</v>
      </c>
      <c r="G246" s="1">
        <f t="shared" si="23"/>
        <v>44604</v>
      </c>
    </row>
    <row r="247" spans="2:7">
      <c r="B247" s="7">
        <v>6</v>
      </c>
      <c r="C247" s="7">
        <f t="shared" si="26"/>
        <v>2</v>
      </c>
      <c r="D247" s="7">
        <f t="shared" si="25"/>
        <v>2022</v>
      </c>
      <c r="E247" s="3">
        <v>2152</v>
      </c>
      <c r="F247" s="3">
        <f t="shared" si="22"/>
        <v>2152000</v>
      </c>
      <c r="G247" s="1">
        <f t="shared" si="23"/>
        <v>44598</v>
      </c>
    </row>
    <row r="248" spans="2:7">
      <c r="B248" s="7">
        <v>17</v>
      </c>
      <c r="C248" s="7">
        <f t="shared" si="26"/>
        <v>2</v>
      </c>
      <c r="D248" s="7">
        <f t="shared" si="25"/>
        <v>2022</v>
      </c>
      <c r="E248" s="3">
        <v>2165</v>
      </c>
      <c r="F248" s="3">
        <f t="shared" si="22"/>
        <v>2165000</v>
      </c>
      <c r="G248" s="1">
        <f t="shared" si="23"/>
        <v>44609</v>
      </c>
    </row>
    <row r="249" spans="2:7">
      <c r="B249" s="7">
        <v>5</v>
      </c>
      <c r="C249" s="7">
        <f t="shared" si="26"/>
        <v>2</v>
      </c>
      <c r="D249" s="7">
        <f t="shared" si="25"/>
        <v>2022</v>
      </c>
      <c r="E249" s="3">
        <v>2165</v>
      </c>
      <c r="F249" s="3">
        <f t="shared" si="22"/>
        <v>2165000</v>
      </c>
      <c r="G249" s="1">
        <f t="shared" si="23"/>
        <v>44597</v>
      </c>
    </row>
    <row r="250" spans="2:7">
      <c r="B250" s="7">
        <v>6</v>
      </c>
      <c r="C250" s="7">
        <f t="shared" si="26"/>
        <v>2</v>
      </c>
      <c r="D250" s="7">
        <f t="shared" si="25"/>
        <v>2022</v>
      </c>
      <c r="E250" s="3">
        <v>2185</v>
      </c>
      <c r="F250" s="3">
        <f t="shared" si="22"/>
        <v>2185000</v>
      </c>
      <c r="G250" s="1">
        <f t="shared" si="23"/>
        <v>44598</v>
      </c>
    </row>
    <row r="251" spans="2:7">
      <c r="B251" s="7">
        <v>12</v>
      </c>
      <c r="C251" s="7">
        <f t="shared" si="26"/>
        <v>2</v>
      </c>
      <c r="D251" s="7">
        <f t="shared" si="25"/>
        <v>2022</v>
      </c>
      <c r="E251" s="3">
        <v>2199</v>
      </c>
      <c r="F251" s="3">
        <f t="shared" si="22"/>
        <v>2199000</v>
      </c>
      <c r="G251" s="1">
        <f t="shared" si="23"/>
        <v>44604</v>
      </c>
    </row>
    <row r="252" spans="2:7">
      <c r="B252" s="7">
        <v>9</v>
      </c>
      <c r="C252" s="7">
        <f t="shared" si="26"/>
        <v>2</v>
      </c>
      <c r="D252" s="7">
        <f t="shared" si="25"/>
        <v>2022</v>
      </c>
      <c r="E252" s="3">
        <v>2210</v>
      </c>
      <c r="F252" s="3">
        <f t="shared" si="22"/>
        <v>2210000</v>
      </c>
      <c r="G252" s="1">
        <f t="shared" si="23"/>
        <v>44601</v>
      </c>
    </row>
    <row r="253" spans="2:7">
      <c r="B253" s="7">
        <v>8</v>
      </c>
      <c r="C253" s="7">
        <f t="shared" si="26"/>
        <v>2</v>
      </c>
      <c r="D253" s="7">
        <f t="shared" si="25"/>
        <v>2022</v>
      </c>
      <c r="E253" s="3">
        <v>2215</v>
      </c>
      <c r="F253" s="3">
        <f t="shared" si="22"/>
        <v>2215000</v>
      </c>
      <c r="G253" s="1">
        <f t="shared" si="23"/>
        <v>44600</v>
      </c>
    </row>
    <row r="254" spans="2:7">
      <c r="B254" s="66">
        <v>12</v>
      </c>
      <c r="C254" s="7">
        <f t="shared" si="26"/>
        <v>2</v>
      </c>
      <c r="D254" s="7">
        <f t="shared" si="25"/>
        <v>2022</v>
      </c>
      <c r="E254" s="3">
        <v>2235</v>
      </c>
      <c r="F254" s="3">
        <f t="shared" si="22"/>
        <v>2235000</v>
      </c>
      <c r="G254" s="1">
        <f t="shared" si="23"/>
        <v>44604</v>
      </c>
    </row>
    <row r="255" spans="2:7">
      <c r="B255" s="7">
        <v>27</v>
      </c>
      <c r="C255" s="7">
        <f t="shared" si="26"/>
        <v>2</v>
      </c>
      <c r="D255" s="7">
        <f t="shared" si="25"/>
        <v>2022</v>
      </c>
      <c r="E255" s="3">
        <v>2255</v>
      </c>
      <c r="F255" s="3">
        <f t="shared" si="22"/>
        <v>2255000</v>
      </c>
      <c r="G255" s="1">
        <f t="shared" si="23"/>
        <v>44619</v>
      </c>
    </row>
    <row r="256" spans="2:7">
      <c r="B256" s="7">
        <v>14</v>
      </c>
      <c r="C256" s="7">
        <f t="shared" si="26"/>
        <v>2</v>
      </c>
      <c r="D256" s="7">
        <f t="shared" si="25"/>
        <v>2022</v>
      </c>
      <c r="E256" s="3">
        <v>2270</v>
      </c>
      <c r="F256" s="3">
        <f t="shared" si="22"/>
        <v>2270000</v>
      </c>
      <c r="G256" s="1">
        <f t="shared" si="23"/>
        <v>44606</v>
      </c>
    </row>
    <row r="257" spans="2:7">
      <c r="B257" s="7">
        <v>9</v>
      </c>
      <c r="C257" s="7">
        <f t="shared" si="26"/>
        <v>2</v>
      </c>
      <c r="D257" s="7">
        <f t="shared" si="25"/>
        <v>2022</v>
      </c>
      <c r="E257" s="3">
        <v>2280</v>
      </c>
      <c r="F257" s="3">
        <f t="shared" si="22"/>
        <v>2280000</v>
      </c>
      <c r="G257" s="1">
        <f t="shared" si="23"/>
        <v>44601</v>
      </c>
    </row>
    <row r="258" spans="2:7">
      <c r="B258" s="7">
        <v>12</v>
      </c>
      <c r="C258" s="7">
        <f t="shared" si="26"/>
        <v>2</v>
      </c>
      <c r="D258" s="7">
        <f t="shared" ref="D258:D287" si="27">D257</f>
        <v>2022</v>
      </c>
      <c r="E258" s="3">
        <v>2295</v>
      </c>
      <c r="F258" s="3">
        <f t="shared" si="22"/>
        <v>2295000</v>
      </c>
      <c r="G258" s="1">
        <f t="shared" si="23"/>
        <v>44604</v>
      </c>
    </row>
    <row r="259" spans="2:7">
      <c r="B259" s="7">
        <v>27</v>
      </c>
      <c r="C259" s="7">
        <f t="shared" si="26"/>
        <v>2</v>
      </c>
      <c r="D259" s="7">
        <f t="shared" si="27"/>
        <v>2022</v>
      </c>
      <c r="E259" s="3">
        <v>2315</v>
      </c>
      <c r="F259" s="3">
        <f t="shared" ref="F259:F322" si="28">IFERROR(E259*1000,0)</f>
        <v>2315000</v>
      </c>
      <c r="G259" s="1">
        <f t="shared" ref="G259:G322" si="29">DATE(D259,C259,B259)</f>
        <v>44619</v>
      </c>
    </row>
    <row r="260" spans="2:7">
      <c r="B260" s="68">
        <v>1</v>
      </c>
      <c r="C260" s="7">
        <v>9</v>
      </c>
      <c r="D260" s="7">
        <f t="shared" si="27"/>
        <v>2022</v>
      </c>
      <c r="E260" s="3">
        <v>2365</v>
      </c>
      <c r="F260" s="3">
        <f t="shared" si="28"/>
        <v>2365000</v>
      </c>
      <c r="G260" s="1">
        <f t="shared" si="29"/>
        <v>44805</v>
      </c>
    </row>
    <row r="261" spans="2:7">
      <c r="B261" s="7">
        <v>23</v>
      </c>
      <c r="C261" s="7">
        <f t="shared" ref="C261:C287" si="30">C260</f>
        <v>9</v>
      </c>
      <c r="D261" s="7">
        <f t="shared" si="27"/>
        <v>2022</v>
      </c>
      <c r="E261" s="3">
        <v>2432</v>
      </c>
      <c r="F261" s="3">
        <f t="shared" si="28"/>
        <v>2432000</v>
      </c>
      <c r="G261" s="1">
        <f t="shared" si="29"/>
        <v>44827</v>
      </c>
    </row>
    <row r="262" spans="2:7">
      <c r="B262" s="7">
        <v>12</v>
      </c>
      <c r="C262" s="7">
        <f t="shared" si="30"/>
        <v>9</v>
      </c>
      <c r="D262" s="7">
        <f t="shared" si="27"/>
        <v>2022</v>
      </c>
      <c r="E262" s="3">
        <v>2440</v>
      </c>
      <c r="F262" s="3">
        <f t="shared" si="28"/>
        <v>2440000</v>
      </c>
      <c r="G262" s="1">
        <f t="shared" si="29"/>
        <v>44816</v>
      </c>
    </row>
    <row r="263" spans="2:7">
      <c r="B263" s="7">
        <v>30</v>
      </c>
      <c r="C263" s="7">
        <f t="shared" si="30"/>
        <v>9</v>
      </c>
      <c r="D263" s="7">
        <f t="shared" si="27"/>
        <v>2022</v>
      </c>
      <c r="E263" s="3">
        <v>2455</v>
      </c>
      <c r="F263" s="3">
        <f t="shared" si="28"/>
        <v>2455000</v>
      </c>
      <c r="G263" s="1">
        <f t="shared" si="29"/>
        <v>44834</v>
      </c>
    </row>
    <row r="264" spans="2:7">
      <c r="B264" s="7">
        <v>11</v>
      </c>
      <c r="C264" s="7">
        <f t="shared" si="30"/>
        <v>9</v>
      </c>
      <c r="D264" s="7">
        <f t="shared" si="27"/>
        <v>2022</v>
      </c>
      <c r="E264" s="3">
        <v>2466</v>
      </c>
      <c r="F264" s="3">
        <f t="shared" si="28"/>
        <v>2466000</v>
      </c>
      <c r="G264" s="1">
        <f t="shared" si="29"/>
        <v>44815</v>
      </c>
    </row>
    <row r="265" spans="2:7">
      <c r="B265" s="7">
        <v>28</v>
      </c>
      <c r="C265" s="7">
        <f t="shared" si="30"/>
        <v>9</v>
      </c>
      <c r="D265" s="7">
        <f t="shared" si="27"/>
        <v>2022</v>
      </c>
      <c r="E265" s="3">
        <v>2505</v>
      </c>
      <c r="F265" s="3">
        <f t="shared" si="28"/>
        <v>2505000</v>
      </c>
      <c r="G265" s="1">
        <f t="shared" si="29"/>
        <v>44832</v>
      </c>
    </row>
    <row r="266" spans="2:7">
      <c r="B266" s="7">
        <v>10</v>
      </c>
      <c r="C266" s="7">
        <f t="shared" si="30"/>
        <v>9</v>
      </c>
      <c r="D266" s="7">
        <f t="shared" si="27"/>
        <v>2022</v>
      </c>
      <c r="E266" s="3">
        <v>2520</v>
      </c>
      <c r="F266" s="3">
        <f t="shared" si="28"/>
        <v>2520000</v>
      </c>
      <c r="G266" s="1">
        <f t="shared" si="29"/>
        <v>44814</v>
      </c>
    </row>
    <row r="267" spans="2:7">
      <c r="B267" s="7">
        <v>21</v>
      </c>
      <c r="C267" s="7">
        <f t="shared" si="30"/>
        <v>9</v>
      </c>
      <c r="D267" s="7">
        <f t="shared" si="27"/>
        <v>2022</v>
      </c>
      <c r="E267" s="3">
        <v>2525</v>
      </c>
      <c r="F267" s="3">
        <f t="shared" si="28"/>
        <v>2525000</v>
      </c>
      <c r="G267" s="1">
        <f t="shared" si="29"/>
        <v>44825</v>
      </c>
    </row>
    <row r="268" spans="2:7">
      <c r="B268" s="7">
        <v>10</v>
      </c>
      <c r="C268" s="7">
        <f t="shared" si="30"/>
        <v>9</v>
      </c>
      <c r="D268" s="7">
        <f t="shared" si="27"/>
        <v>2022</v>
      </c>
      <c r="E268" s="3">
        <v>2525</v>
      </c>
      <c r="F268" s="3">
        <f t="shared" si="28"/>
        <v>2525000</v>
      </c>
      <c r="G268" s="1">
        <f t="shared" si="29"/>
        <v>44814</v>
      </c>
    </row>
    <row r="269" spans="2:7">
      <c r="B269" s="68">
        <v>25</v>
      </c>
      <c r="C269" s="7">
        <f t="shared" si="30"/>
        <v>9</v>
      </c>
      <c r="D269" s="7">
        <f t="shared" si="27"/>
        <v>2022</v>
      </c>
      <c r="E269" s="3">
        <v>2532</v>
      </c>
      <c r="F269" s="3">
        <f t="shared" si="28"/>
        <v>2532000</v>
      </c>
      <c r="G269" s="1">
        <f t="shared" si="29"/>
        <v>44829</v>
      </c>
    </row>
    <row r="270" spans="2:7">
      <c r="B270" s="7">
        <v>6</v>
      </c>
      <c r="C270" s="7">
        <f t="shared" si="30"/>
        <v>9</v>
      </c>
      <c r="D270" s="7">
        <f t="shared" si="27"/>
        <v>2022</v>
      </c>
      <c r="E270" s="3">
        <v>2535</v>
      </c>
      <c r="F270" s="3">
        <f t="shared" si="28"/>
        <v>2535000</v>
      </c>
      <c r="G270" s="1">
        <f t="shared" si="29"/>
        <v>44810</v>
      </c>
    </row>
    <row r="271" spans="2:7">
      <c r="B271" s="7">
        <v>25</v>
      </c>
      <c r="C271" s="7">
        <f t="shared" si="30"/>
        <v>9</v>
      </c>
      <c r="D271" s="7">
        <f t="shared" si="27"/>
        <v>2022</v>
      </c>
      <c r="E271" s="3">
        <v>2540</v>
      </c>
      <c r="F271" s="3">
        <f t="shared" si="28"/>
        <v>2540000</v>
      </c>
      <c r="G271" s="1">
        <f t="shared" si="29"/>
        <v>44829</v>
      </c>
    </row>
    <row r="272" spans="2:7">
      <c r="B272" s="7">
        <v>26</v>
      </c>
      <c r="C272" s="7">
        <f t="shared" si="30"/>
        <v>9</v>
      </c>
      <c r="D272" s="7">
        <f t="shared" si="27"/>
        <v>2022</v>
      </c>
      <c r="E272" s="3">
        <v>2555</v>
      </c>
      <c r="F272" s="3">
        <f t="shared" si="28"/>
        <v>2555000</v>
      </c>
      <c r="G272" s="1">
        <f t="shared" si="29"/>
        <v>44830</v>
      </c>
    </row>
    <row r="273" spans="2:7">
      <c r="B273" s="7">
        <v>28</v>
      </c>
      <c r="C273" s="7">
        <f t="shared" si="30"/>
        <v>9</v>
      </c>
      <c r="D273" s="7">
        <f t="shared" si="27"/>
        <v>2022</v>
      </c>
      <c r="E273" s="3">
        <v>2560</v>
      </c>
      <c r="F273" s="3">
        <f t="shared" si="28"/>
        <v>2560000</v>
      </c>
      <c r="G273" s="1">
        <f t="shared" si="29"/>
        <v>44832</v>
      </c>
    </row>
    <row r="274" spans="2:7">
      <c r="B274" s="7">
        <v>3</v>
      </c>
      <c r="C274" s="7">
        <f t="shared" si="30"/>
        <v>9</v>
      </c>
      <c r="D274" s="7">
        <f t="shared" si="27"/>
        <v>2022</v>
      </c>
      <c r="E274" s="3">
        <v>2602</v>
      </c>
      <c r="F274" s="3">
        <f t="shared" si="28"/>
        <v>2602000</v>
      </c>
      <c r="G274" s="1">
        <f t="shared" si="29"/>
        <v>44807</v>
      </c>
    </row>
    <row r="275" spans="2:7">
      <c r="B275" s="7">
        <v>7</v>
      </c>
      <c r="C275" s="7">
        <f t="shared" si="30"/>
        <v>9</v>
      </c>
      <c r="D275" s="7">
        <f t="shared" si="27"/>
        <v>2022</v>
      </c>
      <c r="E275" s="3">
        <v>2610</v>
      </c>
      <c r="F275" s="3">
        <f t="shared" si="28"/>
        <v>2610000</v>
      </c>
      <c r="G275" s="1">
        <f t="shared" si="29"/>
        <v>44811</v>
      </c>
    </row>
    <row r="276" spans="2:7">
      <c r="B276" s="7">
        <v>10</v>
      </c>
      <c r="C276" s="7">
        <f t="shared" si="30"/>
        <v>9</v>
      </c>
      <c r="D276" s="7">
        <f t="shared" si="27"/>
        <v>2022</v>
      </c>
      <c r="E276" s="3">
        <v>2717</v>
      </c>
      <c r="F276" s="3">
        <f t="shared" si="28"/>
        <v>2717000</v>
      </c>
      <c r="G276" s="1">
        <f t="shared" si="29"/>
        <v>44814</v>
      </c>
    </row>
    <row r="277" spans="2:7">
      <c r="B277" s="7">
        <v>19</v>
      </c>
      <c r="C277" s="7">
        <f t="shared" si="30"/>
        <v>9</v>
      </c>
      <c r="D277" s="7">
        <f t="shared" si="27"/>
        <v>2022</v>
      </c>
      <c r="E277" s="3">
        <v>2810</v>
      </c>
      <c r="F277" s="3">
        <f t="shared" si="28"/>
        <v>2810000</v>
      </c>
      <c r="G277" s="1">
        <f t="shared" si="29"/>
        <v>44823</v>
      </c>
    </row>
    <row r="278" spans="2:7">
      <c r="B278" s="7">
        <v>17</v>
      </c>
      <c r="C278" s="7">
        <f t="shared" si="30"/>
        <v>9</v>
      </c>
      <c r="D278" s="7">
        <f t="shared" si="27"/>
        <v>2022</v>
      </c>
      <c r="E278" s="3">
        <v>2840</v>
      </c>
      <c r="F278" s="3">
        <f t="shared" si="28"/>
        <v>2840000</v>
      </c>
      <c r="G278" s="1">
        <f t="shared" si="29"/>
        <v>44821</v>
      </c>
    </row>
    <row r="279" spans="2:7">
      <c r="B279" s="7">
        <v>14</v>
      </c>
      <c r="C279" s="7">
        <f t="shared" si="30"/>
        <v>9</v>
      </c>
      <c r="D279" s="7">
        <f t="shared" si="27"/>
        <v>2022</v>
      </c>
      <c r="E279" s="3">
        <v>2900</v>
      </c>
      <c r="F279" s="3">
        <f t="shared" si="28"/>
        <v>2900000</v>
      </c>
      <c r="G279" s="1">
        <f t="shared" si="29"/>
        <v>44818</v>
      </c>
    </row>
    <row r="280" spans="2:7">
      <c r="B280" s="7">
        <v>27</v>
      </c>
      <c r="C280" s="7">
        <f t="shared" si="30"/>
        <v>9</v>
      </c>
      <c r="D280" s="7">
        <f t="shared" si="27"/>
        <v>2022</v>
      </c>
      <c r="E280" s="3">
        <v>2900</v>
      </c>
      <c r="F280" s="3">
        <f t="shared" si="28"/>
        <v>2900000</v>
      </c>
      <c r="G280" s="1">
        <f t="shared" si="29"/>
        <v>44831</v>
      </c>
    </row>
    <row r="281" spans="2:7">
      <c r="B281" s="7">
        <v>20</v>
      </c>
      <c r="C281" s="7">
        <f t="shared" si="30"/>
        <v>9</v>
      </c>
      <c r="D281" s="7">
        <f t="shared" si="27"/>
        <v>2022</v>
      </c>
      <c r="E281" s="3">
        <v>2900</v>
      </c>
      <c r="F281" s="3">
        <f t="shared" si="28"/>
        <v>2900000</v>
      </c>
      <c r="G281" s="1">
        <f t="shared" si="29"/>
        <v>44824</v>
      </c>
    </row>
    <row r="282" spans="2:7">
      <c r="B282" s="7">
        <v>16</v>
      </c>
      <c r="C282" s="7">
        <f t="shared" si="30"/>
        <v>9</v>
      </c>
      <c r="D282" s="7">
        <f t="shared" si="27"/>
        <v>2022</v>
      </c>
      <c r="E282" s="3">
        <v>2930</v>
      </c>
      <c r="F282" s="3">
        <f t="shared" si="28"/>
        <v>2930000</v>
      </c>
      <c r="G282" s="1">
        <f t="shared" si="29"/>
        <v>44820</v>
      </c>
    </row>
    <row r="283" spans="2:7">
      <c r="B283" s="7">
        <v>24</v>
      </c>
      <c r="C283" s="7">
        <f t="shared" si="30"/>
        <v>9</v>
      </c>
      <c r="D283" s="7">
        <f t="shared" si="27"/>
        <v>2022</v>
      </c>
      <c r="E283" s="3">
        <v>2948</v>
      </c>
      <c r="F283" s="3">
        <f t="shared" si="28"/>
        <v>2948000</v>
      </c>
      <c r="G283" s="1">
        <f t="shared" si="29"/>
        <v>44828</v>
      </c>
    </row>
    <row r="284" spans="2:7">
      <c r="B284" s="7">
        <v>13</v>
      </c>
      <c r="C284" s="7">
        <f t="shared" si="30"/>
        <v>9</v>
      </c>
      <c r="D284" s="7">
        <f t="shared" si="27"/>
        <v>2022</v>
      </c>
      <c r="E284" s="3">
        <v>2960</v>
      </c>
      <c r="F284" s="3">
        <f t="shared" si="28"/>
        <v>2960000</v>
      </c>
      <c r="G284" s="1">
        <f t="shared" si="29"/>
        <v>44817</v>
      </c>
    </row>
    <row r="285" spans="2:7">
      <c r="B285" s="7">
        <v>27</v>
      </c>
      <c r="C285" s="7">
        <f t="shared" si="30"/>
        <v>9</v>
      </c>
      <c r="D285" s="7">
        <f t="shared" si="27"/>
        <v>2022</v>
      </c>
      <c r="E285" s="3">
        <v>2965</v>
      </c>
      <c r="F285" s="3">
        <f t="shared" si="28"/>
        <v>2965000</v>
      </c>
      <c r="G285" s="1">
        <f t="shared" si="29"/>
        <v>44831</v>
      </c>
    </row>
    <row r="286" spans="2:7">
      <c r="B286" s="7">
        <v>10</v>
      </c>
      <c r="C286" s="7">
        <f t="shared" si="30"/>
        <v>9</v>
      </c>
      <c r="D286" s="7">
        <f t="shared" si="27"/>
        <v>2022</v>
      </c>
      <c r="E286" s="3">
        <v>2990</v>
      </c>
      <c r="F286" s="3">
        <f t="shared" si="28"/>
        <v>2990000</v>
      </c>
      <c r="G286" s="1">
        <f t="shared" si="29"/>
        <v>44814</v>
      </c>
    </row>
    <row r="287" spans="2:7">
      <c r="B287" s="66">
        <v>6</v>
      </c>
      <c r="C287" s="7">
        <f t="shared" si="30"/>
        <v>9</v>
      </c>
      <c r="D287" s="7">
        <f t="shared" si="27"/>
        <v>2022</v>
      </c>
      <c r="E287" s="3">
        <v>2997</v>
      </c>
      <c r="F287" s="3">
        <f t="shared" si="28"/>
        <v>2997000</v>
      </c>
      <c r="G287" s="1">
        <f t="shared" si="29"/>
        <v>44810</v>
      </c>
    </row>
    <row r="288" spans="2:7">
      <c r="B288" s="7">
        <v>18</v>
      </c>
      <c r="C288" s="7">
        <v>5</v>
      </c>
      <c r="D288" s="7">
        <v>2021</v>
      </c>
      <c r="E288" s="3">
        <v>3000</v>
      </c>
      <c r="F288" s="3">
        <f t="shared" si="28"/>
        <v>3000000</v>
      </c>
      <c r="G288" s="1">
        <f t="shared" si="29"/>
        <v>44334</v>
      </c>
    </row>
    <row r="289" spans="2:7">
      <c r="B289" s="7">
        <v>26</v>
      </c>
      <c r="C289" s="7">
        <f t="shared" ref="C289:C309" si="31">C288</f>
        <v>5</v>
      </c>
      <c r="D289" s="7">
        <f t="shared" ref="D289:D309" si="32">D288</f>
        <v>2021</v>
      </c>
      <c r="E289" s="3">
        <v>3000</v>
      </c>
      <c r="F289" s="3">
        <f t="shared" si="28"/>
        <v>3000000</v>
      </c>
      <c r="G289" s="1">
        <f t="shared" si="29"/>
        <v>44342</v>
      </c>
    </row>
    <row r="290" spans="2:7">
      <c r="B290" s="7">
        <v>18</v>
      </c>
      <c r="C290" s="7">
        <f t="shared" si="31"/>
        <v>5</v>
      </c>
      <c r="D290" s="7">
        <f t="shared" si="32"/>
        <v>2021</v>
      </c>
      <c r="E290" s="3">
        <v>3042</v>
      </c>
      <c r="F290" s="3">
        <f t="shared" si="28"/>
        <v>3042000</v>
      </c>
      <c r="G290" s="1">
        <f t="shared" si="29"/>
        <v>44334</v>
      </c>
    </row>
    <row r="291" spans="2:7">
      <c r="B291" s="7">
        <v>5</v>
      </c>
      <c r="C291" s="7">
        <f t="shared" si="31"/>
        <v>5</v>
      </c>
      <c r="D291" s="7">
        <f t="shared" si="32"/>
        <v>2021</v>
      </c>
      <c r="E291" s="3">
        <v>3070</v>
      </c>
      <c r="F291" s="3">
        <f t="shared" si="28"/>
        <v>3070000</v>
      </c>
      <c r="G291" s="1">
        <f t="shared" si="29"/>
        <v>44321</v>
      </c>
    </row>
    <row r="292" spans="2:7">
      <c r="B292" s="7">
        <v>25</v>
      </c>
      <c r="C292" s="7">
        <f t="shared" si="31"/>
        <v>5</v>
      </c>
      <c r="D292" s="7">
        <f t="shared" si="32"/>
        <v>2021</v>
      </c>
      <c r="E292" s="3">
        <v>3180</v>
      </c>
      <c r="F292" s="3">
        <f t="shared" si="28"/>
        <v>3180000</v>
      </c>
      <c r="G292" s="1">
        <f t="shared" si="29"/>
        <v>44341</v>
      </c>
    </row>
    <row r="293" spans="2:7">
      <c r="B293" s="7">
        <v>6</v>
      </c>
      <c r="C293" s="7">
        <f t="shared" si="31"/>
        <v>5</v>
      </c>
      <c r="D293" s="7">
        <f t="shared" si="32"/>
        <v>2021</v>
      </c>
      <c r="E293" s="3">
        <v>3192</v>
      </c>
      <c r="F293" s="3">
        <f t="shared" si="28"/>
        <v>3192000</v>
      </c>
      <c r="G293" s="1">
        <f t="shared" si="29"/>
        <v>44322</v>
      </c>
    </row>
    <row r="294" spans="2:7">
      <c r="B294" s="66">
        <v>8</v>
      </c>
      <c r="C294" s="7">
        <f t="shared" si="31"/>
        <v>5</v>
      </c>
      <c r="D294" s="7">
        <f t="shared" si="32"/>
        <v>2021</v>
      </c>
      <c r="E294" s="3">
        <v>3195</v>
      </c>
      <c r="F294" s="3">
        <f t="shared" si="28"/>
        <v>3195000</v>
      </c>
      <c r="G294" s="1">
        <f t="shared" si="29"/>
        <v>44324</v>
      </c>
    </row>
    <row r="295" spans="2:7">
      <c r="B295" s="7">
        <v>6</v>
      </c>
      <c r="C295" s="7">
        <f t="shared" si="31"/>
        <v>5</v>
      </c>
      <c r="D295" s="7">
        <f t="shared" si="32"/>
        <v>2021</v>
      </c>
      <c r="E295" s="3">
        <v>3205</v>
      </c>
      <c r="F295" s="3">
        <f t="shared" si="28"/>
        <v>3205000</v>
      </c>
      <c r="G295" s="1">
        <f t="shared" si="29"/>
        <v>44322</v>
      </c>
    </row>
    <row r="296" spans="2:7">
      <c r="B296" s="7">
        <v>13</v>
      </c>
      <c r="C296" s="7">
        <f t="shared" si="31"/>
        <v>5</v>
      </c>
      <c r="D296" s="7">
        <f t="shared" si="32"/>
        <v>2021</v>
      </c>
      <c r="E296" s="3">
        <v>3207</v>
      </c>
      <c r="F296" s="3">
        <f t="shared" si="28"/>
        <v>3207000</v>
      </c>
      <c r="G296" s="1">
        <f t="shared" si="29"/>
        <v>44329</v>
      </c>
    </row>
    <row r="297" spans="2:7">
      <c r="B297" s="7">
        <v>17</v>
      </c>
      <c r="C297" s="7">
        <f t="shared" si="31"/>
        <v>5</v>
      </c>
      <c r="D297" s="7">
        <f t="shared" si="32"/>
        <v>2021</v>
      </c>
      <c r="E297" s="3">
        <v>3225</v>
      </c>
      <c r="F297" s="3">
        <f t="shared" si="28"/>
        <v>3225000</v>
      </c>
      <c r="G297" s="1">
        <f t="shared" si="29"/>
        <v>44333</v>
      </c>
    </row>
    <row r="298" spans="2:7">
      <c r="B298" s="7">
        <v>9</v>
      </c>
      <c r="C298" s="7">
        <f t="shared" si="31"/>
        <v>5</v>
      </c>
      <c r="D298" s="7">
        <f t="shared" si="32"/>
        <v>2021</v>
      </c>
      <c r="E298" s="3">
        <v>3250</v>
      </c>
      <c r="F298" s="3">
        <f t="shared" si="28"/>
        <v>3250000</v>
      </c>
      <c r="G298" s="1">
        <f t="shared" si="29"/>
        <v>44325</v>
      </c>
    </row>
    <row r="299" spans="2:7">
      <c r="B299" s="7">
        <v>19</v>
      </c>
      <c r="C299" s="7">
        <f t="shared" si="31"/>
        <v>5</v>
      </c>
      <c r="D299" s="7">
        <f t="shared" si="32"/>
        <v>2021</v>
      </c>
      <c r="E299" s="3">
        <v>3269</v>
      </c>
      <c r="F299" s="3">
        <f t="shared" si="28"/>
        <v>3269000</v>
      </c>
      <c r="G299" s="1">
        <f t="shared" si="29"/>
        <v>44335</v>
      </c>
    </row>
    <row r="300" spans="2:7">
      <c r="B300" s="68">
        <v>13</v>
      </c>
      <c r="C300" s="7">
        <f t="shared" si="31"/>
        <v>5</v>
      </c>
      <c r="D300" s="7">
        <f t="shared" si="32"/>
        <v>2021</v>
      </c>
      <c r="E300" s="3">
        <v>3320</v>
      </c>
      <c r="F300" s="3">
        <f t="shared" si="28"/>
        <v>3320000</v>
      </c>
      <c r="G300" s="1">
        <f t="shared" si="29"/>
        <v>44329</v>
      </c>
    </row>
    <row r="301" spans="2:7">
      <c r="B301" s="7">
        <v>23</v>
      </c>
      <c r="C301" s="7">
        <f t="shared" si="31"/>
        <v>5</v>
      </c>
      <c r="D301" s="7">
        <f t="shared" si="32"/>
        <v>2021</v>
      </c>
      <c r="E301" s="3">
        <v>3330</v>
      </c>
      <c r="F301" s="3">
        <f t="shared" si="28"/>
        <v>3330000</v>
      </c>
      <c r="G301" s="1">
        <f t="shared" si="29"/>
        <v>44339</v>
      </c>
    </row>
    <row r="302" spans="2:7">
      <c r="B302" s="7">
        <v>11</v>
      </c>
      <c r="C302" s="7">
        <f t="shared" si="31"/>
        <v>5</v>
      </c>
      <c r="D302" s="7">
        <f t="shared" si="32"/>
        <v>2021</v>
      </c>
      <c r="E302" s="3">
        <v>3337</v>
      </c>
      <c r="F302" s="3">
        <f t="shared" si="28"/>
        <v>3337000</v>
      </c>
      <c r="G302" s="1">
        <f t="shared" si="29"/>
        <v>44327</v>
      </c>
    </row>
    <row r="303" spans="2:7">
      <c r="B303" s="7">
        <v>26</v>
      </c>
      <c r="C303" s="7">
        <f t="shared" si="31"/>
        <v>5</v>
      </c>
      <c r="D303" s="7">
        <f t="shared" si="32"/>
        <v>2021</v>
      </c>
      <c r="E303" s="3">
        <v>3375</v>
      </c>
      <c r="F303" s="3">
        <f t="shared" si="28"/>
        <v>3375000</v>
      </c>
      <c r="G303" s="1">
        <f t="shared" si="29"/>
        <v>44342</v>
      </c>
    </row>
    <row r="304" spans="2:7">
      <c r="B304" s="7">
        <v>10</v>
      </c>
      <c r="C304" s="7">
        <f t="shared" si="31"/>
        <v>5</v>
      </c>
      <c r="D304" s="7">
        <f t="shared" si="32"/>
        <v>2021</v>
      </c>
      <c r="E304" s="3">
        <v>3400</v>
      </c>
      <c r="F304" s="3">
        <f t="shared" si="28"/>
        <v>3400000</v>
      </c>
      <c r="G304" s="1">
        <f t="shared" si="29"/>
        <v>44326</v>
      </c>
    </row>
    <row r="305" spans="2:7">
      <c r="B305" s="7">
        <v>13</v>
      </c>
      <c r="C305" s="7">
        <f t="shared" si="31"/>
        <v>5</v>
      </c>
      <c r="D305" s="7">
        <f t="shared" si="32"/>
        <v>2021</v>
      </c>
      <c r="E305" s="3">
        <v>3415</v>
      </c>
      <c r="F305" s="3">
        <f t="shared" si="28"/>
        <v>3415000</v>
      </c>
      <c r="G305" s="1">
        <f t="shared" si="29"/>
        <v>44329</v>
      </c>
    </row>
    <row r="306" spans="2:7">
      <c r="B306" s="7">
        <v>24</v>
      </c>
      <c r="C306" s="7">
        <f t="shared" si="31"/>
        <v>5</v>
      </c>
      <c r="D306" s="7">
        <f t="shared" si="32"/>
        <v>2021</v>
      </c>
      <c r="E306" s="3">
        <v>3480</v>
      </c>
      <c r="F306" s="3">
        <f t="shared" si="28"/>
        <v>3480000</v>
      </c>
      <c r="G306" s="1">
        <f t="shared" si="29"/>
        <v>44340</v>
      </c>
    </row>
    <row r="307" spans="2:7">
      <c r="B307" s="7">
        <v>7</v>
      </c>
      <c r="C307" s="7">
        <f t="shared" si="31"/>
        <v>5</v>
      </c>
      <c r="D307" s="7">
        <f t="shared" si="32"/>
        <v>2021</v>
      </c>
      <c r="E307" s="3">
        <v>3485</v>
      </c>
      <c r="F307" s="3">
        <f t="shared" si="28"/>
        <v>3485000</v>
      </c>
      <c r="G307" s="1">
        <f t="shared" si="29"/>
        <v>44323</v>
      </c>
    </row>
    <row r="308" spans="2:7">
      <c r="B308" s="7">
        <v>24</v>
      </c>
      <c r="C308" s="7">
        <f t="shared" si="31"/>
        <v>5</v>
      </c>
      <c r="D308" s="7">
        <f t="shared" si="32"/>
        <v>2021</v>
      </c>
      <c r="E308" s="3">
        <v>3515</v>
      </c>
      <c r="F308" s="3">
        <f t="shared" si="28"/>
        <v>3515000</v>
      </c>
      <c r="G308" s="1">
        <f t="shared" si="29"/>
        <v>44340</v>
      </c>
    </row>
    <row r="309" spans="2:7">
      <c r="B309" s="7">
        <v>12</v>
      </c>
      <c r="C309" s="7">
        <f t="shared" si="31"/>
        <v>5</v>
      </c>
      <c r="D309" s="7">
        <f t="shared" si="32"/>
        <v>2021</v>
      </c>
      <c r="E309" s="3">
        <v>3585</v>
      </c>
      <c r="F309" s="3">
        <f t="shared" si="28"/>
        <v>3585000</v>
      </c>
      <c r="G309" s="1">
        <f t="shared" si="29"/>
        <v>44328</v>
      </c>
    </row>
    <row r="310" spans="2:7">
      <c r="B310" s="7">
        <v>1</v>
      </c>
      <c r="C310" s="7">
        <v>5</v>
      </c>
      <c r="D310" s="7">
        <f t="shared" ref="D310:D341" si="33">D309</f>
        <v>2021</v>
      </c>
      <c r="E310" s="3">
        <v>3612</v>
      </c>
      <c r="F310" s="3">
        <f t="shared" si="28"/>
        <v>3612000</v>
      </c>
      <c r="G310" s="1">
        <f t="shared" si="29"/>
        <v>44317</v>
      </c>
    </row>
    <row r="311" spans="2:7">
      <c r="B311" s="7">
        <v>13</v>
      </c>
      <c r="C311" s="7">
        <f t="shared" ref="C311:C342" si="34">C310</f>
        <v>5</v>
      </c>
      <c r="D311" s="7">
        <f t="shared" si="33"/>
        <v>2021</v>
      </c>
      <c r="E311" s="3">
        <v>3685</v>
      </c>
      <c r="F311" s="3">
        <f t="shared" si="28"/>
        <v>3685000</v>
      </c>
      <c r="G311" s="1">
        <f t="shared" si="29"/>
        <v>44329</v>
      </c>
    </row>
    <row r="312" spans="2:7">
      <c r="B312" s="7">
        <v>11</v>
      </c>
      <c r="C312" s="7">
        <f t="shared" si="34"/>
        <v>5</v>
      </c>
      <c r="D312" s="7">
        <f t="shared" si="33"/>
        <v>2021</v>
      </c>
      <c r="E312" s="3">
        <v>3783</v>
      </c>
      <c r="F312" s="3">
        <f t="shared" si="28"/>
        <v>3783000</v>
      </c>
      <c r="G312" s="1">
        <f t="shared" si="29"/>
        <v>44327</v>
      </c>
    </row>
    <row r="313" spans="2:7">
      <c r="B313" s="7">
        <v>18</v>
      </c>
      <c r="C313" s="7">
        <f t="shared" si="34"/>
        <v>5</v>
      </c>
      <c r="D313" s="7">
        <f t="shared" si="33"/>
        <v>2021</v>
      </c>
      <c r="E313" s="3">
        <v>3890</v>
      </c>
      <c r="F313" s="3">
        <f t="shared" si="28"/>
        <v>3890000</v>
      </c>
      <c r="G313" s="1">
        <f t="shared" si="29"/>
        <v>44334</v>
      </c>
    </row>
    <row r="314" spans="2:7">
      <c r="B314" s="7">
        <v>12</v>
      </c>
      <c r="C314" s="7">
        <f t="shared" si="34"/>
        <v>5</v>
      </c>
      <c r="D314" s="7">
        <f t="shared" si="33"/>
        <v>2021</v>
      </c>
      <c r="E314" s="3">
        <v>4074</v>
      </c>
      <c r="F314" s="3">
        <f t="shared" si="28"/>
        <v>4074000</v>
      </c>
      <c r="G314" s="1">
        <f t="shared" si="29"/>
        <v>44328</v>
      </c>
    </row>
    <row r="315" spans="2:7">
      <c r="B315" s="7">
        <v>16</v>
      </c>
      <c r="C315" s="7">
        <f t="shared" si="34"/>
        <v>5</v>
      </c>
      <c r="D315" s="7">
        <f t="shared" si="33"/>
        <v>2021</v>
      </c>
      <c r="E315" s="3">
        <v>4094</v>
      </c>
      <c r="F315" s="3">
        <f t="shared" si="28"/>
        <v>4094000</v>
      </c>
      <c r="G315" s="1">
        <f t="shared" si="29"/>
        <v>44332</v>
      </c>
    </row>
    <row r="316" spans="2:7">
      <c r="B316" s="7">
        <v>13</v>
      </c>
      <c r="C316" s="7">
        <f t="shared" si="34"/>
        <v>5</v>
      </c>
      <c r="D316" s="7">
        <f t="shared" si="33"/>
        <v>2021</v>
      </c>
      <c r="E316" s="3">
        <v>4105</v>
      </c>
      <c r="F316" s="3">
        <f t="shared" si="28"/>
        <v>4105000</v>
      </c>
      <c r="G316" s="1">
        <f t="shared" si="29"/>
        <v>44329</v>
      </c>
    </row>
    <row r="317" spans="2:7">
      <c r="B317" s="7">
        <v>6</v>
      </c>
      <c r="C317" s="7">
        <f t="shared" si="34"/>
        <v>5</v>
      </c>
      <c r="D317" s="7">
        <f t="shared" si="33"/>
        <v>2021</v>
      </c>
      <c r="E317" s="3">
        <v>4123</v>
      </c>
      <c r="F317" s="3">
        <f t="shared" si="28"/>
        <v>4123000</v>
      </c>
      <c r="G317" s="1">
        <f t="shared" si="29"/>
        <v>44322</v>
      </c>
    </row>
    <row r="318" spans="2:7">
      <c r="B318" s="7">
        <v>8</v>
      </c>
      <c r="C318" s="7">
        <f t="shared" si="34"/>
        <v>5</v>
      </c>
      <c r="D318" s="7">
        <f t="shared" si="33"/>
        <v>2021</v>
      </c>
      <c r="E318" s="3">
        <v>4125</v>
      </c>
      <c r="F318" s="3">
        <f t="shared" si="28"/>
        <v>4125000</v>
      </c>
      <c r="G318" s="1">
        <f t="shared" si="29"/>
        <v>44324</v>
      </c>
    </row>
    <row r="319" spans="2:7">
      <c r="B319" s="7">
        <v>27</v>
      </c>
      <c r="C319" s="7">
        <f t="shared" si="34"/>
        <v>5</v>
      </c>
      <c r="D319" s="7">
        <f t="shared" si="33"/>
        <v>2021</v>
      </c>
      <c r="E319" s="3">
        <v>4200</v>
      </c>
      <c r="F319" s="3">
        <f t="shared" si="28"/>
        <v>4200000</v>
      </c>
      <c r="G319" s="1">
        <f t="shared" si="29"/>
        <v>44343</v>
      </c>
    </row>
    <row r="320" spans="2:7">
      <c r="B320" s="7">
        <v>27</v>
      </c>
      <c r="C320" s="7">
        <f t="shared" si="34"/>
        <v>5</v>
      </c>
      <c r="D320" s="7">
        <f t="shared" si="33"/>
        <v>2021</v>
      </c>
      <c r="E320" s="3">
        <v>4205</v>
      </c>
      <c r="F320" s="3">
        <f t="shared" si="28"/>
        <v>4205000</v>
      </c>
      <c r="G320" s="1">
        <f t="shared" si="29"/>
        <v>44343</v>
      </c>
    </row>
    <row r="321" spans="2:7">
      <c r="B321" s="7">
        <v>18</v>
      </c>
      <c r="C321" s="7">
        <f t="shared" si="34"/>
        <v>5</v>
      </c>
      <c r="D321" s="7">
        <f t="shared" si="33"/>
        <v>2021</v>
      </c>
      <c r="E321" s="3">
        <f>SUM(45,60,69,100,55,40,1070,1000,35,30,1150,75,550)</f>
        <v>4279</v>
      </c>
      <c r="F321" s="3">
        <f t="shared" si="28"/>
        <v>4279000</v>
      </c>
      <c r="G321" s="1">
        <f t="shared" si="29"/>
        <v>44334</v>
      </c>
    </row>
    <row r="322" spans="2:7">
      <c r="B322" s="7">
        <v>16</v>
      </c>
      <c r="C322" s="7">
        <f t="shared" si="34"/>
        <v>5</v>
      </c>
      <c r="D322" s="7">
        <f t="shared" si="33"/>
        <v>2021</v>
      </c>
      <c r="E322" s="3">
        <v>4340</v>
      </c>
      <c r="F322" s="3">
        <f t="shared" si="28"/>
        <v>4340000</v>
      </c>
      <c r="G322" s="1">
        <f t="shared" si="29"/>
        <v>44332</v>
      </c>
    </row>
    <row r="323" spans="2:7">
      <c r="B323" s="7">
        <v>21</v>
      </c>
      <c r="C323" s="7">
        <f t="shared" si="34"/>
        <v>5</v>
      </c>
      <c r="D323" s="7">
        <f t="shared" si="33"/>
        <v>2021</v>
      </c>
      <c r="E323" s="3">
        <f>SUM(570,110,290,340,630,115,2197,25,90)</f>
        <v>4367</v>
      </c>
      <c r="F323" s="3">
        <f t="shared" ref="F323:F386" si="35">IFERROR(E323*1000,0)</f>
        <v>4367000</v>
      </c>
      <c r="G323" s="1">
        <f t="shared" ref="G323:G369" si="36">DATE(D323,C323,B323)</f>
        <v>44337</v>
      </c>
    </row>
    <row r="324" spans="2:7">
      <c r="B324" s="7">
        <v>4</v>
      </c>
      <c r="C324" s="7">
        <f t="shared" si="34"/>
        <v>5</v>
      </c>
      <c r="D324" s="7">
        <f t="shared" si="33"/>
        <v>2021</v>
      </c>
      <c r="E324" s="3">
        <v>4420</v>
      </c>
      <c r="F324" s="3">
        <f t="shared" si="35"/>
        <v>4420000</v>
      </c>
      <c r="G324" s="1">
        <f t="shared" si="36"/>
        <v>44320</v>
      </c>
    </row>
    <row r="325" spans="2:7">
      <c r="B325" s="7">
        <v>5</v>
      </c>
      <c r="C325" s="7">
        <f t="shared" si="34"/>
        <v>5</v>
      </c>
      <c r="D325" s="7">
        <f t="shared" si="33"/>
        <v>2021</v>
      </c>
      <c r="E325" s="3">
        <v>4445</v>
      </c>
      <c r="F325" s="3">
        <f t="shared" si="35"/>
        <v>4445000</v>
      </c>
      <c r="G325" s="1">
        <f t="shared" si="36"/>
        <v>44321</v>
      </c>
    </row>
    <row r="326" spans="2:7">
      <c r="B326" s="7">
        <v>9</v>
      </c>
      <c r="C326" s="7">
        <f t="shared" si="34"/>
        <v>5</v>
      </c>
      <c r="D326" s="7">
        <f t="shared" si="33"/>
        <v>2021</v>
      </c>
      <c r="E326" s="3">
        <f>SUM(25+5+2325+90+85+360+1230+10+360)</f>
        <v>4490</v>
      </c>
      <c r="F326" s="3">
        <f t="shared" si="35"/>
        <v>4490000</v>
      </c>
      <c r="G326" s="1">
        <f t="shared" si="36"/>
        <v>44325</v>
      </c>
    </row>
    <row r="327" spans="2:7">
      <c r="B327" s="7">
        <v>5</v>
      </c>
      <c r="C327" s="7">
        <f t="shared" si="34"/>
        <v>5</v>
      </c>
      <c r="D327" s="7">
        <f t="shared" si="33"/>
        <v>2021</v>
      </c>
      <c r="E327" s="3">
        <v>4553</v>
      </c>
      <c r="F327" s="3">
        <f t="shared" si="35"/>
        <v>4553000</v>
      </c>
      <c r="G327" s="1">
        <f t="shared" si="36"/>
        <v>44321</v>
      </c>
    </row>
    <row r="328" spans="2:7">
      <c r="B328" s="7">
        <v>18</v>
      </c>
      <c r="C328" s="7">
        <f t="shared" si="34"/>
        <v>5</v>
      </c>
      <c r="D328" s="7">
        <f t="shared" si="33"/>
        <v>2021</v>
      </c>
      <c r="E328" s="3">
        <v>4556</v>
      </c>
      <c r="F328" s="3">
        <f t="shared" si="35"/>
        <v>4556000</v>
      </c>
      <c r="G328" s="1">
        <f t="shared" si="36"/>
        <v>44334</v>
      </c>
    </row>
    <row r="329" spans="2:7">
      <c r="B329" s="7">
        <v>15</v>
      </c>
      <c r="C329" s="7">
        <f t="shared" si="34"/>
        <v>5</v>
      </c>
      <c r="D329" s="7">
        <f t="shared" si="33"/>
        <v>2021</v>
      </c>
      <c r="E329" s="3">
        <v>4575</v>
      </c>
      <c r="F329" s="3">
        <f t="shared" si="35"/>
        <v>4575000</v>
      </c>
      <c r="G329" s="1">
        <f t="shared" si="36"/>
        <v>44331</v>
      </c>
    </row>
    <row r="330" spans="2:7">
      <c r="B330" s="68">
        <v>19</v>
      </c>
      <c r="C330" s="7">
        <f t="shared" si="34"/>
        <v>5</v>
      </c>
      <c r="D330" s="7">
        <f t="shared" si="33"/>
        <v>2021</v>
      </c>
      <c r="E330" s="3">
        <v>4624</v>
      </c>
      <c r="F330" s="3">
        <f t="shared" si="35"/>
        <v>4624000</v>
      </c>
      <c r="G330" s="1">
        <f t="shared" si="36"/>
        <v>44335</v>
      </c>
    </row>
    <row r="331" spans="2:7">
      <c r="B331" s="7">
        <v>23</v>
      </c>
      <c r="C331" s="7">
        <f t="shared" si="34"/>
        <v>5</v>
      </c>
      <c r="D331" s="7">
        <f t="shared" si="33"/>
        <v>2021</v>
      </c>
      <c r="E331" s="3">
        <v>4723</v>
      </c>
      <c r="F331" s="3">
        <f t="shared" si="35"/>
        <v>4723000</v>
      </c>
      <c r="G331" s="1">
        <f t="shared" si="36"/>
        <v>44339</v>
      </c>
    </row>
    <row r="332" spans="2:7">
      <c r="B332" s="7">
        <v>5</v>
      </c>
      <c r="C332" s="7">
        <f t="shared" si="34"/>
        <v>5</v>
      </c>
      <c r="D332" s="7">
        <f t="shared" si="33"/>
        <v>2021</v>
      </c>
      <c r="E332" s="3">
        <v>4751</v>
      </c>
      <c r="F332" s="3">
        <f t="shared" si="35"/>
        <v>4751000</v>
      </c>
      <c r="G332" s="1">
        <f t="shared" si="36"/>
        <v>44321</v>
      </c>
    </row>
    <row r="333" spans="2:7">
      <c r="B333" s="7">
        <v>22</v>
      </c>
      <c r="C333" s="7">
        <f t="shared" si="34"/>
        <v>5</v>
      </c>
      <c r="D333" s="7">
        <f t="shared" si="33"/>
        <v>2021</v>
      </c>
      <c r="E333" s="3">
        <v>4930</v>
      </c>
      <c r="F333" s="3">
        <f t="shared" si="35"/>
        <v>4930000</v>
      </c>
      <c r="G333" s="1">
        <f t="shared" si="36"/>
        <v>44338</v>
      </c>
    </row>
    <row r="334" spans="2:7">
      <c r="B334" s="7">
        <v>20</v>
      </c>
      <c r="C334" s="7">
        <f t="shared" si="34"/>
        <v>5</v>
      </c>
      <c r="D334" s="7">
        <f t="shared" si="33"/>
        <v>2021</v>
      </c>
      <c r="E334" s="3">
        <v>5000</v>
      </c>
      <c r="F334" s="3">
        <f t="shared" si="35"/>
        <v>5000000</v>
      </c>
      <c r="G334" s="1">
        <f t="shared" si="36"/>
        <v>44336</v>
      </c>
    </row>
    <row r="335" spans="2:7">
      <c r="B335" s="7">
        <v>14</v>
      </c>
      <c r="C335" s="7">
        <f t="shared" si="34"/>
        <v>5</v>
      </c>
      <c r="D335" s="7">
        <f t="shared" si="33"/>
        <v>2021</v>
      </c>
      <c r="E335" s="3">
        <v>5025</v>
      </c>
      <c r="F335" s="3">
        <f t="shared" si="35"/>
        <v>5025000</v>
      </c>
      <c r="G335" s="1">
        <f t="shared" si="36"/>
        <v>44330</v>
      </c>
    </row>
    <row r="336" spans="2:7">
      <c r="B336" s="7">
        <v>17</v>
      </c>
      <c r="C336" s="7">
        <f t="shared" si="34"/>
        <v>5</v>
      </c>
      <c r="D336" s="7">
        <f t="shared" si="33"/>
        <v>2021</v>
      </c>
      <c r="E336" s="3">
        <v>5026</v>
      </c>
      <c r="F336" s="3">
        <f t="shared" si="35"/>
        <v>5026000</v>
      </c>
      <c r="G336" s="1">
        <f t="shared" si="36"/>
        <v>44333</v>
      </c>
    </row>
    <row r="337" spans="2:7">
      <c r="B337" s="7">
        <v>5</v>
      </c>
      <c r="C337" s="7">
        <f t="shared" si="34"/>
        <v>5</v>
      </c>
      <c r="D337" s="7">
        <f t="shared" si="33"/>
        <v>2021</v>
      </c>
      <c r="E337" s="3">
        <v>5030</v>
      </c>
      <c r="F337" s="3">
        <f t="shared" si="35"/>
        <v>5030000</v>
      </c>
      <c r="G337" s="1">
        <f t="shared" si="36"/>
        <v>44321</v>
      </c>
    </row>
    <row r="338" spans="2:7">
      <c r="B338" s="7">
        <v>28</v>
      </c>
      <c r="C338" s="7">
        <f t="shared" si="34"/>
        <v>5</v>
      </c>
      <c r="D338" s="7">
        <f t="shared" si="33"/>
        <v>2021</v>
      </c>
      <c r="E338" s="3">
        <v>5220</v>
      </c>
      <c r="F338" s="3">
        <f t="shared" si="35"/>
        <v>5220000</v>
      </c>
      <c r="G338" s="1">
        <f t="shared" si="36"/>
        <v>44344</v>
      </c>
    </row>
    <row r="339" spans="2:7">
      <c r="B339" s="7">
        <v>28</v>
      </c>
      <c r="C339" s="7">
        <f t="shared" si="34"/>
        <v>5</v>
      </c>
      <c r="D339" s="7">
        <f t="shared" si="33"/>
        <v>2021</v>
      </c>
      <c r="E339" s="3">
        <v>5295</v>
      </c>
      <c r="F339" s="3">
        <f t="shared" si="35"/>
        <v>5295000</v>
      </c>
      <c r="G339" s="1">
        <f t="shared" si="36"/>
        <v>44344</v>
      </c>
    </row>
    <row r="340" spans="2:7">
      <c r="B340" s="7">
        <v>15</v>
      </c>
      <c r="C340" s="7">
        <f t="shared" si="34"/>
        <v>5</v>
      </c>
      <c r="D340" s="7">
        <f t="shared" si="33"/>
        <v>2021</v>
      </c>
      <c r="E340" s="3">
        <v>5326</v>
      </c>
      <c r="F340" s="3">
        <f t="shared" si="35"/>
        <v>5326000</v>
      </c>
      <c r="G340" s="1">
        <f t="shared" si="36"/>
        <v>44331</v>
      </c>
    </row>
    <row r="341" spans="2:7">
      <c r="B341" s="7">
        <v>18</v>
      </c>
      <c r="C341" s="7">
        <f t="shared" si="34"/>
        <v>5</v>
      </c>
      <c r="D341" s="7">
        <f t="shared" si="33"/>
        <v>2021</v>
      </c>
      <c r="E341" s="3">
        <f>SUM(3811,120,150,1200,70)</f>
        <v>5351</v>
      </c>
      <c r="F341" s="3">
        <f t="shared" si="35"/>
        <v>5351000</v>
      </c>
      <c r="G341" s="1">
        <f t="shared" si="36"/>
        <v>44334</v>
      </c>
    </row>
    <row r="342" spans="2:7">
      <c r="B342" s="7">
        <v>19</v>
      </c>
      <c r="C342" s="7">
        <f t="shared" si="34"/>
        <v>5</v>
      </c>
      <c r="D342" s="7">
        <f t="shared" ref="D342:D369" si="37">D341</f>
        <v>2021</v>
      </c>
      <c r="E342" s="3">
        <v>5390</v>
      </c>
      <c r="F342" s="3">
        <f t="shared" si="35"/>
        <v>5390000</v>
      </c>
      <c r="G342" s="1">
        <f t="shared" si="36"/>
        <v>44335</v>
      </c>
    </row>
    <row r="343" spans="2:7">
      <c r="B343" s="7">
        <v>7</v>
      </c>
      <c r="C343" s="7">
        <f t="shared" ref="C343:C369" si="38">C342</f>
        <v>5</v>
      </c>
      <c r="D343" s="7">
        <f t="shared" si="37"/>
        <v>2021</v>
      </c>
      <c r="E343" s="3">
        <v>5535</v>
      </c>
      <c r="F343" s="3">
        <f t="shared" si="35"/>
        <v>5535000</v>
      </c>
      <c r="G343" s="1">
        <f t="shared" si="36"/>
        <v>44323</v>
      </c>
    </row>
    <row r="344" spans="2:7">
      <c r="B344" s="66">
        <v>10</v>
      </c>
      <c r="C344" s="7">
        <f t="shared" si="38"/>
        <v>5</v>
      </c>
      <c r="D344" s="7">
        <f t="shared" si="37"/>
        <v>2021</v>
      </c>
      <c r="E344" s="3">
        <v>5695</v>
      </c>
      <c r="F344" s="3">
        <f t="shared" si="35"/>
        <v>5695000</v>
      </c>
      <c r="G344" s="1">
        <f t="shared" si="36"/>
        <v>44326</v>
      </c>
    </row>
    <row r="345" spans="2:7">
      <c r="B345" s="7">
        <v>8</v>
      </c>
      <c r="C345" s="7">
        <f t="shared" si="38"/>
        <v>5</v>
      </c>
      <c r="D345" s="7">
        <f t="shared" si="37"/>
        <v>2021</v>
      </c>
      <c r="E345" s="3">
        <v>5729</v>
      </c>
      <c r="F345" s="3">
        <f t="shared" si="35"/>
        <v>5729000</v>
      </c>
      <c r="G345" s="1">
        <f t="shared" si="36"/>
        <v>44324</v>
      </c>
    </row>
    <row r="346" spans="2:7">
      <c r="B346" s="7">
        <v>26</v>
      </c>
      <c r="C346" s="7">
        <f t="shared" si="38"/>
        <v>5</v>
      </c>
      <c r="D346" s="7">
        <f t="shared" si="37"/>
        <v>2021</v>
      </c>
      <c r="E346" s="3">
        <v>5755</v>
      </c>
      <c r="F346" s="3">
        <f t="shared" si="35"/>
        <v>5755000</v>
      </c>
      <c r="G346" s="1">
        <f t="shared" si="36"/>
        <v>44342</v>
      </c>
    </row>
    <row r="347" spans="2:7">
      <c r="B347" s="7">
        <v>3</v>
      </c>
      <c r="C347" s="7">
        <f t="shared" si="38"/>
        <v>5</v>
      </c>
      <c r="D347" s="7">
        <f t="shared" si="37"/>
        <v>2021</v>
      </c>
      <c r="E347" s="3">
        <v>5777</v>
      </c>
      <c r="F347" s="3">
        <f t="shared" si="35"/>
        <v>5777000</v>
      </c>
      <c r="G347" s="1">
        <f t="shared" si="36"/>
        <v>44319</v>
      </c>
    </row>
    <row r="348" spans="2:7">
      <c r="B348" s="7">
        <v>25</v>
      </c>
      <c r="C348" s="7">
        <f t="shared" si="38"/>
        <v>5</v>
      </c>
      <c r="D348" s="7">
        <f t="shared" si="37"/>
        <v>2021</v>
      </c>
      <c r="E348" s="3">
        <v>5895</v>
      </c>
      <c r="F348" s="3">
        <f t="shared" si="35"/>
        <v>5895000</v>
      </c>
      <c r="G348" s="1">
        <f t="shared" si="36"/>
        <v>44341</v>
      </c>
    </row>
    <row r="349" spans="2:7">
      <c r="B349" s="7">
        <v>30</v>
      </c>
      <c r="C349" s="7">
        <f t="shared" si="38"/>
        <v>5</v>
      </c>
      <c r="D349" s="7">
        <f t="shared" si="37"/>
        <v>2021</v>
      </c>
      <c r="E349" s="3">
        <v>5954</v>
      </c>
      <c r="F349" s="3">
        <f t="shared" si="35"/>
        <v>5954000</v>
      </c>
      <c r="G349" s="1">
        <f t="shared" si="36"/>
        <v>44346</v>
      </c>
    </row>
    <row r="350" spans="2:7">
      <c r="B350" s="7">
        <v>31</v>
      </c>
      <c r="C350" s="7">
        <f t="shared" si="38"/>
        <v>5</v>
      </c>
      <c r="D350" s="7">
        <f t="shared" si="37"/>
        <v>2021</v>
      </c>
      <c r="E350" s="3">
        <v>5960</v>
      </c>
      <c r="F350" s="3">
        <f t="shared" si="35"/>
        <v>5960000</v>
      </c>
      <c r="G350" s="1">
        <f t="shared" si="36"/>
        <v>44347</v>
      </c>
    </row>
    <row r="351" spans="2:7">
      <c r="B351" s="7">
        <v>26</v>
      </c>
      <c r="C351" s="7">
        <f t="shared" si="38"/>
        <v>5</v>
      </c>
      <c r="D351" s="7">
        <f t="shared" si="37"/>
        <v>2021</v>
      </c>
      <c r="E351" s="3">
        <v>5980</v>
      </c>
      <c r="F351" s="3">
        <f t="shared" si="35"/>
        <v>5980000</v>
      </c>
      <c r="G351" s="1">
        <f t="shared" si="36"/>
        <v>44342</v>
      </c>
    </row>
    <row r="352" spans="2:7">
      <c r="B352" s="68">
        <v>23</v>
      </c>
      <c r="C352" s="7">
        <f t="shared" si="38"/>
        <v>5</v>
      </c>
      <c r="D352" s="7">
        <f t="shared" si="37"/>
        <v>2021</v>
      </c>
      <c r="E352" s="3">
        <v>6045</v>
      </c>
      <c r="F352" s="3">
        <f t="shared" si="35"/>
        <v>6045000</v>
      </c>
      <c r="G352" s="1">
        <f t="shared" si="36"/>
        <v>44339</v>
      </c>
    </row>
    <row r="353" spans="2:7">
      <c r="B353" s="7">
        <v>30</v>
      </c>
      <c r="C353" s="7">
        <f t="shared" si="38"/>
        <v>5</v>
      </c>
      <c r="D353" s="7">
        <f t="shared" si="37"/>
        <v>2021</v>
      </c>
      <c r="E353" s="3">
        <v>6230</v>
      </c>
      <c r="F353" s="3">
        <f t="shared" si="35"/>
        <v>6230000</v>
      </c>
      <c r="G353" s="1">
        <f t="shared" si="36"/>
        <v>44346</v>
      </c>
    </row>
    <row r="354" spans="2:7">
      <c r="B354" s="7">
        <v>31</v>
      </c>
      <c r="C354" s="7">
        <f t="shared" si="38"/>
        <v>5</v>
      </c>
      <c r="D354" s="7">
        <f t="shared" si="37"/>
        <v>2021</v>
      </c>
      <c r="E354" s="3">
        <v>6410</v>
      </c>
      <c r="F354" s="3">
        <f t="shared" si="35"/>
        <v>6410000</v>
      </c>
      <c r="G354" s="1">
        <f t="shared" si="36"/>
        <v>44347</v>
      </c>
    </row>
    <row r="355" spans="2:7">
      <c r="B355" s="7">
        <v>12</v>
      </c>
      <c r="C355" s="7">
        <f t="shared" si="38"/>
        <v>5</v>
      </c>
      <c r="D355" s="7">
        <f t="shared" si="37"/>
        <v>2021</v>
      </c>
      <c r="E355" s="3">
        <v>6780</v>
      </c>
      <c r="F355" s="3">
        <f t="shared" si="35"/>
        <v>6780000</v>
      </c>
      <c r="G355" s="1">
        <f t="shared" si="36"/>
        <v>44328</v>
      </c>
    </row>
    <row r="356" spans="2:7">
      <c r="B356" s="66">
        <v>22</v>
      </c>
      <c r="C356" s="7">
        <f t="shared" si="38"/>
        <v>5</v>
      </c>
      <c r="D356" s="7">
        <f t="shared" si="37"/>
        <v>2021</v>
      </c>
      <c r="E356" s="3">
        <v>7035</v>
      </c>
      <c r="F356" s="3">
        <f t="shared" si="35"/>
        <v>7035000</v>
      </c>
      <c r="G356" s="1">
        <f t="shared" si="36"/>
        <v>44338</v>
      </c>
    </row>
    <row r="357" spans="2:7">
      <c r="B357" s="66">
        <v>22</v>
      </c>
      <c r="C357" s="7">
        <f t="shared" si="38"/>
        <v>5</v>
      </c>
      <c r="D357" s="7">
        <f t="shared" si="37"/>
        <v>2021</v>
      </c>
      <c r="E357" s="3">
        <v>7276</v>
      </c>
      <c r="F357" s="3">
        <f t="shared" si="35"/>
        <v>7276000</v>
      </c>
      <c r="G357" s="1">
        <f t="shared" si="36"/>
        <v>44338</v>
      </c>
    </row>
    <row r="358" spans="2:7">
      <c r="B358" s="7">
        <v>30</v>
      </c>
      <c r="C358" s="7">
        <f t="shared" si="38"/>
        <v>5</v>
      </c>
      <c r="D358" s="7">
        <f t="shared" si="37"/>
        <v>2021</v>
      </c>
      <c r="E358" s="3">
        <f>SUM(2895,3150,1200,200,20,20)</f>
        <v>7485</v>
      </c>
      <c r="F358" s="3">
        <f t="shared" si="35"/>
        <v>7485000</v>
      </c>
      <c r="G358" s="1">
        <f t="shared" si="36"/>
        <v>44346</v>
      </c>
    </row>
    <row r="359" spans="2:7">
      <c r="B359" s="7">
        <v>7</v>
      </c>
      <c r="C359" s="7">
        <f t="shared" si="38"/>
        <v>5</v>
      </c>
      <c r="D359" s="7">
        <f t="shared" si="37"/>
        <v>2021</v>
      </c>
      <c r="E359" s="3">
        <v>7770</v>
      </c>
      <c r="F359" s="3">
        <f t="shared" si="35"/>
        <v>7770000</v>
      </c>
      <c r="G359" s="1">
        <f t="shared" si="36"/>
        <v>44323</v>
      </c>
    </row>
    <row r="360" spans="2:7">
      <c r="B360" s="7">
        <v>8</v>
      </c>
      <c r="C360" s="7">
        <f t="shared" si="38"/>
        <v>5</v>
      </c>
      <c r="D360" s="7">
        <f t="shared" si="37"/>
        <v>2021</v>
      </c>
      <c r="E360" s="3">
        <v>7795</v>
      </c>
      <c r="F360" s="3">
        <f t="shared" si="35"/>
        <v>7795000</v>
      </c>
      <c r="G360" s="1">
        <f t="shared" si="36"/>
        <v>44324</v>
      </c>
    </row>
    <row r="361" spans="2:7">
      <c r="B361" s="7">
        <v>9</v>
      </c>
      <c r="C361" s="7">
        <f t="shared" si="38"/>
        <v>5</v>
      </c>
      <c r="D361" s="7">
        <f t="shared" si="37"/>
        <v>2021</v>
      </c>
      <c r="E361" s="3">
        <v>8005</v>
      </c>
      <c r="F361" s="3">
        <f t="shared" si="35"/>
        <v>8005000</v>
      </c>
      <c r="G361" s="1">
        <f t="shared" si="36"/>
        <v>44325</v>
      </c>
    </row>
    <row r="362" spans="2:7">
      <c r="B362" s="7">
        <v>4</v>
      </c>
      <c r="C362" s="7">
        <f t="shared" si="38"/>
        <v>5</v>
      </c>
      <c r="D362" s="7">
        <f t="shared" si="37"/>
        <v>2021</v>
      </c>
      <c r="E362" s="3">
        <v>9000</v>
      </c>
      <c r="F362" s="3">
        <f t="shared" si="35"/>
        <v>9000000</v>
      </c>
      <c r="G362" s="1">
        <f t="shared" si="36"/>
        <v>44320</v>
      </c>
    </row>
    <row r="363" spans="2:7">
      <c r="B363" s="7">
        <v>14</v>
      </c>
      <c r="C363" s="7">
        <f t="shared" si="38"/>
        <v>5</v>
      </c>
      <c r="D363" s="7">
        <f t="shared" si="37"/>
        <v>2021</v>
      </c>
      <c r="E363" s="3">
        <v>9595</v>
      </c>
      <c r="F363" s="3">
        <f t="shared" si="35"/>
        <v>9595000</v>
      </c>
      <c r="G363" s="1">
        <f t="shared" si="36"/>
        <v>44330</v>
      </c>
    </row>
    <row r="364" spans="2:7">
      <c r="B364" s="7">
        <v>29</v>
      </c>
      <c r="C364" s="7">
        <f t="shared" si="38"/>
        <v>5</v>
      </c>
      <c r="D364" s="7">
        <f t="shared" si="37"/>
        <v>2021</v>
      </c>
      <c r="E364" s="3">
        <v>9971</v>
      </c>
      <c r="F364" s="3">
        <f t="shared" si="35"/>
        <v>9971000</v>
      </c>
      <c r="G364" s="1">
        <f t="shared" si="36"/>
        <v>44345</v>
      </c>
    </row>
    <row r="365" spans="2:7">
      <c r="B365" s="7">
        <v>3</v>
      </c>
      <c r="C365" s="7">
        <f t="shared" si="38"/>
        <v>5</v>
      </c>
      <c r="D365" s="7">
        <f t="shared" si="37"/>
        <v>2021</v>
      </c>
      <c r="E365" s="3">
        <v>13242</v>
      </c>
      <c r="F365" s="3">
        <f t="shared" si="35"/>
        <v>13242000</v>
      </c>
      <c r="G365" s="1">
        <f t="shared" si="36"/>
        <v>44319</v>
      </c>
    </row>
    <row r="366" spans="2:7">
      <c r="B366" s="7">
        <v>8</v>
      </c>
      <c r="C366" s="7">
        <f t="shared" si="38"/>
        <v>5</v>
      </c>
      <c r="D366" s="7">
        <f t="shared" si="37"/>
        <v>2021</v>
      </c>
      <c r="E366" s="3">
        <v>15390</v>
      </c>
      <c r="F366" s="3">
        <f t="shared" si="35"/>
        <v>15390000</v>
      </c>
      <c r="G366" s="1">
        <f t="shared" si="36"/>
        <v>44324</v>
      </c>
    </row>
    <row r="367" spans="2:7">
      <c r="B367" s="7">
        <v>9</v>
      </c>
      <c r="C367" s="7">
        <f t="shared" si="38"/>
        <v>5</v>
      </c>
      <c r="D367" s="7">
        <f t="shared" si="37"/>
        <v>2021</v>
      </c>
      <c r="E367" s="3">
        <v>18575</v>
      </c>
      <c r="F367" s="3">
        <f t="shared" si="35"/>
        <v>18575000</v>
      </c>
      <c r="G367" s="1">
        <f t="shared" si="36"/>
        <v>44325</v>
      </c>
    </row>
    <row r="368" spans="2:7">
      <c r="B368" s="7">
        <v>22</v>
      </c>
      <c r="C368" s="7">
        <f t="shared" si="38"/>
        <v>5</v>
      </c>
      <c r="D368" s="7">
        <f t="shared" si="37"/>
        <v>2021</v>
      </c>
      <c r="E368" s="3">
        <v>23574</v>
      </c>
      <c r="F368" s="3">
        <f t="shared" si="35"/>
        <v>23574000</v>
      </c>
      <c r="G368" s="1">
        <f t="shared" si="36"/>
        <v>44338</v>
      </c>
    </row>
    <row r="369" spans="2:7">
      <c r="B369" s="7">
        <v>16</v>
      </c>
      <c r="C369" s="7">
        <f t="shared" si="38"/>
        <v>5</v>
      </c>
      <c r="D369" s="7">
        <f t="shared" si="37"/>
        <v>2021</v>
      </c>
      <c r="E369" s="3">
        <v>27385</v>
      </c>
      <c r="F369" s="3">
        <f t="shared" si="35"/>
        <v>27385000</v>
      </c>
      <c r="G369" s="1">
        <f t="shared" si="36"/>
        <v>44332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778F9-4C66-458A-A31A-EC4F832BD22A}">
  <dimension ref="B2:F369"/>
  <sheetViews>
    <sheetView workbookViewId="0">
      <selection activeCell="F2" sqref="F2"/>
    </sheetView>
  </sheetViews>
  <sheetFormatPr defaultRowHeight="14.4"/>
  <cols>
    <col min="2" max="2" width="9.77734375" bestFit="1" customWidth="1"/>
    <col min="3" max="3" width="8" bestFit="1" customWidth="1"/>
    <col min="4" max="4" width="8.5546875" bestFit="1" customWidth="1"/>
    <col min="5" max="5" width="19.6640625" style="5" bestFit="1" customWidth="1"/>
    <col min="6" max="6" width="10.5546875" bestFit="1" customWidth="1"/>
    <col min="7" max="7" width="18.33203125" customWidth="1"/>
  </cols>
  <sheetData>
    <row r="2" spans="2:6">
      <c r="B2" t="s">
        <v>54</v>
      </c>
      <c r="C2" t="s">
        <v>51</v>
      </c>
      <c r="D2" t="s">
        <v>50</v>
      </c>
      <c r="E2" s="5" t="s">
        <v>5</v>
      </c>
      <c r="F2" t="s">
        <v>4</v>
      </c>
    </row>
    <row r="3" spans="2:6" hidden="1">
      <c r="B3" t="s">
        <v>55</v>
      </c>
      <c r="C3">
        <v>5</v>
      </c>
      <c r="D3">
        <v>2021</v>
      </c>
      <c r="E3" s="5">
        <v>3000000</v>
      </c>
      <c r="F3" s="11">
        <v>44334</v>
      </c>
    </row>
    <row r="4" spans="2:6" hidden="1">
      <c r="B4" t="s">
        <v>56</v>
      </c>
      <c r="C4">
        <v>5</v>
      </c>
      <c r="D4">
        <v>2021</v>
      </c>
      <c r="E4" s="5">
        <v>2810000</v>
      </c>
      <c r="F4" s="11">
        <v>44335</v>
      </c>
    </row>
    <row r="5" spans="2:6" hidden="1">
      <c r="B5" t="s">
        <v>57</v>
      </c>
      <c r="C5">
        <v>5</v>
      </c>
      <c r="D5">
        <v>2021</v>
      </c>
      <c r="E5" s="5">
        <v>2060000</v>
      </c>
      <c r="F5" s="11">
        <v>44336</v>
      </c>
    </row>
    <row r="6" spans="2:6" hidden="1">
      <c r="B6" t="s">
        <v>58</v>
      </c>
      <c r="C6">
        <v>5</v>
      </c>
      <c r="D6">
        <v>2021</v>
      </c>
      <c r="E6" s="5">
        <v>2525000</v>
      </c>
      <c r="F6" s="11">
        <v>44337</v>
      </c>
    </row>
    <row r="7" spans="2:6" hidden="1">
      <c r="B7" t="s">
        <v>59</v>
      </c>
      <c r="C7">
        <v>5</v>
      </c>
      <c r="D7">
        <v>2021</v>
      </c>
      <c r="E7" s="5">
        <v>23574000</v>
      </c>
      <c r="F7" s="11">
        <v>44338</v>
      </c>
    </row>
    <row r="8" spans="2:6" hidden="1">
      <c r="B8" t="s">
        <v>60</v>
      </c>
      <c r="C8">
        <v>5</v>
      </c>
      <c r="D8">
        <v>2021</v>
      </c>
      <c r="E8" s="5">
        <v>805000</v>
      </c>
      <c r="F8" s="11">
        <v>44339</v>
      </c>
    </row>
    <row r="9" spans="2:6" hidden="1">
      <c r="B9" t="s">
        <v>61</v>
      </c>
      <c r="C9">
        <v>5</v>
      </c>
      <c r="D9">
        <v>2021</v>
      </c>
      <c r="E9" s="5">
        <v>1095000</v>
      </c>
      <c r="F9" s="11">
        <v>44340</v>
      </c>
    </row>
    <row r="10" spans="2:6" hidden="1">
      <c r="B10" t="s">
        <v>62</v>
      </c>
      <c r="C10">
        <v>5</v>
      </c>
      <c r="D10">
        <v>2021</v>
      </c>
      <c r="E10" s="5">
        <v>1262000</v>
      </c>
      <c r="F10" s="11">
        <v>44341</v>
      </c>
    </row>
    <row r="11" spans="2:6" hidden="1">
      <c r="B11" t="s">
        <v>63</v>
      </c>
      <c r="C11">
        <v>5</v>
      </c>
      <c r="D11">
        <v>2021</v>
      </c>
      <c r="E11" s="5">
        <v>482000</v>
      </c>
      <c r="F11" s="11">
        <v>44342</v>
      </c>
    </row>
    <row r="12" spans="2:6" hidden="1">
      <c r="B12" t="s">
        <v>64</v>
      </c>
      <c r="C12">
        <v>5</v>
      </c>
      <c r="D12">
        <v>2021</v>
      </c>
      <c r="E12" s="5">
        <v>4200000</v>
      </c>
      <c r="F12" s="11">
        <v>44343</v>
      </c>
    </row>
    <row r="13" spans="2:6" hidden="1">
      <c r="B13" t="s">
        <v>65</v>
      </c>
      <c r="C13">
        <v>5</v>
      </c>
      <c r="D13">
        <v>2021</v>
      </c>
      <c r="E13" s="5">
        <v>825000</v>
      </c>
      <c r="F13" s="11">
        <v>44344</v>
      </c>
    </row>
    <row r="14" spans="2:6" hidden="1">
      <c r="B14" t="s">
        <v>66</v>
      </c>
      <c r="C14">
        <v>5</v>
      </c>
      <c r="D14">
        <v>2021</v>
      </c>
      <c r="E14" s="5">
        <v>1375000</v>
      </c>
      <c r="F14" s="11">
        <v>44345</v>
      </c>
    </row>
    <row r="15" spans="2:6" hidden="1">
      <c r="B15" t="s">
        <v>67</v>
      </c>
      <c r="C15">
        <v>5</v>
      </c>
      <c r="D15">
        <v>2021</v>
      </c>
      <c r="E15" s="5">
        <v>315000</v>
      </c>
      <c r="F15" s="11">
        <v>44346</v>
      </c>
    </row>
    <row r="16" spans="2:6" hidden="1">
      <c r="B16" t="s">
        <v>68</v>
      </c>
      <c r="C16">
        <v>5</v>
      </c>
      <c r="D16">
        <v>2021</v>
      </c>
      <c r="E16" s="5">
        <v>235000</v>
      </c>
      <c r="F16" s="11">
        <v>44347</v>
      </c>
    </row>
    <row r="17" spans="2:6" hidden="1">
      <c r="B17" t="s">
        <v>69</v>
      </c>
      <c r="C17">
        <v>6</v>
      </c>
      <c r="D17">
        <v>2021</v>
      </c>
      <c r="E17" s="5">
        <v>1395000</v>
      </c>
      <c r="F17" s="11">
        <v>44348</v>
      </c>
    </row>
    <row r="18" spans="2:6" hidden="1">
      <c r="B18" t="s">
        <v>70</v>
      </c>
      <c r="C18">
        <v>6</v>
      </c>
      <c r="D18">
        <v>2021</v>
      </c>
      <c r="E18" s="5">
        <v>1275000</v>
      </c>
      <c r="F18" s="11">
        <v>44349</v>
      </c>
    </row>
    <row r="19" spans="2:6" hidden="1">
      <c r="B19" t="s">
        <v>71</v>
      </c>
      <c r="C19">
        <v>6</v>
      </c>
      <c r="D19">
        <v>2021</v>
      </c>
      <c r="E19" s="5">
        <v>1145000</v>
      </c>
      <c r="F19" s="11">
        <v>44350</v>
      </c>
    </row>
    <row r="20" spans="2:6" hidden="1">
      <c r="B20" t="s">
        <v>72</v>
      </c>
      <c r="C20">
        <v>6</v>
      </c>
      <c r="D20">
        <v>2021</v>
      </c>
      <c r="E20" s="5">
        <v>760000</v>
      </c>
      <c r="F20" s="11">
        <v>44351</v>
      </c>
    </row>
    <row r="21" spans="2:6" hidden="1">
      <c r="B21" t="s">
        <v>73</v>
      </c>
      <c r="C21">
        <v>6</v>
      </c>
      <c r="D21">
        <v>2021</v>
      </c>
      <c r="E21" s="5">
        <v>5030000</v>
      </c>
      <c r="F21" s="11">
        <v>44352</v>
      </c>
    </row>
    <row r="22" spans="2:6" hidden="1">
      <c r="B22" t="s">
        <v>74</v>
      </c>
      <c r="C22">
        <v>6</v>
      </c>
      <c r="D22">
        <v>2021</v>
      </c>
      <c r="E22" s="5">
        <v>2535000</v>
      </c>
      <c r="F22" s="11">
        <v>44353</v>
      </c>
    </row>
    <row r="23" spans="2:6" hidden="1">
      <c r="B23" t="s">
        <v>75</v>
      </c>
      <c r="C23">
        <v>6</v>
      </c>
      <c r="D23">
        <v>2021</v>
      </c>
      <c r="E23" s="5">
        <v>1440000</v>
      </c>
      <c r="F23" s="11">
        <v>44354</v>
      </c>
    </row>
    <row r="24" spans="2:6" hidden="1">
      <c r="B24" t="s">
        <v>76</v>
      </c>
      <c r="C24">
        <v>6</v>
      </c>
      <c r="D24">
        <v>2021</v>
      </c>
      <c r="E24" s="5">
        <v>5729000</v>
      </c>
      <c r="F24" s="11">
        <v>44355</v>
      </c>
    </row>
    <row r="25" spans="2:6" hidden="1">
      <c r="B25" t="s">
        <v>77</v>
      </c>
      <c r="C25">
        <v>6</v>
      </c>
      <c r="D25">
        <v>2021</v>
      </c>
      <c r="E25" s="5">
        <v>905000</v>
      </c>
      <c r="F25" s="11">
        <v>44356</v>
      </c>
    </row>
    <row r="26" spans="2:6" hidden="1">
      <c r="B26" t="s">
        <v>78</v>
      </c>
      <c r="C26">
        <v>6</v>
      </c>
      <c r="D26">
        <v>2021</v>
      </c>
      <c r="E26" s="5">
        <v>2525000</v>
      </c>
      <c r="F26" s="11">
        <v>44357</v>
      </c>
    </row>
    <row r="27" spans="2:6" hidden="1">
      <c r="B27" t="s">
        <v>79</v>
      </c>
      <c r="C27">
        <v>6</v>
      </c>
      <c r="D27">
        <v>2021</v>
      </c>
      <c r="E27" s="5">
        <v>855000</v>
      </c>
      <c r="F27" s="11">
        <v>44358</v>
      </c>
    </row>
    <row r="28" spans="2:6" hidden="1">
      <c r="B28" t="s">
        <v>80</v>
      </c>
      <c r="C28">
        <v>6</v>
      </c>
      <c r="D28">
        <v>2021</v>
      </c>
      <c r="E28" s="5">
        <v>1733000</v>
      </c>
      <c r="F28" s="11">
        <v>44359</v>
      </c>
    </row>
    <row r="29" spans="2:6" hidden="1">
      <c r="B29" t="s">
        <v>81</v>
      </c>
      <c r="C29">
        <v>6</v>
      </c>
      <c r="D29">
        <v>2021</v>
      </c>
      <c r="E29" s="5">
        <v>2055000</v>
      </c>
      <c r="F29" s="11">
        <v>44360</v>
      </c>
    </row>
    <row r="30" spans="2:6" hidden="1">
      <c r="B30" t="s">
        <v>82</v>
      </c>
      <c r="C30">
        <v>6</v>
      </c>
      <c r="D30">
        <v>2021</v>
      </c>
      <c r="E30" s="5">
        <v>1065000</v>
      </c>
      <c r="F30" s="11">
        <v>44361</v>
      </c>
    </row>
    <row r="31" spans="2:6" hidden="1">
      <c r="B31" t="s">
        <v>83</v>
      </c>
      <c r="C31">
        <v>6</v>
      </c>
      <c r="D31">
        <v>2021</v>
      </c>
      <c r="E31" s="5">
        <v>1490000</v>
      </c>
      <c r="F31" s="11">
        <v>44362</v>
      </c>
    </row>
    <row r="32" spans="2:6" hidden="1">
      <c r="B32" t="s">
        <v>84</v>
      </c>
      <c r="C32">
        <v>6</v>
      </c>
      <c r="D32">
        <v>2021</v>
      </c>
      <c r="E32" s="5">
        <v>4094000</v>
      </c>
      <c r="F32" s="11">
        <v>44363</v>
      </c>
    </row>
    <row r="33" spans="2:6" hidden="1">
      <c r="B33" t="s">
        <v>85</v>
      </c>
      <c r="C33">
        <v>6</v>
      </c>
      <c r="D33">
        <v>2021</v>
      </c>
      <c r="E33" s="5">
        <v>1375000</v>
      </c>
      <c r="F33" s="11">
        <v>44364</v>
      </c>
    </row>
    <row r="34" spans="2:6" hidden="1">
      <c r="B34" t="s">
        <v>55</v>
      </c>
      <c r="C34">
        <v>6</v>
      </c>
      <c r="D34">
        <v>2021</v>
      </c>
      <c r="E34" s="5">
        <v>3042000</v>
      </c>
      <c r="F34" s="11">
        <v>44365</v>
      </c>
    </row>
    <row r="35" spans="2:6" hidden="1">
      <c r="B35" t="s">
        <v>56</v>
      </c>
      <c r="C35">
        <v>6</v>
      </c>
      <c r="D35">
        <v>2021</v>
      </c>
      <c r="E35" s="5">
        <v>1892000</v>
      </c>
      <c r="F35" s="11">
        <v>44366</v>
      </c>
    </row>
    <row r="36" spans="2:6" hidden="1">
      <c r="B36" t="s">
        <v>57</v>
      </c>
      <c r="C36">
        <v>6</v>
      </c>
      <c r="D36">
        <v>2021</v>
      </c>
      <c r="E36" s="5">
        <v>2100000</v>
      </c>
      <c r="F36" s="11">
        <v>44367</v>
      </c>
    </row>
    <row r="37" spans="2:6" hidden="1">
      <c r="B37" t="s">
        <v>58</v>
      </c>
      <c r="C37">
        <v>6</v>
      </c>
      <c r="D37">
        <v>2021</v>
      </c>
      <c r="E37" s="5">
        <v>1170000</v>
      </c>
      <c r="F37" s="11">
        <v>44368</v>
      </c>
    </row>
    <row r="38" spans="2:6" hidden="1">
      <c r="B38" t="s">
        <v>59</v>
      </c>
      <c r="C38">
        <v>6</v>
      </c>
      <c r="D38">
        <v>2021</v>
      </c>
      <c r="E38" s="5">
        <v>1665000</v>
      </c>
      <c r="F38" s="11">
        <v>44369</v>
      </c>
    </row>
    <row r="39" spans="2:6" hidden="1">
      <c r="B39" t="s">
        <v>60</v>
      </c>
      <c r="C39">
        <v>6</v>
      </c>
      <c r="D39">
        <v>2021</v>
      </c>
      <c r="E39" s="5">
        <v>685000</v>
      </c>
      <c r="F39" s="11">
        <v>44370</v>
      </c>
    </row>
    <row r="40" spans="2:6" hidden="1">
      <c r="B40" t="s">
        <v>61</v>
      </c>
      <c r="C40">
        <v>6</v>
      </c>
      <c r="D40">
        <v>2021</v>
      </c>
      <c r="E40" s="5">
        <v>3480000</v>
      </c>
      <c r="F40" s="11">
        <v>44371</v>
      </c>
    </row>
    <row r="41" spans="2:6" hidden="1">
      <c r="B41" t="s">
        <v>62</v>
      </c>
      <c r="C41">
        <v>6</v>
      </c>
      <c r="D41">
        <v>2021</v>
      </c>
      <c r="E41" s="5">
        <v>1300000</v>
      </c>
      <c r="F41" s="11">
        <v>44372</v>
      </c>
    </row>
    <row r="42" spans="2:6" hidden="1">
      <c r="B42" t="s">
        <v>63</v>
      </c>
      <c r="C42">
        <v>6</v>
      </c>
      <c r="D42">
        <v>2021</v>
      </c>
      <c r="E42" s="5">
        <v>5980000</v>
      </c>
      <c r="F42" s="11">
        <v>44373</v>
      </c>
    </row>
    <row r="43" spans="2:6" hidden="1">
      <c r="B43" t="s">
        <v>64</v>
      </c>
      <c r="C43">
        <v>6</v>
      </c>
      <c r="D43">
        <v>2021</v>
      </c>
      <c r="E43" s="5">
        <v>2315000</v>
      </c>
      <c r="F43" s="11">
        <v>44374</v>
      </c>
    </row>
    <row r="44" spans="2:6" hidden="1">
      <c r="B44" t="s">
        <v>65</v>
      </c>
      <c r="C44">
        <v>6</v>
      </c>
      <c r="D44">
        <v>2021</v>
      </c>
      <c r="E44" s="5">
        <v>5220000</v>
      </c>
      <c r="F44" s="11">
        <v>44375</v>
      </c>
    </row>
    <row r="45" spans="2:6">
      <c r="B45" t="s">
        <v>66</v>
      </c>
      <c r="C45">
        <v>6</v>
      </c>
      <c r="D45">
        <v>2021</v>
      </c>
      <c r="E45" s="5">
        <v>0</v>
      </c>
      <c r="F45" s="11">
        <v>44376</v>
      </c>
    </row>
    <row r="46" spans="2:6" hidden="1">
      <c r="B46" t="s">
        <v>67</v>
      </c>
      <c r="C46">
        <v>6</v>
      </c>
      <c r="D46">
        <v>2021</v>
      </c>
      <c r="E46" s="5">
        <v>1570000</v>
      </c>
      <c r="F46" s="11">
        <v>44377</v>
      </c>
    </row>
    <row r="47" spans="2:6" hidden="1">
      <c r="B47" t="s">
        <v>69</v>
      </c>
      <c r="C47">
        <v>7</v>
      </c>
      <c r="D47">
        <v>2021</v>
      </c>
      <c r="E47" s="5">
        <v>1615000</v>
      </c>
      <c r="F47" s="11">
        <v>44378</v>
      </c>
    </row>
    <row r="48" spans="2:6" hidden="1">
      <c r="B48" t="s">
        <v>70</v>
      </c>
      <c r="C48">
        <v>7</v>
      </c>
      <c r="D48">
        <v>2021</v>
      </c>
      <c r="E48" s="5">
        <v>480000</v>
      </c>
      <c r="F48" s="11">
        <v>44379</v>
      </c>
    </row>
    <row r="49" spans="2:6" hidden="1">
      <c r="B49" t="s">
        <v>71</v>
      </c>
      <c r="C49">
        <v>7</v>
      </c>
      <c r="D49">
        <v>2021</v>
      </c>
      <c r="E49" s="5">
        <v>5777000</v>
      </c>
      <c r="F49" s="11">
        <v>44380</v>
      </c>
    </row>
    <row r="50" spans="2:6" hidden="1">
      <c r="B50" t="s">
        <v>72</v>
      </c>
      <c r="C50">
        <v>7</v>
      </c>
      <c r="D50">
        <v>2021</v>
      </c>
      <c r="E50" s="5">
        <v>1915000</v>
      </c>
      <c r="F50" s="11">
        <v>44381</v>
      </c>
    </row>
    <row r="51" spans="2:6" hidden="1">
      <c r="B51" t="s">
        <v>73</v>
      </c>
      <c r="C51">
        <v>7</v>
      </c>
      <c r="D51">
        <v>2021</v>
      </c>
      <c r="E51" s="5">
        <v>585000</v>
      </c>
      <c r="F51" s="11">
        <v>44382</v>
      </c>
    </row>
    <row r="52" spans="2:6" hidden="1">
      <c r="B52" t="s">
        <v>74</v>
      </c>
      <c r="C52">
        <v>7</v>
      </c>
      <c r="D52">
        <v>2021</v>
      </c>
      <c r="E52" s="5">
        <v>2152000</v>
      </c>
      <c r="F52" s="11">
        <v>44383</v>
      </c>
    </row>
    <row r="53" spans="2:6" hidden="1">
      <c r="B53" t="s">
        <v>75</v>
      </c>
      <c r="C53">
        <v>7</v>
      </c>
      <c r="D53">
        <v>2021</v>
      </c>
      <c r="E53" s="5">
        <v>1425000</v>
      </c>
      <c r="F53" s="11">
        <v>44384</v>
      </c>
    </row>
    <row r="54" spans="2:6" hidden="1">
      <c r="B54" t="s">
        <v>76</v>
      </c>
      <c r="C54">
        <v>7</v>
      </c>
      <c r="D54">
        <v>2021</v>
      </c>
      <c r="E54" s="5">
        <v>2215000</v>
      </c>
      <c r="F54" s="11">
        <v>44385</v>
      </c>
    </row>
    <row r="55" spans="2:6" hidden="1">
      <c r="B55" t="s">
        <v>77</v>
      </c>
      <c r="C55">
        <v>7</v>
      </c>
      <c r="D55">
        <v>2021</v>
      </c>
      <c r="E55" s="5">
        <v>18575000</v>
      </c>
      <c r="F55" s="11">
        <v>44386</v>
      </c>
    </row>
    <row r="56" spans="2:6" hidden="1">
      <c r="B56" t="s">
        <v>78</v>
      </c>
      <c r="C56">
        <v>7</v>
      </c>
      <c r="D56">
        <v>2021</v>
      </c>
      <c r="E56" s="5">
        <v>2717000</v>
      </c>
      <c r="F56" s="11">
        <v>44387</v>
      </c>
    </row>
    <row r="57" spans="2:6" hidden="1">
      <c r="B57" t="s">
        <v>79</v>
      </c>
      <c r="C57">
        <v>7</v>
      </c>
      <c r="D57">
        <v>2021</v>
      </c>
      <c r="E57" s="5">
        <v>1630000</v>
      </c>
      <c r="F57" s="11">
        <v>44388</v>
      </c>
    </row>
    <row r="58" spans="2:6" hidden="1">
      <c r="B58" t="s">
        <v>80</v>
      </c>
      <c r="C58">
        <v>7</v>
      </c>
      <c r="D58">
        <v>2021</v>
      </c>
      <c r="E58" s="5">
        <v>1625000</v>
      </c>
      <c r="F58" s="11">
        <v>44389</v>
      </c>
    </row>
    <row r="59" spans="2:6" hidden="1">
      <c r="B59" t="s">
        <v>81</v>
      </c>
      <c r="C59">
        <v>7</v>
      </c>
      <c r="D59">
        <v>2021</v>
      </c>
      <c r="E59" s="5">
        <v>185000</v>
      </c>
      <c r="F59" s="11">
        <v>44390</v>
      </c>
    </row>
    <row r="60" spans="2:6" hidden="1">
      <c r="B60" t="s">
        <v>82</v>
      </c>
      <c r="C60">
        <v>7</v>
      </c>
      <c r="D60">
        <v>2021</v>
      </c>
      <c r="E60" s="5">
        <v>460000</v>
      </c>
      <c r="F60" s="11">
        <v>44391</v>
      </c>
    </row>
    <row r="61" spans="2:6" hidden="1">
      <c r="B61" t="s">
        <v>83</v>
      </c>
      <c r="C61">
        <v>7</v>
      </c>
      <c r="D61">
        <v>2021</v>
      </c>
      <c r="E61" s="5">
        <v>1135000</v>
      </c>
      <c r="F61" s="11">
        <v>44392</v>
      </c>
    </row>
    <row r="62" spans="2:6" hidden="1">
      <c r="B62" t="s">
        <v>84</v>
      </c>
      <c r="C62">
        <v>7</v>
      </c>
      <c r="D62">
        <v>2021</v>
      </c>
      <c r="E62" s="5">
        <v>4340000</v>
      </c>
      <c r="F62" s="11">
        <v>44393</v>
      </c>
    </row>
    <row r="63" spans="2:6" hidden="1">
      <c r="B63" t="s">
        <v>85</v>
      </c>
      <c r="C63">
        <v>7</v>
      </c>
      <c r="D63">
        <v>2021</v>
      </c>
      <c r="E63" s="5">
        <v>1585000</v>
      </c>
      <c r="F63" s="11">
        <v>44394</v>
      </c>
    </row>
    <row r="64" spans="2:6" hidden="1">
      <c r="B64" t="s">
        <v>55</v>
      </c>
      <c r="C64">
        <v>7</v>
      </c>
      <c r="D64">
        <v>2021</v>
      </c>
      <c r="E64" s="5">
        <v>1360000</v>
      </c>
      <c r="F64" s="11">
        <v>44395</v>
      </c>
    </row>
    <row r="65" spans="2:6" hidden="1">
      <c r="B65" t="s">
        <v>56</v>
      </c>
      <c r="C65">
        <v>7</v>
      </c>
      <c r="D65">
        <v>2021</v>
      </c>
      <c r="E65" s="5">
        <v>560000</v>
      </c>
      <c r="F65" s="11">
        <v>44396</v>
      </c>
    </row>
    <row r="66" spans="2:6">
      <c r="B66" t="s">
        <v>57</v>
      </c>
      <c r="C66">
        <v>7</v>
      </c>
      <c r="D66">
        <v>2021</v>
      </c>
      <c r="E66" s="5">
        <v>0</v>
      </c>
      <c r="F66" s="11">
        <v>44397</v>
      </c>
    </row>
    <row r="67" spans="2:6" hidden="1">
      <c r="B67" t="s">
        <v>58</v>
      </c>
      <c r="C67">
        <v>7</v>
      </c>
      <c r="D67">
        <v>2021</v>
      </c>
      <c r="E67" s="5">
        <v>730000</v>
      </c>
      <c r="F67" s="11">
        <v>44398</v>
      </c>
    </row>
    <row r="68" spans="2:6">
      <c r="B68" t="s">
        <v>59</v>
      </c>
      <c r="C68">
        <v>7</v>
      </c>
      <c r="D68">
        <v>2021</v>
      </c>
      <c r="E68" s="5">
        <v>0</v>
      </c>
      <c r="F68" s="11">
        <v>44399</v>
      </c>
    </row>
    <row r="69" spans="2:6" hidden="1">
      <c r="B69" t="s">
        <v>60</v>
      </c>
      <c r="C69">
        <v>7</v>
      </c>
      <c r="D69">
        <v>2021</v>
      </c>
      <c r="E69" s="5">
        <v>2099000</v>
      </c>
      <c r="F69" s="11">
        <v>44400</v>
      </c>
    </row>
    <row r="70" spans="2:6" hidden="1">
      <c r="B70" t="s">
        <v>61</v>
      </c>
      <c r="C70">
        <v>7</v>
      </c>
      <c r="D70">
        <v>2021</v>
      </c>
      <c r="E70" s="5">
        <v>680000</v>
      </c>
      <c r="F70" s="11">
        <v>44401</v>
      </c>
    </row>
    <row r="71" spans="2:6" hidden="1">
      <c r="B71" t="s">
        <v>62</v>
      </c>
      <c r="C71">
        <v>7</v>
      </c>
      <c r="D71">
        <v>2021</v>
      </c>
      <c r="E71" s="5">
        <v>2540000</v>
      </c>
      <c r="F71" s="11">
        <v>44402</v>
      </c>
    </row>
    <row r="72" spans="2:6" hidden="1">
      <c r="B72" t="s">
        <v>63</v>
      </c>
      <c r="C72">
        <v>7</v>
      </c>
      <c r="D72">
        <v>2021</v>
      </c>
      <c r="E72" s="5">
        <v>805000</v>
      </c>
      <c r="F72" s="11">
        <v>44403</v>
      </c>
    </row>
    <row r="73" spans="2:6" hidden="1">
      <c r="B73" t="s">
        <v>64</v>
      </c>
      <c r="C73">
        <v>7</v>
      </c>
      <c r="D73">
        <v>2021</v>
      </c>
      <c r="E73" s="5">
        <v>1270000</v>
      </c>
      <c r="F73" s="11">
        <v>44404</v>
      </c>
    </row>
    <row r="74" spans="2:6" hidden="1">
      <c r="B74" t="s">
        <v>65</v>
      </c>
      <c r="C74">
        <v>7</v>
      </c>
      <c r="D74">
        <v>2021</v>
      </c>
      <c r="E74" s="5">
        <v>490000</v>
      </c>
      <c r="F74" s="11">
        <v>44405</v>
      </c>
    </row>
    <row r="75" spans="2:6" hidden="1">
      <c r="B75" t="s">
        <v>66</v>
      </c>
      <c r="C75">
        <v>7</v>
      </c>
      <c r="D75">
        <v>2021</v>
      </c>
      <c r="E75" s="5">
        <v>1475000</v>
      </c>
      <c r="F75" s="11">
        <v>44406</v>
      </c>
    </row>
    <row r="76" spans="2:6" hidden="1">
      <c r="B76" t="s">
        <v>67</v>
      </c>
      <c r="C76">
        <v>7</v>
      </c>
      <c r="D76">
        <v>2021</v>
      </c>
      <c r="E76" s="5">
        <v>150000</v>
      </c>
      <c r="F76" s="11">
        <v>44407</v>
      </c>
    </row>
    <row r="77" spans="2:6" hidden="1">
      <c r="B77" t="s">
        <v>68</v>
      </c>
      <c r="C77">
        <v>7</v>
      </c>
      <c r="D77">
        <v>2021</v>
      </c>
      <c r="E77" s="5">
        <v>1869000</v>
      </c>
      <c r="F77" s="11">
        <v>44408</v>
      </c>
    </row>
    <row r="78" spans="2:6" hidden="1">
      <c r="B78" t="s">
        <v>69</v>
      </c>
      <c r="C78">
        <v>8</v>
      </c>
      <c r="D78">
        <v>2021</v>
      </c>
      <c r="E78" s="5">
        <v>1490000</v>
      </c>
      <c r="F78" s="11">
        <v>44409</v>
      </c>
    </row>
    <row r="79" spans="2:6" hidden="1">
      <c r="B79" t="s">
        <v>70</v>
      </c>
      <c r="C79">
        <v>8</v>
      </c>
      <c r="D79">
        <v>2021</v>
      </c>
      <c r="E79" s="5">
        <v>676000</v>
      </c>
      <c r="F79" s="11">
        <v>44410</v>
      </c>
    </row>
    <row r="80" spans="2:6" hidden="1">
      <c r="B80" t="s">
        <v>71</v>
      </c>
      <c r="C80">
        <v>8</v>
      </c>
      <c r="D80">
        <v>2021</v>
      </c>
      <c r="E80" s="5">
        <v>1445000</v>
      </c>
      <c r="F80" s="11">
        <v>44411</v>
      </c>
    </row>
    <row r="81" spans="2:6" hidden="1">
      <c r="B81" t="s">
        <v>72</v>
      </c>
      <c r="C81">
        <v>8</v>
      </c>
      <c r="D81">
        <v>2021</v>
      </c>
      <c r="E81" s="5">
        <v>465000</v>
      </c>
      <c r="F81" s="11">
        <v>44412</v>
      </c>
    </row>
    <row r="82" spans="2:6" hidden="1">
      <c r="B82" t="s">
        <v>73</v>
      </c>
      <c r="C82">
        <v>8</v>
      </c>
      <c r="D82">
        <v>2021</v>
      </c>
      <c r="E82" s="5">
        <v>3070000</v>
      </c>
      <c r="F82" s="11">
        <v>44413</v>
      </c>
    </row>
    <row r="83" spans="2:6" hidden="1">
      <c r="B83" t="s">
        <v>74</v>
      </c>
      <c r="C83">
        <v>8</v>
      </c>
      <c r="D83">
        <v>2021</v>
      </c>
      <c r="E83" s="5">
        <v>3192000</v>
      </c>
      <c r="F83" s="11">
        <v>44414</v>
      </c>
    </row>
    <row r="84" spans="2:6" hidden="1">
      <c r="B84" t="s">
        <v>75</v>
      </c>
      <c r="C84">
        <v>8</v>
      </c>
      <c r="D84">
        <v>2021</v>
      </c>
      <c r="E84" s="5">
        <v>638000</v>
      </c>
      <c r="F84" s="11">
        <v>44415</v>
      </c>
    </row>
    <row r="85" spans="2:6" hidden="1">
      <c r="B85" t="s">
        <v>76</v>
      </c>
      <c r="C85">
        <v>8</v>
      </c>
      <c r="D85">
        <v>2021</v>
      </c>
      <c r="E85" s="5">
        <v>580000</v>
      </c>
      <c r="F85" s="11">
        <v>44416</v>
      </c>
    </row>
    <row r="86" spans="2:6" hidden="1">
      <c r="B86" t="s">
        <v>77</v>
      </c>
      <c r="C86">
        <v>8</v>
      </c>
      <c r="D86">
        <v>2021</v>
      </c>
      <c r="E86" s="5">
        <v>4490000</v>
      </c>
      <c r="F86" s="11">
        <v>44417</v>
      </c>
    </row>
    <row r="87" spans="2:6" hidden="1">
      <c r="B87" t="s">
        <v>78</v>
      </c>
      <c r="C87">
        <v>8</v>
      </c>
      <c r="D87">
        <v>2021</v>
      </c>
      <c r="E87" s="5">
        <v>735000</v>
      </c>
      <c r="F87" s="11">
        <v>44418</v>
      </c>
    </row>
    <row r="88" spans="2:6" hidden="1">
      <c r="B88" t="s">
        <v>79</v>
      </c>
      <c r="C88">
        <v>8</v>
      </c>
      <c r="D88">
        <v>2021</v>
      </c>
      <c r="E88" s="5">
        <v>3337000</v>
      </c>
      <c r="F88" s="11">
        <v>44419</v>
      </c>
    </row>
    <row r="89" spans="2:6" hidden="1">
      <c r="B89" t="s">
        <v>80</v>
      </c>
      <c r="C89">
        <v>8</v>
      </c>
      <c r="D89">
        <v>2021</v>
      </c>
      <c r="E89" s="5">
        <v>1115000</v>
      </c>
      <c r="F89" s="11">
        <v>44420</v>
      </c>
    </row>
    <row r="90" spans="2:6" hidden="1">
      <c r="B90" t="s">
        <v>81</v>
      </c>
      <c r="C90">
        <v>8</v>
      </c>
      <c r="D90">
        <v>2021</v>
      </c>
      <c r="E90" s="5">
        <v>1065000</v>
      </c>
      <c r="F90" s="11">
        <v>44421</v>
      </c>
    </row>
    <row r="91" spans="2:6" hidden="1">
      <c r="B91" t="s">
        <v>82</v>
      </c>
      <c r="C91">
        <v>8</v>
      </c>
      <c r="D91">
        <v>2021</v>
      </c>
      <c r="E91" s="5">
        <v>2900000</v>
      </c>
      <c r="F91" s="11">
        <v>44422</v>
      </c>
    </row>
    <row r="92" spans="2:6" hidden="1">
      <c r="B92" t="s">
        <v>83</v>
      </c>
      <c r="C92">
        <v>8</v>
      </c>
      <c r="D92">
        <v>2021</v>
      </c>
      <c r="E92" s="5">
        <v>1075000</v>
      </c>
      <c r="F92" s="11">
        <v>44423</v>
      </c>
    </row>
    <row r="93" spans="2:6" hidden="1">
      <c r="B93" t="s">
        <v>84</v>
      </c>
      <c r="C93">
        <v>8</v>
      </c>
      <c r="D93">
        <v>2021</v>
      </c>
      <c r="E93" s="5">
        <v>715000</v>
      </c>
      <c r="F93" s="11">
        <v>44424</v>
      </c>
    </row>
    <row r="94" spans="2:6" hidden="1">
      <c r="B94" t="s">
        <v>85</v>
      </c>
      <c r="C94">
        <v>8</v>
      </c>
      <c r="D94">
        <v>2021</v>
      </c>
      <c r="E94" s="5">
        <v>1045000</v>
      </c>
      <c r="F94" s="11">
        <v>44425</v>
      </c>
    </row>
    <row r="95" spans="2:6" hidden="1">
      <c r="B95" t="s">
        <v>55</v>
      </c>
      <c r="C95">
        <v>8</v>
      </c>
      <c r="D95">
        <v>2021</v>
      </c>
      <c r="E95" s="5">
        <v>845000</v>
      </c>
      <c r="F95" s="11">
        <v>44426</v>
      </c>
    </row>
    <row r="96" spans="2:6" hidden="1">
      <c r="B96" t="s">
        <v>56</v>
      </c>
      <c r="C96">
        <v>8</v>
      </c>
      <c r="D96">
        <v>2021</v>
      </c>
      <c r="E96" s="5">
        <v>545000</v>
      </c>
      <c r="F96" s="11">
        <v>44427</v>
      </c>
    </row>
    <row r="97" spans="2:6" hidden="1">
      <c r="B97" t="s">
        <v>57</v>
      </c>
      <c r="C97">
        <v>8</v>
      </c>
      <c r="D97">
        <v>2021</v>
      </c>
      <c r="E97" s="5">
        <v>890000</v>
      </c>
      <c r="F97" s="11">
        <v>44428</v>
      </c>
    </row>
    <row r="98" spans="2:6" hidden="1">
      <c r="B98" t="s">
        <v>58</v>
      </c>
      <c r="C98">
        <v>8</v>
      </c>
      <c r="D98">
        <v>2021</v>
      </c>
      <c r="E98" s="5">
        <v>700000</v>
      </c>
      <c r="F98" s="11">
        <v>44429</v>
      </c>
    </row>
    <row r="99" spans="2:6" hidden="1">
      <c r="B99" t="s">
        <v>59</v>
      </c>
      <c r="C99">
        <v>8</v>
      </c>
      <c r="D99">
        <v>2021</v>
      </c>
      <c r="E99" s="5">
        <v>735000</v>
      </c>
      <c r="F99" s="11">
        <v>44430</v>
      </c>
    </row>
    <row r="100" spans="2:6" hidden="1">
      <c r="B100" t="s">
        <v>60</v>
      </c>
      <c r="C100">
        <v>8</v>
      </c>
      <c r="D100">
        <v>2021</v>
      </c>
      <c r="E100" s="5">
        <v>585000</v>
      </c>
      <c r="F100" s="11">
        <v>44431</v>
      </c>
    </row>
    <row r="101" spans="2:6" hidden="1">
      <c r="B101" t="s">
        <v>61</v>
      </c>
      <c r="C101">
        <v>8</v>
      </c>
      <c r="D101">
        <v>2021</v>
      </c>
      <c r="E101" s="5">
        <v>1220000</v>
      </c>
      <c r="F101" s="11">
        <v>44432</v>
      </c>
    </row>
    <row r="102" spans="2:6" hidden="1">
      <c r="B102" t="s">
        <v>62</v>
      </c>
      <c r="C102">
        <v>8</v>
      </c>
      <c r="D102">
        <v>2021</v>
      </c>
      <c r="E102" s="5">
        <v>1030000</v>
      </c>
      <c r="F102" s="11">
        <v>44433</v>
      </c>
    </row>
    <row r="103" spans="2:6" hidden="1">
      <c r="B103" t="s">
        <v>63</v>
      </c>
      <c r="C103">
        <v>8</v>
      </c>
      <c r="D103">
        <v>2021</v>
      </c>
      <c r="E103" s="5">
        <v>995000</v>
      </c>
      <c r="F103" s="11">
        <v>44434</v>
      </c>
    </row>
    <row r="104" spans="2:6" hidden="1">
      <c r="B104" t="s">
        <v>64</v>
      </c>
      <c r="C104">
        <v>8</v>
      </c>
      <c r="D104">
        <v>2021</v>
      </c>
      <c r="E104" s="5">
        <v>2900000</v>
      </c>
      <c r="F104" s="11">
        <v>44435</v>
      </c>
    </row>
    <row r="105" spans="2:6" hidden="1">
      <c r="B105" t="s">
        <v>65</v>
      </c>
      <c r="C105">
        <v>8</v>
      </c>
      <c r="D105">
        <v>2021</v>
      </c>
      <c r="E105" s="5">
        <v>2560000</v>
      </c>
      <c r="F105" s="11">
        <v>44436</v>
      </c>
    </row>
    <row r="106" spans="2:6" hidden="1">
      <c r="B106" t="s">
        <v>66</v>
      </c>
      <c r="C106">
        <v>8</v>
      </c>
      <c r="D106">
        <v>2021</v>
      </c>
      <c r="E106" s="5">
        <v>1685000</v>
      </c>
      <c r="F106" s="11">
        <v>44437</v>
      </c>
    </row>
    <row r="107" spans="2:6" hidden="1">
      <c r="B107" t="s">
        <v>67</v>
      </c>
      <c r="C107">
        <v>8</v>
      </c>
      <c r="D107">
        <v>2021</v>
      </c>
      <c r="E107" s="5">
        <v>2455000</v>
      </c>
      <c r="F107" s="11">
        <v>44438</v>
      </c>
    </row>
    <row r="108" spans="2:6" hidden="1">
      <c r="B108" t="s">
        <v>68</v>
      </c>
      <c r="C108">
        <v>8</v>
      </c>
      <c r="D108">
        <v>2021</v>
      </c>
      <c r="E108" s="5">
        <v>1330000</v>
      </c>
      <c r="F108" s="11">
        <v>44439</v>
      </c>
    </row>
    <row r="109" spans="2:6" hidden="1">
      <c r="B109" t="s">
        <v>69</v>
      </c>
      <c r="C109">
        <v>9</v>
      </c>
      <c r="D109">
        <v>2021</v>
      </c>
      <c r="E109" s="5">
        <v>2365000</v>
      </c>
      <c r="F109" s="11">
        <v>44440</v>
      </c>
    </row>
    <row r="110" spans="2:6" hidden="1">
      <c r="B110" t="s">
        <v>70</v>
      </c>
      <c r="C110">
        <v>9</v>
      </c>
      <c r="D110">
        <v>2021</v>
      </c>
      <c r="E110" s="5">
        <v>1395000</v>
      </c>
      <c r="F110" s="11">
        <v>44441</v>
      </c>
    </row>
    <row r="111" spans="2:6" hidden="1">
      <c r="B111" t="s">
        <v>71</v>
      </c>
      <c r="C111">
        <v>9</v>
      </c>
      <c r="D111">
        <v>2021</v>
      </c>
      <c r="E111" s="5">
        <v>1628000</v>
      </c>
      <c r="F111" s="11">
        <v>44442</v>
      </c>
    </row>
    <row r="112" spans="2:6" hidden="1">
      <c r="B112" t="s">
        <v>72</v>
      </c>
      <c r="C112">
        <v>9</v>
      </c>
      <c r="D112">
        <v>2021</v>
      </c>
      <c r="E112" s="5">
        <v>1245000</v>
      </c>
      <c r="F112" s="11">
        <v>44443</v>
      </c>
    </row>
    <row r="113" spans="2:6" hidden="1">
      <c r="B113" t="s">
        <v>73</v>
      </c>
      <c r="C113">
        <v>9</v>
      </c>
      <c r="D113">
        <v>2021</v>
      </c>
      <c r="E113" s="5">
        <v>1400000</v>
      </c>
      <c r="F113" s="11">
        <v>44444</v>
      </c>
    </row>
    <row r="114" spans="2:6" hidden="1">
      <c r="B114" t="s">
        <v>74</v>
      </c>
      <c r="C114">
        <v>9</v>
      </c>
      <c r="D114">
        <v>2021</v>
      </c>
      <c r="E114" s="5">
        <v>1930000</v>
      </c>
      <c r="F114" s="11">
        <v>44445</v>
      </c>
    </row>
    <row r="115" spans="2:6" hidden="1">
      <c r="B115" t="s">
        <v>75</v>
      </c>
      <c r="C115">
        <v>9</v>
      </c>
      <c r="D115">
        <v>2021</v>
      </c>
      <c r="E115" s="5">
        <v>1860000</v>
      </c>
      <c r="F115" s="11">
        <v>44446</v>
      </c>
    </row>
    <row r="116" spans="2:6" hidden="1">
      <c r="B116" t="s">
        <v>76</v>
      </c>
      <c r="C116">
        <v>9</v>
      </c>
      <c r="D116">
        <v>2021</v>
      </c>
      <c r="E116" s="5">
        <v>3195000</v>
      </c>
      <c r="F116" s="11">
        <v>44447</v>
      </c>
    </row>
    <row r="117" spans="2:6" hidden="1">
      <c r="B117" t="s">
        <v>77</v>
      </c>
      <c r="C117">
        <v>9</v>
      </c>
      <c r="D117">
        <v>2021</v>
      </c>
      <c r="E117" s="5">
        <v>2040000</v>
      </c>
      <c r="F117" s="11">
        <v>44448</v>
      </c>
    </row>
    <row r="118" spans="2:6" hidden="1">
      <c r="B118" t="s">
        <v>78</v>
      </c>
      <c r="C118">
        <v>9</v>
      </c>
      <c r="D118">
        <v>2021</v>
      </c>
      <c r="E118" s="5">
        <v>5695000</v>
      </c>
      <c r="F118" s="11">
        <v>44449</v>
      </c>
    </row>
    <row r="119" spans="2:6" hidden="1">
      <c r="B119" t="s">
        <v>79</v>
      </c>
      <c r="C119">
        <v>9</v>
      </c>
      <c r="D119">
        <v>2021</v>
      </c>
      <c r="E119" s="5">
        <v>945000</v>
      </c>
      <c r="F119" s="11">
        <v>44450</v>
      </c>
    </row>
    <row r="120" spans="2:6" hidden="1">
      <c r="B120" t="s">
        <v>80</v>
      </c>
      <c r="C120">
        <v>9</v>
      </c>
      <c r="D120">
        <v>2021</v>
      </c>
      <c r="E120" s="5">
        <v>2235000</v>
      </c>
      <c r="F120" s="11">
        <v>44451</v>
      </c>
    </row>
    <row r="121" spans="2:6" hidden="1">
      <c r="B121" t="s">
        <v>81</v>
      </c>
      <c r="C121">
        <v>9</v>
      </c>
      <c r="D121">
        <v>2021</v>
      </c>
      <c r="E121" s="5">
        <v>3320000</v>
      </c>
      <c r="F121" s="11">
        <v>44452</v>
      </c>
    </row>
    <row r="122" spans="2:6" hidden="1">
      <c r="B122" t="s">
        <v>82</v>
      </c>
      <c r="C122">
        <v>9</v>
      </c>
      <c r="D122">
        <v>2021</v>
      </c>
      <c r="E122" s="5">
        <v>1467000</v>
      </c>
      <c r="F122" s="11">
        <v>44453</v>
      </c>
    </row>
    <row r="123" spans="2:6" hidden="1">
      <c r="B123" t="s">
        <v>83</v>
      </c>
      <c r="C123">
        <v>9</v>
      </c>
      <c r="D123">
        <v>2021</v>
      </c>
      <c r="E123" s="5">
        <v>465000</v>
      </c>
      <c r="F123" s="11">
        <v>44454</v>
      </c>
    </row>
    <row r="124" spans="2:6" hidden="1">
      <c r="B124" t="s">
        <v>84</v>
      </c>
      <c r="C124">
        <v>9</v>
      </c>
      <c r="D124">
        <v>2021</v>
      </c>
      <c r="E124" s="5">
        <v>1830000</v>
      </c>
      <c r="F124" s="11">
        <v>44455</v>
      </c>
    </row>
    <row r="125" spans="2:6" hidden="1">
      <c r="B125" t="s">
        <v>85</v>
      </c>
      <c r="C125">
        <v>9</v>
      </c>
      <c r="D125">
        <v>2021</v>
      </c>
      <c r="E125" s="5">
        <v>1615000</v>
      </c>
      <c r="F125" s="11">
        <v>44456</v>
      </c>
    </row>
    <row r="126" spans="2:6" hidden="1">
      <c r="B126" t="s">
        <v>55</v>
      </c>
      <c r="C126">
        <v>9</v>
      </c>
      <c r="D126">
        <v>2021</v>
      </c>
      <c r="E126" s="5">
        <v>1933000</v>
      </c>
      <c r="F126" s="11">
        <v>44457</v>
      </c>
    </row>
    <row r="127" spans="2:6" hidden="1">
      <c r="B127" t="s">
        <v>56</v>
      </c>
      <c r="C127">
        <v>9</v>
      </c>
      <c r="D127">
        <v>2021</v>
      </c>
      <c r="E127" s="5">
        <v>2053000</v>
      </c>
      <c r="F127" s="11">
        <v>44458</v>
      </c>
    </row>
    <row r="128" spans="2:6" hidden="1">
      <c r="B128" t="s">
        <v>57</v>
      </c>
      <c r="C128">
        <v>9</v>
      </c>
      <c r="D128">
        <v>2021</v>
      </c>
      <c r="E128" s="5">
        <v>1575000</v>
      </c>
      <c r="F128" s="11">
        <v>44459</v>
      </c>
    </row>
    <row r="129" spans="2:6" hidden="1">
      <c r="B129" t="s">
        <v>58</v>
      </c>
      <c r="C129">
        <v>9</v>
      </c>
      <c r="D129">
        <v>2021</v>
      </c>
      <c r="E129" s="5">
        <v>1150000</v>
      </c>
      <c r="F129" s="11">
        <v>44460</v>
      </c>
    </row>
    <row r="130" spans="2:6" hidden="1">
      <c r="B130" t="s">
        <v>59</v>
      </c>
      <c r="C130">
        <v>9</v>
      </c>
      <c r="D130">
        <v>2021</v>
      </c>
      <c r="E130" s="5">
        <v>7276000</v>
      </c>
      <c r="F130" s="11">
        <v>44461</v>
      </c>
    </row>
    <row r="131" spans="2:6" hidden="1">
      <c r="B131" t="s">
        <v>60</v>
      </c>
      <c r="C131">
        <v>9</v>
      </c>
      <c r="D131">
        <v>2021</v>
      </c>
      <c r="E131" s="5">
        <v>1730000</v>
      </c>
      <c r="F131" s="11">
        <v>44462</v>
      </c>
    </row>
    <row r="132" spans="2:6" hidden="1">
      <c r="B132" t="s">
        <v>61</v>
      </c>
      <c r="C132">
        <v>9</v>
      </c>
      <c r="D132">
        <v>2021</v>
      </c>
      <c r="E132" s="5">
        <v>2145000</v>
      </c>
      <c r="F132" s="11">
        <v>44463</v>
      </c>
    </row>
    <row r="133" spans="2:6" hidden="1">
      <c r="B133" t="s">
        <v>62</v>
      </c>
      <c r="C133">
        <v>9</v>
      </c>
      <c r="D133">
        <v>2021</v>
      </c>
      <c r="E133" s="5">
        <v>2532000</v>
      </c>
      <c r="F133" s="11">
        <v>44464</v>
      </c>
    </row>
    <row r="134" spans="2:6" hidden="1">
      <c r="B134" t="s">
        <v>63</v>
      </c>
      <c r="C134">
        <v>9</v>
      </c>
      <c r="D134">
        <v>2021</v>
      </c>
      <c r="E134" s="5">
        <v>1725000</v>
      </c>
      <c r="F134" s="11">
        <v>44465</v>
      </c>
    </row>
    <row r="135" spans="2:6" hidden="1">
      <c r="B135" t="s">
        <v>64</v>
      </c>
      <c r="C135">
        <v>9</v>
      </c>
      <c r="D135">
        <v>2021</v>
      </c>
      <c r="E135" s="5">
        <v>1185000</v>
      </c>
      <c r="F135" s="11">
        <v>44466</v>
      </c>
    </row>
    <row r="136" spans="2:6" hidden="1">
      <c r="B136" t="s">
        <v>65</v>
      </c>
      <c r="C136">
        <v>9</v>
      </c>
      <c r="D136">
        <v>2021</v>
      </c>
      <c r="E136" s="5">
        <v>1306000</v>
      </c>
      <c r="F136" s="11">
        <v>44467</v>
      </c>
    </row>
    <row r="137" spans="2:6" hidden="1">
      <c r="B137" t="s">
        <v>66</v>
      </c>
      <c r="C137">
        <v>9</v>
      </c>
      <c r="D137">
        <v>2021</v>
      </c>
      <c r="E137" s="5">
        <v>1305000</v>
      </c>
      <c r="F137" s="11">
        <v>44468</v>
      </c>
    </row>
    <row r="138" spans="2:6" hidden="1">
      <c r="B138" t="s">
        <v>67</v>
      </c>
      <c r="C138">
        <v>9</v>
      </c>
      <c r="D138">
        <v>2021</v>
      </c>
      <c r="E138" s="5">
        <v>1237000</v>
      </c>
      <c r="F138" s="11">
        <v>44469</v>
      </c>
    </row>
    <row r="139" spans="2:6" hidden="1">
      <c r="B139" t="s">
        <v>69</v>
      </c>
      <c r="C139">
        <v>10</v>
      </c>
      <c r="D139">
        <v>2021</v>
      </c>
      <c r="E139" s="5">
        <v>867000</v>
      </c>
      <c r="F139" s="11">
        <v>44470</v>
      </c>
    </row>
    <row r="140" spans="2:6" hidden="1">
      <c r="B140" t="s">
        <v>70</v>
      </c>
      <c r="C140">
        <v>10</v>
      </c>
      <c r="D140">
        <v>2021</v>
      </c>
      <c r="E140" s="5">
        <v>380000</v>
      </c>
      <c r="F140" s="11">
        <v>44471</v>
      </c>
    </row>
    <row r="141" spans="2:6" hidden="1">
      <c r="B141" t="s">
        <v>71</v>
      </c>
      <c r="C141">
        <v>10</v>
      </c>
      <c r="D141">
        <v>2021</v>
      </c>
      <c r="E141" s="5">
        <v>490000</v>
      </c>
      <c r="F141" s="11">
        <v>44472</v>
      </c>
    </row>
    <row r="142" spans="2:6" hidden="1">
      <c r="B142" t="s">
        <v>72</v>
      </c>
      <c r="C142">
        <v>10</v>
      </c>
      <c r="D142">
        <v>2021</v>
      </c>
      <c r="E142" s="5">
        <v>1460000</v>
      </c>
      <c r="F142" s="11">
        <v>44473</v>
      </c>
    </row>
    <row r="143" spans="2:6" hidden="1">
      <c r="B143" t="s">
        <v>73</v>
      </c>
      <c r="C143">
        <v>10</v>
      </c>
      <c r="D143">
        <v>2021</v>
      </c>
      <c r="E143" s="5">
        <v>487000</v>
      </c>
      <c r="F143" s="11">
        <v>44474</v>
      </c>
    </row>
    <row r="144" spans="2:6" hidden="1">
      <c r="B144" t="s">
        <v>74</v>
      </c>
      <c r="C144">
        <v>10</v>
      </c>
      <c r="D144">
        <v>2021</v>
      </c>
      <c r="E144" s="5">
        <v>2997000</v>
      </c>
      <c r="F144" s="11">
        <v>44475</v>
      </c>
    </row>
    <row r="145" spans="2:6" hidden="1">
      <c r="B145" t="s">
        <v>75</v>
      </c>
      <c r="C145">
        <v>10</v>
      </c>
      <c r="D145">
        <v>2021</v>
      </c>
      <c r="E145" s="5">
        <v>1473000</v>
      </c>
      <c r="F145" s="11">
        <v>44476</v>
      </c>
    </row>
    <row r="146" spans="2:6" hidden="1">
      <c r="B146" t="s">
        <v>76</v>
      </c>
      <c r="C146">
        <v>10</v>
      </c>
      <c r="D146">
        <v>2021</v>
      </c>
      <c r="E146" s="5">
        <v>1135000</v>
      </c>
      <c r="F146" s="11">
        <v>44477</v>
      </c>
    </row>
    <row r="147" spans="2:6" hidden="1">
      <c r="B147" t="s">
        <v>77</v>
      </c>
      <c r="C147">
        <v>10</v>
      </c>
      <c r="D147">
        <v>2021</v>
      </c>
      <c r="E147" s="5">
        <v>2115000</v>
      </c>
      <c r="F147" s="11">
        <v>44478</v>
      </c>
    </row>
    <row r="148" spans="2:6" hidden="1">
      <c r="B148" t="s">
        <v>78</v>
      </c>
      <c r="C148">
        <v>10</v>
      </c>
      <c r="D148">
        <v>2021</v>
      </c>
      <c r="E148" s="5">
        <v>1615000</v>
      </c>
      <c r="F148" s="11">
        <v>44479</v>
      </c>
    </row>
    <row r="149" spans="2:6" hidden="1">
      <c r="B149" t="s">
        <v>79</v>
      </c>
      <c r="C149">
        <v>10</v>
      </c>
      <c r="D149">
        <v>2021</v>
      </c>
      <c r="E149" s="5">
        <v>830000</v>
      </c>
      <c r="F149" s="11">
        <v>44480</v>
      </c>
    </row>
    <row r="150" spans="2:6" hidden="1">
      <c r="B150" t="s">
        <v>80</v>
      </c>
      <c r="C150">
        <v>10</v>
      </c>
      <c r="D150">
        <v>2021</v>
      </c>
      <c r="E150" s="5">
        <v>1195000</v>
      </c>
      <c r="F150" s="11">
        <v>44481</v>
      </c>
    </row>
    <row r="151" spans="2:6" hidden="1">
      <c r="B151" t="s">
        <v>81</v>
      </c>
      <c r="C151">
        <v>10</v>
      </c>
      <c r="D151">
        <v>2021</v>
      </c>
      <c r="E151" s="5">
        <v>1090000</v>
      </c>
      <c r="F151" s="11">
        <v>44482</v>
      </c>
    </row>
    <row r="152" spans="2:6" hidden="1">
      <c r="B152" t="s">
        <v>82</v>
      </c>
      <c r="C152">
        <v>10</v>
      </c>
      <c r="D152">
        <v>2021</v>
      </c>
      <c r="E152" s="5">
        <v>478000</v>
      </c>
      <c r="F152" s="11">
        <v>44483</v>
      </c>
    </row>
    <row r="153" spans="2:6" hidden="1">
      <c r="B153" t="s">
        <v>83</v>
      </c>
      <c r="C153">
        <v>10</v>
      </c>
      <c r="D153">
        <v>2021</v>
      </c>
      <c r="E153" s="5">
        <v>325000</v>
      </c>
      <c r="F153" s="11">
        <v>44484</v>
      </c>
    </row>
    <row r="154" spans="2:6" hidden="1">
      <c r="B154" t="s">
        <v>84</v>
      </c>
      <c r="C154">
        <v>10</v>
      </c>
      <c r="D154">
        <v>2021</v>
      </c>
      <c r="E154" s="5">
        <v>1066000</v>
      </c>
      <c r="F154" s="11">
        <v>44485</v>
      </c>
    </row>
    <row r="155" spans="2:6" hidden="1">
      <c r="B155" t="s">
        <v>85</v>
      </c>
      <c r="C155">
        <v>10</v>
      </c>
      <c r="D155">
        <v>2021</v>
      </c>
      <c r="E155" s="5">
        <v>405000</v>
      </c>
      <c r="F155" s="11">
        <v>44486</v>
      </c>
    </row>
    <row r="156" spans="2:6" hidden="1">
      <c r="B156" t="s">
        <v>55</v>
      </c>
      <c r="C156">
        <v>10</v>
      </c>
      <c r="D156">
        <v>2021</v>
      </c>
      <c r="E156" s="5">
        <v>1850000</v>
      </c>
      <c r="F156" s="11">
        <v>44487</v>
      </c>
    </row>
    <row r="157" spans="2:6" hidden="1">
      <c r="B157" t="s">
        <v>56</v>
      </c>
      <c r="C157">
        <v>10</v>
      </c>
      <c r="D157">
        <v>2021</v>
      </c>
      <c r="E157" s="5">
        <v>4624000</v>
      </c>
      <c r="F157" s="11">
        <v>44488</v>
      </c>
    </row>
    <row r="158" spans="2:6" hidden="1">
      <c r="B158" t="s">
        <v>57</v>
      </c>
      <c r="C158">
        <v>10</v>
      </c>
      <c r="D158">
        <v>2021</v>
      </c>
      <c r="E158" s="5">
        <v>1744000</v>
      </c>
      <c r="F158" s="11">
        <v>44489</v>
      </c>
    </row>
    <row r="159" spans="2:6" hidden="1">
      <c r="B159" t="s">
        <v>58</v>
      </c>
      <c r="C159">
        <v>10</v>
      </c>
      <c r="D159">
        <v>2021</v>
      </c>
      <c r="E159" s="5">
        <v>1080000</v>
      </c>
      <c r="F159" s="11">
        <v>44490</v>
      </c>
    </row>
    <row r="160" spans="2:6" hidden="1">
      <c r="B160" t="s">
        <v>59</v>
      </c>
      <c r="C160">
        <v>10</v>
      </c>
      <c r="D160">
        <v>2021</v>
      </c>
      <c r="E160" s="5">
        <v>7035000</v>
      </c>
      <c r="F160" s="11">
        <v>44491</v>
      </c>
    </row>
    <row r="161" spans="2:6" hidden="1">
      <c r="B161" t="s">
        <v>60</v>
      </c>
      <c r="C161">
        <v>10</v>
      </c>
      <c r="D161">
        <v>2021</v>
      </c>
      <c r="E161" s="5">
        <v>6045000</v>
      </c>
      <c r="F161" s="11">
        <v>44492</v>
      </c>
    </row>
    <row r="162" spans="2:6">
      <c r="B162" t="s">
        <v>61</v>
      </c>
      <c r="C162">
        <v>10</v>
      </c>
      <c r="D162">
        <v>2021</v>
      </c>
      <c r="E162" s="5">
        <v>0</v>
      </c>
      <c r="F162" s="11">
        <v>44493</v>
      </c>
    </row>
    <row r="163" spans="2:6" hidden="1">
      <c r="B163" t="s">
        <v>62</v>
      </c>
      <c r="C163">
        <v>10</v>
      </c>
      <c r="D163">
        <v>2021</v>
      </c>
      <c r="E163" s="5">
        <v>1545000</v>
      </c>
      <c r="F163" s="11">
        <v>44494</v>
      </c>
    </row>
    <row r="164" spans="2:6" hidden="1">
      <c r="B164" t="s">
        <v>63</v>
      </c>
      <c r="C164">
        <v>10</v>
      </c>
      <c r="D164">
        <v>2021</v>
      </c>
      <c r="E164" s="5">
        <v>1910000</v>
      </c>
      <c r="F164" s="11">
        <v>44495</v>
      </c>
    </row>
    <row r="165" spans="2:6" hidden="1">
      <c r="B165" t="s">
        <v>64</v>
      </c>
      <c r="C165">
        <v>10</v>
      </c>
      <c r="D165">
        <v>2021</v>
      </c>
      <c r="E165" s="5">
        <v>1160000</v>
      </c>
      <c r="F165" s="11">
        <v>44496</v>
      </c>
    </row>
    <row r="166" spans="2:6" hidden="1">
      <c r="B166" t="s">
        <v>65</v>
      </c>
      <c r="C166">
        <v>10</v>
      </c>
      <c r="D166">
        <v>2021</v>
      </c>
      <c r="E166" s="5">
        <v>1730000</v>
      </c>
      <c r="F166" s="11">
        <v>44497</v>
      </c>
    </row>
    <row r="167" spans="2:6" hidden="1">
      <c r="B167" t="s">
        <v>66</v>
      </c>
      <c r="C167">
        <v>10</v>
      </c>
      <c r="D167">
        <v>2021</v>
      </c>
      <c r="E167" s="5">
        <v>1496000</v>
      </c>
      <c r="F167" s="11">
        <v>44498</v>
      </c>
    </row>
    <row r="168" spans="2:6" hidden="1">
      <c r="B168" t="s">
        <v>67</v>
      </c>
      <c r="C168">
        <v>10</v>
      </c>
      <c r="D168">
        <v>2021</v>
      </c>
      <c r="E168" s="5">
        <v>995000</v>
      </c>
      <c r="F168" s="11">
        <v>44499</v>
      </c>
    </row>
    <row r="169" spans="2:6" hidden="1">
      <c r="B169" t="s">
        <v>68</v>
      </c>
      <c r="C169">
        <v>10</v>
      </c>
      <c r="D169">
        <v>2021</v>
      </c>
      <c r="E169" s="5">
        <v>5960000</v>
      </c>
      <c r="F169" s="11">
        <v>44500</v>
      </c>
    </row>
    <row r="170" spans="2:6" hidden="1">
      <c r="B170" t="s">
        <v>69</v>
      </c>
      <c r="C170">
        <v>11</v>
      </c>
      <c r="D170">
        <v>2021</v>
      </c>
      <c r="E170" s="5">
        <v>1361000</v>
      </c>
      <c r="F170" s="11">
        <v>44501</v>
      </c>
    </row>
    <row r="171" spans="2:6" hidden="1">
      <c r="B171" t="s">
        <v>70</v>
      </c>
      <c r="C171">
        <v>11</v>
      </c>
      <c r="D171">
        <v>2021</v>
      </c>
      <c r="E171" s="5">
        <v>685000</v>
      </c>
      <c r="F171" s="11">
        <v>44502</v>
      </c>
    </row>
    <row r="172" spans="2:6" hidden="1">
      <c r="B172" t="s">
        <v>71</v>
      </c>
      <c r="C172">
        <v>11</v>
      </c>
      <c r="D172">
        <v>2021</v>
      </c>
      <c r="E172" s="5">
        <v>517000</v>
      </c>
      <c r="F172" s="11">
        <v>44503</v>
      </c>
    </row>
    <row r="173" spans="2:6" hidden="1">
      <c r="B173" t="s">
        <v>72</v>
      </c>
      <c r="C173">
        <v>11</v>
      </c>
      <c r="D173">
        <v>2021</v>
      </c>
      <c r="E173" s="5">
        <v>1014000</v>
      </c>
      <c r="F173" s="11">
        <v>44504</v>
      </c>
    </row>
    <row r="174" spans="2:6" hidden="1">
      <c r="B174" t="s">
        <v>73</v>
      </c>
      <c r="C174">
        <v>11</v>
      </c>
      <c r="D174">
        <v>2021</v>
      </c>
      <c r="E174" s="5">
        <v>4445000</v>
      </c>
      <c r="F174" s="11">
        <v>44505</v>
      </c>
    </row>
    <row r="175" spans="2:6" hidden="1">
      <c r="B175" t="s">
        <v>74</v>
      </c>
      <c r="C175">
        <v>11</v>
      </c>
      <c r="D175">
        <v>2021</v>
      </c>
      <c r="E175" s="5">
        <v>685000</v>
      </c>
      <c r="F175" s="11">
        <v>44506</v>
      </c>
    </row>
    <row r="176" spans="2:6" hidden="1">
      <c r="B176" t="s">
        <v>75</v>
      </c>
      <c r="C176">
        <v>11</v>
      </c>
      <c r="D176">
        <v>2021</v>
      </c>
      <c r="E176" s="5">
        <v>810000</v>
      </c>
      <c r="F176" s="11">
        <v>44507</v>
      </c>
    </row>
    <row r="177" spans="2:6" hidden="1">
      <c r="B177" t="s">
        <v>76</v>
      </c>
      <c r="C177">
        <v>11</v>
      </c>
      <c r="D177">
        <v>2021</v>
      </c>
      <c r="E177" s="5">
        <v>1775000</v>
      </c>
      <c r="F177" s="11">
        <v>44508</v>
      </c>
    </row>
    <row r="178" spans="2:6" hidden="1">
      <c r="B178" t="s">
        <v>77</v>
      </c>
      <c r="C178">
        <v>11</v>
      </c>
      <c r="D178">
        <v>2021</v>
      </c>
      <c r="E178" s="5">
        <v>8005000</v>
      </c>
      <c r="F178" s="11">
        <v>44509</v>
      </c>
    </row>
    <row r="179" spans="2:6" hidden="1">
      <c r="B179" t="s">
        <v>78</v>
      </c>
      <c r="C179">
        <v>11</v>
      </c>
      <c r="D179">
        <v>2021</v>
      </c>
      <c r="E179" s="5">
        <v>2520000</v>
      </c>
      <c r="F179" s="11">
        <v>44510</v>
      </c>
    </row>
    <row r="180" spans="2:6" hidden="1">
      <c r="B180" t="s">
        <v>79</v>
      </c>
      <c r="C180">
        <v>11</v>
      </c>
      <c r="D180">
        <v>2021</v>
      </c>
      <c r="E180" s="5">
        <v>750000</v>
      </c>
      <c r="F180" s="11">
        <v>44511</v>
      </c>
    </row>
    <row r="181" spans="2:6" hidden="1">
      <c r="B181" t="s">
        <v>80</v>
      </c>
      <c r="C181">
        <v>11</v>
      </c>
      <c r="D181">
        <v>2021</v>
      </c>
      <c r="E181" s="5">
        <v>2440000</v>
      </c>
      <c r="F181" s="11">
        <v>44512</v>
      </c>
    </row>
    <row r="182" spans="2:6" hidden="1">
      <c r="B182" t="s">
        <v>81</v>
      </c>
      <c r="C182">
        <v>11</v>
      </c>
      <c r="D182">
        <v>2021</v>
      </c>
      <c r="E182" s="5">
        <v>3415000</v>
      </c>
      <c r="F182" s="11">
        <v>44513</v>
      </c>
    </row>
    <row r="183" spans="2:6" hidden="1">
      <c r="B183" t="s">
        <v>82</v>
      </c>
      <c r="C183">
        <v>11</v>
      </c>
      <c r="D183">
        <v>2021</v>
      </c>
      <c r="E183" s="5">
        <v>220000</v>
      </c>
      <c r="F183" s="11">
        <v>44514</v>
      </c>
    </row>
    <row r="184" spans="2:6" hidden="1">
      <c r="B184" t="s">
        <v>83</v>
      </c>
      <c r="C184">
        <v>11</v>
      </c>
      <c r="D184">
        <v>2021</v>
      </c>
      <c r="E184" s="5">
        <v>1300000</v>
      </c>
      <c r="F184" s="11">
        <v>44515</v>
      </c>
    </row>
    <row r="185" spans="2:6" hidden="1">
      <c r="B185" t="s">
        <v>84</v>
      </c>
      <c r="C185">
        <v>11</v>
      </c>
      <c r="D185">
        <v>2021</v>
      </c>
      <c r="E185" s="5">
        <v>1875000</v>
      </c>
      <c r="F185" s="11">
        <v>44516</v>
      </c>
    </row>
    <row r="186" spans="2:6" hidden="1">
      <c r="B186" t="s">
        <v>85</v>
      </c>
      <c r="C186">
        <v>11</v>
      </c>
      <c r="D186">
        <v>2021</v>
      </c>
      <c r="E186" s="5">
        <v>2840000</v>
      </c>
      <c r="F186" s="11">
        <v>44517</v>
      </c>
    </row>
    <row r="187" spans="2:6" hidden="1">
      <c r="B187" t="s">
        <v>55</v>
      </c>
      <c r="C187">
        <v>11</v>
      </c>
      <c r="D187">
        <v>2021</v>
      </c>
      <c r="E187" s="5">
        <v>1809000</v>
      </c>
      <c r="F187" s="11">
        <v>44518</v>
      </c>
    </row>
    <row r="188" spans="2:6" hidden="1">
      <c r="B188" t="s">
        <v>56</v>
      </c>
      <c r="C188">
        <v>11</v>
      </c>
      <c r="D188">
        <v>2021</v>
      </c>
      <c r="E188" s="5">
        <v>5390000</v>
      </c>
      <c r="F188" s="11">
        <v>44519</v>
      </c>
    </row>
    <row r="189" spans="2:6" hidden="1">
      <c r="B189" t="s">
        <v>57</v>
      </c>
      <c r="C189">
        <v>11</v>
      </c>
      <c r="D189">
        <v>2021</v>
      </c>
      <c r="E189" s="5">
        <v>565000</v>
      </c>
      <c r="F189" s="11">
        <v>44520</v>
      </c>
    </row>
    <row r="190" spans="2:6" hidden="1">
      <c r="B190" t="s">
        <v>58</v>
      </c>
      <c r="C190">
        <v>11</v>
      </c>
      <c r="D190">
        <v>2021</v>
      </c>
      <c r="E190" s="5">
        <v>1245000</v>
      </c>
      <c r="F190" s="11">
        <v>44521</v>
      </c>
    </row>
    <row r="191" spans="2:6" hidden="1">
      <c r="B191" t="s">
        <v>59</v>
      </c>
      <c r="C191">
        <v>11</v>
      </c>
      <c r="D191">
        <v>2021</v>
      </c>
      <c r="E191" s="5">
        <v>545500</v>
      </c>
      <c r="F191" s="11">
        <v>44522</v>
      </c>
    </row>
    <row r="192" spans="2:6" hidden="1">
      <c r="B192" t="s">
        <v>60</v>
      </c>
      <c r="C192">
        <v>11</v>
      </c>
      <c r="D192">
        <v>2021</v>
      </c>
      <c r="E192" s="5">
        <v>1685000</v>
      </c>
      <c r="F192" s="11">
        <v>44523</v>
      </c>
    </row>
    <row r="193" spans="2:6" hidden="1">
      <c r="B193" t="s">
        <v>61</v>
      </c>
      <c r="C193">
        <v>11</v>
      </c>
      <c r="D193">
        <v>2021</v>
      </c>
      <c r="E193" s="5">
        <v>3515000</v>
      </c>
      <c r="F193" s="11">
        <v>44524</v>
      </c>
    </row>
    <row r="194" spans="2:6" hidden="1">
      <c r="B194" t="s">
        <v>62</v>
      </c>
      <c r="C194">
        <v>11</v>
      </c>
      <c r="D194">
        <v>2021</v>
      </c>
      <c r="E194" s="5">
        <v>135000</v>
      </c>
      <c r="F194" s="11">
        <v>44525</v>
      </c>
    </row>
    <row r="195" spans="2:6" hidden="1">
      <c r="B195" t="s">
        <v>63</v>
      </c>
      <c r="C195">
        <v>11</v>
      </c>
      <c r="D195">
        <v>2021</v>
      </c>
      <c r="E195" s="5">
        <v>3375000</v>
      </c>
      <c r="F195" s="11">
        <v>44526</v>
      </c>
    </row>
    <row r="196" spans="2:6" hidden="1">
      <c r="B196" t="s">
        <v>64</v>
      </c>
      <c r="C196">
        <v>11</v>
      </c>
      <c r="D196">
        <v>2021</v>
      </c>
      <c r="E196" s="5">
        <v>1412000</v>
      </c>
      <c r="F196" s="11">
        <v>44527</v>
      </c>
    </row>
    <row r="197" spans="2:6" hidden="1">
      <c r="B197" t="s">
        <v>65</v>
      </c>
      <c r="C197">
        <v>11</v>
      </c>
      <c r="D197">
        <v>2021</v>
      </c>
      <c r="E197" s="5">
        <v>5295000</v>
      </c>
      <c r="F197" s="11">
        <v>44528</v>
      </c>
    </row>
    <row r="198" spans="2:6" hidden="1">
      <c r="B198" t="s">
        <v>66</v>
      </c>
      <c r="C198">
        <v>11</v>
      </c>
      <c r="D198">
        <v>2021</v>
      </c>
      <c r="E198" s="5">
        <v>695000</v>
      </c>
      <c r="F198" s="11">
        <v>44529</v>
      </c>
    </row>
    <row r="199" spans="2:6" hidden="1">
      <c r="B199" t="s">
        <v>69</v>
      </c>
      <c r="C199">
        <v>12</v>
      </c>
      <c r="D199">
        <v>2021</v>
      </c>
      <c r="E199" s="5">
        <v>1255000</v>
      </c>
      <c r="F199" s="11">
        <v>44531</v>
      </c>
    </row>
    <row r="200" spans="2:6" hidden="1">
      <c r="B200" t="s">
        <v>70</v>
      </c>
      <c r="C200">
        <v>12</v>
      </c>
      <c r="D200">
        <v>2021</v>
      </c>
      <c r="E200" s="5">
        <v>2030000</v>
      </c>
      <c r="F200" s="11">
        <v>44532</v>
      </c>
    </row>
    <row r="201" spans="2:6" hidden="1">
      <c r="B201" t="s">
        <v>71</v>
      </c>
      <c r="C201">
        <v>12</v>
      </c>
      <c r="D201">
        <v>2021</v>
      </c>
      <c r="E201" s="5">
        <v>13242000</v>
      </c>
      <c r="F201" s="11">
        <v>44533</v>
      </c>
    </row>
    <row r="202" spans="2:6" hidden="1">
      <c r="B202" t="s">
        <v>72</v>
      </c>
      <c r="C202">
        <v>12</v>
      </c>
      <c r="D202">
        <v>2021</v>
      </c>
      <c r="E202" s="5">
        <v>815000</v>
      </c>
      <c r="F202" s="11">
        <v>44534</v>
      </c>
    </row>
    <row r="203" spans="2:6" hidden="1">
      <c r="B203" t="s">
        <v>73</v>
      </c>
      <c r="C203">
        <v>12</v>
      </c>
      <c r="D203">
        <v>2021</v>
      </c>
      <c r="E203" s="5">
        <v>4751000</v>
      </c>
      <c r="F203" s="11">
        <v>44535</v>
      </c>
    </row>
    <row r="204" spans="2:6" hidden="1">
      <c r="B204" t="s">
        <v>74</v>
      </c>
      <c r="C204">
        <v>12</v>
      </c>
      <c r="D204">
        <v>2021</v>
      </c>
      <c r="E204" s="5">
        <v>2185000</v>
      </c>
      <c r="F204" s="11">
        <v>44536</v>
      </c>
    </row>
    <row r="205" spans="2:6" hidden="1">
      <c r="B205" t="s">
        <v>75</v>
      </c>
      <c r="C205">
        <v>12</v>
      </c>
      <c r="D205">
        <v>2021</v>
      </c>
      <c r="E205" s="5">
        <v>7770000</v>
      </c>
      <c r="F205" s="11">
        <v>44537</v>
      </c>
    </row>
    <row r="206" spans="2:6" hidden="1">
      <c r="B206" t="s">
        <v>76</v>
      </c>
      <c r="C206">
        <v>12</v>
      </c>
      <c r="D206">
        <v>2021</v>
      </c>
      <c r="E206" s="5">
        <v>1890000</v>
      </c>
      <c r="F206" s="11">
        <v>44538</v>
      </c>
    </row>
    <row r="207" spans="2:6" hidden="1">
      <c r="B207" t="s">
        <v>77</v>
      </c>
      <c r="C207">
        <v>12</v>
      </c>
      <c r="D207">
        <v>2021</v>
      </c>
      <c r="E207" s="5">
        <v>2210000</v>
      </c>
      <c r="F207" s="11">
        <v>44539</v>
      </c>
    </row>
    <row r="208" spans="2:6" hidden="1">
      <c r="B208" t="s">
        <v>78</v>
      </c>
      <c r="C208">
        <v>12</v>
      </c>
      <c r="D208">
        <v>2021</v>
      </c>
      <c r="E208" s="5">
        <v>2990000</v>
      </c>
      <c r="F208" s="11">
        <v>44540</v>
      </c>
    </row>
    <row r="209" spans="2:6" hidden="1">
      <c r="B209" t="s">
        <v>79</v>
      </c>
      <c r="C209">
        <v>12</v>
      </c>
      <c r="D209">
        <v>2021</v>
      </c>
      <c r="E209" s="5">
        <v>2466000</v>
      </c>
      <c r="F209" s="11">
        <v>44541</v>
      </c>
    </row>
    <row r="210" spans="2:6" hidden="1">
      <c r="B210" t="s">
        <v>80</v>
      </c>
      <c r="C210">
        <v>12</v>
      </c>
      <c r="D210">
        <v>2021</v>
      </c>
      <c r="E210" s="5">
        <v>4074000</v>
      </c>
      <c r="F210" s="11">
        <v>44542</v>
      </c>
    </row>
    <row r="211" spans="2:6" hidden="1">
      <c r="B211" t="s">
        <v>81</v>
      </c>
      <c r="C211">
        <v>12</v>
      </c>
      <c r="D211">
        <v>2021</v>
      </c>
      <c r="E211" s="5">
        <v>2960000</v>
      </c>
      <c r="F211" s="11">
        <v>44543</v>
      </c>
    </row>
    <row r="212" spans="2:6" hidden="1">
      <c r="B212" t="s">
        <v>82</v>
      </c>
      <c r="C212">
        <v>12</v>
      </c>
      <c r="D212">
        <v>2021</v>
      </c>
      <c r="E212" s="5">
        <v>5025000</v>
      </c>
      <c r="F212" s="11">
        <v>44544</v>
      </c>
    </row>
    <row r="213" spans="2:6" hidden="1">
      <c r="B213" t="s">
        <v>83</v>
      </c>
      <c r="C213">
        <v>12</v>
      </c>
      <c r="D213">
        <v>2021</v>
      </c>
      <c r="E213" s="5">
        <v>5326000</v>
      </c>
      <c r="F213" s="11">
        <v>44545</v>
      </c>
    </row>
    <row r="214" spans="2:6" hidden="1">
      <c r="B214" t="s">
        <v>84</v>
      </c>
      <c r="C214">
        <v>12</v>
      </c>
      <c r="D214">
        <v>2021</v>
      </c>
      <c r="E214" s="5">
        <v>2095000</v>
      </c>
      <c r="F214" s="11">
        <v>44546</v>
      </c>
    </row>
    <row r="215" spans="2:6" hidden="1">
      <c r="B215" t="s">
        <v>85</v>
      </c>
      <c r="C215">
        <v>12</v>
      </c>
      <c r="D215">
        <v>2021</v>
      </c>
      <c r="E215" s="5">
        <v>5026000</v>
      </c>
      <c r="F215" s="11">
        <v>44547</v>
      </c>
    </row>
    <row r="216" spans="2:6" hidden="1">
      <c r="B216" t="s">
        <v>55</v>
      </c>
      <c r="C216">
        <v>12</v>
      </c>
      <c r="D216">
        <v>2021</v>
      </c>
      <c r="E216" s="5">
        <v>4556000</v>
      </c>
      <c r="F216" s="11">
        <v>44548</v>
      </c>
    </row>
    <row r="217" spans="2:6" hidden="1">
      <c r="B217" t="s">
        <v>56</v>
      </c>
      <c r="C217">
        <v>12</v>
      </c>
      <c r="D217">
        <v>2021</v>
      </c>
      <c r="E217" s="5">
        <v>3269000</v>
      </c>
      <c r="F217" s="11">
        <v>44549</v>
      </c>
    </row>
    <row r="218" spans="2:6" hidden="1">
      <c r="B218" t="s">
        <v>57</v>
      </c>
      <c r="C218">
        <v>12</v>
      </c>
      <c r="D218">
        <v>2021</v>
      </c>
      <c r="E218" s="5">
        <v>5000000</v>
      </c>
      <c r="F218" s="11">
        <v>44550</v>
      </c>
    </row>
    <row r="219" spans="2:6" hidden="1">
      <c r="B219" t="s">
        <v>58</v>
      </c>
      <c r="C219">
        <v>12</v>
      </c>
      <c r="D219">
        <v>2021</v>
      </c>
      <c r="E219" s="5">
        <v>4367000</v>
      </c>
      <c r="F219" s="11">
        <v>44551</v>
      </c>
    </row>
    <row r="220" spans="2:6" hidden="1">
      <c r="B220" t="s">
        <v>59</v>
      </c>
      <c r="C220">
        <v>12</v>
      </c>
      <c r="D220">
        <v>2021</v>
      </c>
      <c r="E220" s="5">
        <v>4930000</v>
      </c>
      <c r="F220" s="11">
        <v>44552</v>
      </c>
    </row>
    <row r="221" spans="2:6" hidden="1">
      <c r="B221" t="s">
        <v>60</v>
      </c>
      <c r="C221">
        <v>12</v>
      </c>
      <c r="D221">
        <v>2021</v>
      </c>
      <c r="E221" s="5">
        <v>4723000</v>
      </c>
      <c r="F221" s="11">
        <v>44553</v>
      </c>
    </row>
    <row r="222" spans="2:6" hidden="1">
      <c r="B222" t="s">
        <v>61</v>
      </c>
      <c r="C222">
        <v>12</v>
      </c>
      <c r="D222">
        <v>2021</v>
      </c>
      <c r="E222" s="5">
        <v>2948000</v>
      </c>
      <c r="F222" s="11">
        <v>44554</v>
      </c>
    </row>
    <row r="223" spans="2:6" hidden="1">
      <c r="B223" t="s">
        <v>62</v>
      </c>
      <c r="C223">
        <v>12</v>
      </c>
      <c r="D223">
        <v>2021</v>
      </c>
      <c r="E223" s="5">
        <v>535000</v>
      </c>
      <c r="F223" s="11">
        <v>44555</v>
      </c>
    </row>
    <row r="224" spans="2:6" hidden="1">
      <c r="B224" t="s">
        <v>63</v>
      </c>
      <c r="C224">
        <v>12</v>
      </c>
      <c r="D224">
        <v>2021</v>
      </c>
      <c r="E224" s="5">
        <v>1285000</v>
      </c>
      <c r="F224" s="11">
        <v>44556</v>
      </c>
    </row>
    <row r="225" spans="2:6" hidden="1">
      <c r="B225" t="s">
        <v>64</v>
      </c>
      <c r="C225">
        <v>12</v>
      </c>
      <c r="D225">
        <v>2021</v>
      </c>
      <c r="E225" s="5">
        <v>2255000</v>
      </c>
      <c r="F225" s="11">
        <v>44557</v>
      </c>
    </row>
    <row r="226" spans="2:6" hidden="1">
      <c r="B226" t="s">
        <v>65</v>
      </c>
      <c r="C226">
        <v>12</v>
      </c>
      <c r="D226">
        <v>2021</v>
      </c>
      <c r="E226" s="5">
        <v>2505000</v>
      </c>
      <c r="F226" s="11">
        <v>44558</v>
      </c>
    </row>
    <row r="227" spans="2:6" hidden="1">
      <c r="B227" t="s">
        <v>66</v>
      </c>
      <c r="C227">
        <v>12</v>
      </c>
      <c r="D227">
        <v>2021</v>
      </c>
      <c r="E227" s="5">
        <v>1595000</v>
      </c>
      <c r="F227" s="11">
        <v>44559</v>
      </c>
    </row>
    <row r="228" spans="2:6" hidden="1">
      <c r="B228" t="s">
        <v>67</v>
      </c>
      <c r="C228">
        <v>12</v>
      </c>
      <c r="D228">
        <v>2021</v>
      </c>
      <c r="E228" s="5">
        <v>5954000</v>
      </c>
      <c r="F228" s="11">
        <v>44560</v>
      </c>
    </row>
    <row r="229" spans="2:6" hidden="1">
      <c r="B229" t="s">
        <v>68</v>
      </c>
      <c r="C229">
        <v>12</v>
      </c>
      <c r="D229">
        <v>2021</v>
      </c>
      <c r="E229" s="5">
        <v>6410000</v>
      </c>
      <c r="F229" s="11">
        <v>44561</v>
      </c>
    </row>
    <row r="230" spans="2:6">
      <c r="B230" t="s">
        <v>69</v>
      </c>
      <c r="C230">
        <v>1</v>
      </c>
      <c r="D230">
        <v>2022</v>
      </c>
      <c r="E230" s="5">
        <v>0</v>
      </c>
      <c r="F230" s="11">
        <v>44562</v>
      </c>
    </row>
    <row r="231" spans="2:6">
      <c r="B231" t="s">
        <v>70</v>
      </c>
      <c r="C231">
        <v>1</v>
      </c>
      <c r="D231">
        <v>2022</v>
      </c>
      <c r="E231" s="5">
        <v>0</v>
      </c>
      <c r="F231" s="11">
        <v>44563</v>
      </c>
    </row>
    <row r="232" spans="2:6" hidden="1">
      <c r="B232" t="s">
        <v>71</v>
      </c>
      <c r="C232">
        <v>1</v>
      </c>
      <c r="D232">
        <v>2022</v>
      </c>
      <c r="E232" s="5">
        <v>710000</v>
      </c>
      <c r="F232" s="11">
        <v>44564</v>
      </c>
    </row>
    <row r="233" spans="2:6" hidden="1">
      <c r="B233" t="s">
        <v>72</v>
      </c>
      <c r="C233">
        <v>1</v>
      </c>
      <c r="D233">
        <v>2022</v>
      </c>
      <c r="E233" s="5">
        <v>4420000</v>
      </c>
      <c r="F233" s="11">
        <v>44565</v>
      </c>
    </row>
    <row r="234" spans="2:6" hidden="1">
      <c r="B234" t="s">
        <v>73</v>
      </c>
      <c r="C234">
        <v>1</v>
      </c>
      <c r="D234">
        <v>2022</v>
      </c>
      <c r="E234" s="5">
        <v>4553000</v>
      </c>
      <c r="F234" s="11">
        <v>44566</v>
      </c>
    </row>
    <row r="235" spans="2:6" hidden="1">
      <c r="B235" t="s">
        <v>74</v>
      </c>
      <c r="C235">
        <v>1</v>
      </c>
      <c r="D235">
        <v>2022</v>
      </c>
      <c r="E235" s="5">
        <v>4123000</v>
      </c>
      <c r="F235" s="11">
        <v>44567</v>
      </c>
    </row>
    <row r="236" spans="2:6" hidden="1">
      <c r="B236" t="s">
        <v>75</v>
      </c>
      <c r="C236">
        <v>1</v>
      </c>
      <c r="D236">
        <v>2022</v>
      </c>
      <c r="E236" s="5">
        <v>3485000</v>
      </c>
      <c r="F236" s="11">
        <v>44568</v>
      </c>
    </row>
    <row r="237" spans="2:6" hidden="1">
      <c r="B237" t="s">
        <v>76</v>
      </c>
      <c r="C237">
        <v>1</v>
      </c>
      <c r="D237">
        <v>2022</v>
      </c>
      <c r="E237" s="5">
        <v>1695000</v>
      </c>
      <c r="F237" s="11">
        <v>44569</v>
      </c>
    </row>
    <row r="238" spans="2:6" hidden="1">
      <c r="B238" t="s">
        <v>77</v>
      </c>
      <c r="C238">
        <v>1</v>
      </c>
      <c r="D238">
        <v>2022</v>
      </c>
      <c r="E238" s="5">
        <v>3250000</v>
      </c>
      <c r="F238" s="11">
        <v>44570</v>
      </c>
    </row>
    <row r="239" spans="2:6" hidden="1">
      <c r="B239" t="s">
        <v>78</v>
      </c>
      <c r="C239">
        <v>1</v>
      </c>
      <c r="D239">
        <v>2022</v>
      </c>
      <c r="E239" s="5">
        <v>1785000</v>
      </c>
      <c r="F239" s="11">
        <v>44571</v>
      </c>
    </row>
    <row r="240" spans="2:6" hidden="1">
      <c r="B240" t="s">
        <v>79</v>
      </c>
      <c r="C240">
        <v>1</v>
      </c>
      <c r="D240">
        <v>2022</v>
      </c>
      <c r="E240" s="5">
        <v>1245000</v>
      </c>
      <c r="F240" s="11">
        <v>44572</v>
      </c>
    </row>
    <row r="241" spans="2:6" hidden="1">
      <c r="B241" t="s">
        <v>80</v>
      </c>
      <c r="C241">
        <v>1</v>
      </c>
      <c r="D241">
        <v>2022</v>
      </c>
      <c r="E241" s="5">
        <v>6780000</v>
      </c>
      <c r="F241" s="11">
        <v>44573</v>
      </c>
    </row>
    <row r="242" spans="2:6" hidden="1">
      <c r="B242" t="s">
        <v>81</v>
      </c>
      <c r="C242">
        <v>1</v>
      </c>
      <c r="D242">
        <v>2022</v>
      </c>
      <c r="E242" s="5">
        <v>4105000</v>
      </c>
      <c r="F242" s="11">
        <v>44574</v>
      </c>
    </row>
    <row r="243" spans="2:6" hidden="1">
      <c r="B243" t="s">
        <v>82</v>
      </c>
      <c r="C243">
        <v>1</v>
      </c>
      <c r="D243">
        <v>2022</v>
      </c>
      <c r="E243" s="5">
        <v>1740000</v>
      </c>
      <c r="F243" s="11">
        <v>44575</v>
      </c>
    </row>
    <row r="244" spans="2:6" hidden="1">
      <c r="B244" t="s">
        <v>83</v>
      </c>
      <c r="C244">
        <v>1</v>
      </c>
      <c r="D244">
        <v>2022</v>
      </c>
      <c r="E244" s="5">
        <v>1125000</v>
      </c>
      <c r="F244" s="11">
        <v>44576</v>
      </c>
    </row>
    <row r="245" spans="2:6" hidden="1">
      <c r="B245" t="s">
        <v>84</v>
      </c>
      <c r="C245">
        <v>1</v>
      </c>
      <c r="D245">
        <v>2022</v>
      </c>
      <c r="E245" s="5">
        <v>1235000</v>
      </c>
      <c r="F245" s="11">
        <v>44577</v>
      </c>
    </row>
    <row r="246" spans="2:6" hidden="1">
      <c r="B246" t="s">
        <v>85</v>
      </c>
      <c r="C246">
        <v>1</v>
      </c>
      <c r="D246">
        <v>2022</v>
      </c>
      <c r="E246" s="5">
        <v>2165000</v>
      </c>
      <c r="F246" s="11">
        <v>44578</v>
      </c>
    </row>
    <row r="247" spans="2:6" hidden="1">
      <c r="B247" t="s">
        <v>55</v>
      </c>
      <c r="C247">
        <v>1</v>
      </c>
      <c r="D247">
        <v>2022</v>
      </c>
      <c r="E247" s="5">
        <v>3890000</v>
      </c>
      <c r="F247" s="11">
        <v>44579</v>
      </c>
    </row>
    <row r="248" spans="2:6" hidden="1">
      <c r="B248" t="s">
        <v>56</v>
      </c>
      <c r="C248">
        <v>1</v>
      </c>
      <c r="D248">
        <v>2022</v>
      </c>
      <c r="E248" s="5">
        <v>272000</v>
      </c>
      <c r="F248" s="11">
        <v>44580</v>
      </c>
    </row>
    <row r="249" spans="2:6" hidden="1">
      <c r="B249" t="s">
        <v>57</v>
      </c>
      <c r="C249">
        <v>1</v>
      </c>
      <c r="D249">
        <v>2022</v>
      </c>
      <c r="E249" s="5">
        <v>1107000</v>
      </c>
      <c r="F249" s="11">
        <v>44581</v>
      </c>
    </row>
    <row r="250" spans="2:6" hidden="1">
      <c r="B250" t="s">
        <v>58</v>
      </c>
      <c r="C250">
        <v>1</v>
      </c>
      <c r="D250">
        <v>2022</v>
      </c>
      <c r="E250" s="5">
        <v>562000</v>
      </c>
      <c r="F250" s="11">
        <v>44582</v>
      </c>
    </row>
    <row r="251" spans="2:6" hidden="1">
      <c r="B251" t="s">
        <v>59</v>
      </c>
      <c r="C251">
        <v>1</v>
      </c>
      <c r="D251">
        <v>2022</v>
      </c>
      <c r="E251" s="5">
        <v>2130000</v>
      </c>
      <c r="F251" s="11">
        <v>44583</v>
      </c>
    </row>
    <row r="252" spans="2:6" hidden="1">
      <c r="B252" t="s">
        <v>60</v>
      </c>
      <c r="C252">
        <v>1</v>
      </c>
      <c r="D252">
        <v>2022</v>
      </c>
      <c r="E252" s="5">
        <v>1675000</v>
      </c>
      <c r="F252" s="11">
        <v>44584</v>
      </c>
    </row>
    <row r="253" spans="2:6" hidden="1">
      <c r="B253" t="s">
        <v>61</v>
      </c>
      <c r="C253">
        <v>1</v>
      </c>
      <c r="D253">
        <v>2022</v>
      </c>
      <c r="E253" s="5">
        <v>975000</v>
      </c>
      <c r="F253" s="11">
        <v>44585</v>
      </c>
    </row>
    <row r="254" spans="2:6" hidden="1">
      <c r="B254" t="s">
        <v>62</v>
      </c>
      <c r="C254">
        <v>1</v>
      </c>
      <c r="D254">
        <v>2022</v>
      </c>
      <c r="E254" s="5">
        <v>680000</v>
      </c>
      <c r="F254" s="11">
        <v>44586</v>
      </c>
    </row>
    <row r="255" spans="2:6" hidden="1">
      <c r="B255" t="s">
        <v>63</v>
      </c>
      <c r="C255">
        <v>1</v>
      </c>
      <c r="D255">
        <v>2022</v>
      </c>
      <c r="E255" s="5">
        <v>2555000</v>
      </c>
      <c r="F255" s="11">
        <v>44587</v>
      </c>
    </row>
    <row r="256" spans="2:6" hidden="1">
      <c r="B256" t="s">
        <v>64</v>
      </c>
      <c r="C256">
        <v>1</v>
      </c>
      <c r="D256">
        <v>2022</v>
      </c>
      <c r="E256" s="5">
        <v>2965000</v>
      </c>
      <c r="F256" s="11">
        <v>44588</v>
      </c>
    </row>
    <row r="257" spans="2:6" hidden="1">
      <c r="B257" t="s">
        <v>65</v>
      </c>
      <c r="C257">
        <v>1</v>
      </c>
      <c r="D257">
        <v>2022</v>
      </c>
      <c r="E257" s="5">
        <v>1010000</v>
      </c>
      <c r="F257" s="11">
        <v>44589</v>
      </c>
    </row>
    <row r="258" spans="2:6">
      <c r="B258" t="s">
        <v>66</v>
      </c>
      <c r="C258">
        <v>1</v>
      </c>
      <c r="D258">
        <v>2022</v>
      </c>
      <c r="E258" s="5">
        <v>0</v>
      </c>
      <c r="F258" s="11">
        <v>44590</v>
      </c>
    </row>
    <row r="259" spans="2:6" hidden="1">
      <c r="B259" t="s">
        <v>67</v>
      </c>
      <c r="C259">
        <v>1</v>
      </c>
      <c r="D259">
        <v>2022</v>
      </c>
      <c r="E259" s="5">
        <v>400000</v>
      </c>
      <c r="F259" s="11">
        <v>44591</v>
      </c>
    </row>
    <row r="260" spans="2:6" hidden="1">
      <c r="B260" t="s">
        <v>68</v>
      </c>
      <c r="C260">
        <v>1</v>
      </c>
      <c r="D260">
        <v>2022</v>
      </c>
      <c r="E260" s="5">
        <v>1720000</v>
      </c>
      <c r="F260" s="11">
        <v>44592</v>
      </c>
    </row>
    <row r="261" spans="2:6" hidden="1">
      <c r="B261" t="s">
        <v>69</v>
      </c>
      <c r="C261">
        <v>2</v>
      </c>
      <c r="D261">
        <v>2022</v>
      </c>
      <c r="E261" s="5">
        <v>1964000</v>
      </c>
      <c r="F261" s="11">
        <v>44593</v>
      </c>
    </row>
    <row r="262" spans="2:6" hidden="1">
      <c r="B262" t="s">
        <v>70</v>
      </c>
      <c r="C262">
        <v>2</v>
      </c>
      <c r="D262">
        <v>2022</v>
      </c>
      <c r="E262" s="5">
        <v>1480000</v>
      </c>
      <c r="F262" s="11">
        <v>44594</v>
      </c>
    </row>
    <row r="263" spans="2:6" hidden="1">
      <c r="B263" t="s">
        <v>71</v>
      </c>
      <c r="C263">
        <v>2</v>
      </c>
      <c r="D263">
        <v>2022</v>
      </c>
      <c r="E263" s="5">
        <v>1135000</v>
      </c>
      <c r="F263" s="11">
        <v>44595</v>
      </c>
    </row>
    <row r="264" spans="2:6" hidden="1">
      <c r="B264" t="s">
        <v>72</v>
      </c>
      <c r="C264">
        <v>2</v>
      </c>
      <c r="D264">
        <v>2022</v>
      </c>
      <c r="E264" s="5">
        <v>9000000</v>
      </c>
      <c r="F264" s="11">
        <v>44596</v>
      </c>
    </row>
    <row r="265" spans="2:6" hidden="1">
      <c r="B265" t="s">
        <v>73</v>
      </c>
      <c r="C265">
        <v>2</v>
      </c>
      <c r="D265">
        <v>2022</v>
      </c>
      <c r="E265" s="5">
        <v>470000</v>
      </c>
      <c r="F265" s="11">
        <v>44597</v>
      </c>
    </row>
    <row r="266" spans="2:6" hidden="1">
      <c r="B266" t="s">
        <v>74</v>
      </c>
      <c r="C266">
        <v>2</v>
      </c>
      <c r="D266">
        <v>2022</v>
      </c>
      <c r="E266" s="5">
        <v>3205000</v>
      </c>
      <c r="F266" s="11">
        <v>44598</v>
      </c>
    </row>
    <row r="267" spans="2:6" hidden="1">
      <c r="B267" t="s">
        <v>75</v>
      </c>
      <c r="C267">
        <v>2</v>
      </c>
      <c r="D267">
        <v>2022</v>
      </c>
      <c r="E267" s="5">
        <v>2610000</v>
      </c>
      <c r="F267" s="11">
        <v>44599</v>
      </c>
    </row>
    <row r="268" spans="2:6" hidden="1">
      <c r="B268" t="s">
        <v>76</v>
      </c>
      <c r="C268">
        <v>2</v>
      </c>
      <c r="D268">
        <v>2022</v>
      </c>
      <c r="E268" s="5">
        <v>7795000</v>
      </c>
      <c r="F268" s="11">
        <v>44600</v>
      </c>
    </row>
    <row r="269" spans="2:6" hidden="1">
      <c r="B269" t="s">
        <v>77</v>
      </c>
      <c r="C269">
        <v>2</v>
      </c>
      <c r="D269">
        <v>2022</v>
      </c>
      <c r="E269" s="5">
        <v>705000</v>
      </c>
      <c r="F269" s="11">
        <v>44601</v>
      </c>
    </row>
    <row r="270" spans="2:6" hidden="1">
      <c r="B270" t="s">
        <v>78</v>
      </c>
      <c r="C270">
        <v>2</v>
      </c>
      <c r="D270">
        <v>2022</v>
      </c>
      <c r="E270" s="5">
        <v>160000</v>
      </c>
      <c r="F270" s="11">
        <v>44602</v>
      </c>
    </row>
    <row r="271" spans="2:6" hidden="1">
      <c r="B271" t="s">
        <v>79</v>
      </c>
      <c r="C271">
        <v>2</v>
      </c>
      <c r="D271">
        <v>2022</v>
      </c>
      <c r="E271" s="5">
        <v>1150000</v>
      </c>
      <c r="F271" s="11">
        <v>44603</v>
      </c>
    </row>
    <row r="272" spans="2:6" hidden="1">
      <c r="B272" t="s">
        <v>80</v>
      </c>
      <c r="C272">
        <v>2</v>
      </c>
      <c r="D272">
        <v>2022</v>
      </c>
      <c r="E272" s="5">
        <v>2147000</v>
      </c>
      <c r="F272" s="11">
        <v>44604</v>
      </c>
    </row>
    <row r="273" spans="2:6" hidden="1">
      <c r="B273" t="s">
        <v>81</v>
      </c>
      <c r="C273">
        <v>2</v>
      </c>
      <c r="D273">
        <v>2022</v>
      </c>
      <c r="E273" s="5">
        <v>485000</v>
      </c>
      <c r="F273" s="11">
        <v>44605</v>
      </c>
    </row>
    <row r="274" spans="2:6" hidden="1">
      <c r="B274" t="s">
        <v>82</v>
      </c>
      <c r="C274">
        <v>2</v>
      </c>
      <c r="D274">
        <v>2022</v>
      </c>
      <c r="E274" s="5">
        <v>2055000</v>
      </c>
      <c r="F274" s="11">
        <v>44606</v>
      </c>
    </row>
    <row r="275" spans="2:6" hidden="1">
      <c r="B275" t="s">
        <v>83</v>
      </c>
      <c r="C275">
        <v>2</v>
      </c>
      <c r="D275">
        <v>2022</v>
      </c>
      <c r="E275" s="5">
        <v>211000</v>
      </c>
      <c r="F275" s="11">
        <v>44607</v>
      </c>
    </row>
    <row r="276" spans="2:6" hidden="1">
      <c r="B276" t="s">
        <v>84</v>
      </c>
      <c r="C276">
        <v>2</v>
      </c>
      <c r="D276">
        <v>2022</v>
      </c>
      <c r="E276" s="5">
        <v>2930000</v>
      </c>
      <c r="F276" s="11">
        <v>44608</v>
      </c>
    </row>
    <row r="277" spans="2:6" hidden="1">
      <c r="B277" t="s">
        <v>85</v>
      </c>
      <c r="C277">
        <v>2</v>
      </c>
      <c r="D277">
        <v>2022</v>
      </c>
      <c r="E277" s="5">
        <v>330000</v>
      </c>
      <c r="F277" s="11">
        <v>44609</v>
      </c>
    </row>
    <row r="278" spans="2:6" hidden="1">
      <c r="B278" t="s">
        <v>55</v>
      </c>
      <c r="C278">
        <v>2</v>
      </c>
      <c r="D278">
        <v>2022</v>
      </c>
      <c r="E278" s="5">
        <v>1170000</v>
      </c>
      <c r="F278" s="11">
        <v>44610</v>
      </c>
    </row>
    <row r="279" spans="2:6" hidden="1">
      <c r="B279" t="s">
        <v>56</v>
      </c>
      <c r="C279">
        <v>2</v>
      </c>
      <c r="D279">
        <v>2022</v>
      </c>
      <c r="E279" s="5">
        <v>1915000</v>
      </c>
      <c r="F279" s="11">
        <v>44611</v>
      </c>
    </row>
    <row r="280" spans="2:6" hidden="1">
      <c r="B280" t="s">
        <v>57</v>
      </c>
      <c r="C280">
        <v>2</v>
      </c>
      <c r="D280">
        <v>2022</v>
      </c>
      <c r="E280" s="5">
        <v>2900000</v>
      </c>
      <c r="F280" s="11">
        <v>44612</v>
      </c>
    </row>
    <row r="281" spans="2:6" hidden="1">
      <c r="B281" t="s">
        <v>58</v>
      </c>
      <c r="C281">
        <v>2</v>
      </c>
      <c r="D281">
        <v>2022</v>
      </c>
      <c r="E281" s="5">
        <v>735000</v>
      </c>
      <c r="F281" s="11">
        <v>44613</v>
      </c>
    </row>
    <row r="282" spans="2:6" hidden="1">
      <c r="B282" t="s">
        <v>59</v>
      </c>
      <c r="C282">
        <v>2</v>
      </c>
      <c r="D282">
        <v>2022</v>
      </c>
      <c r="E282" s="5">
        <v>1295000</v>
      </c>
      <c r="F282" s="11">
        <v>44614</v>
      </c>
    </row>
    <row r="283" spans="2:6" hidden="1">
      <c r="B283" t="s">
        <v>60</v>
      </c>
      <c r="C283">
        <v>2</v>
      </c>
      <c r="D283">
        <v>2022</v>
      </c>
      <c r="E283" s="5">
        <v>3330000</v>
      </c>
      <c r="F283" s="11">
        <v>44615</v>
      </c>
    </row>
    <row r="284" spans="2:6" hidden="1">
      <c r="B284" t="s">
        <v>61</v>
      </c>
      <c r="C284">
        <v>2</v>
      </c>
      <c r="D284">
        <v>2022</v>
      </c>
      <c r="E284" s="5">
        <v>1326000</v>
      </c>
      <c r="F284" s="11">
        <v>44616</v>
      </c>
    </row>
    <row r="285" spans="2:6" hidden="1">
      <c r="B285" t="s">
        <v>62</v>
      </c>
      <c r="C285">
        <v>2</v>
      </c>
      <c r="D285">
        <v>2022</v>
      </c>
      <c r="E285" s="5">
        <v>5895000</v>
      </c>
      <c r="F285" s="11">
        <v>44617</v>
      </c>
    </row>
    <row r="286" spans="2:6" hidden="1">
      <c r="B286" t="s">
        <v>63</v>
      </c>
      <c r="C286">
        <v>2</v>
      </c>
      <c r="D286">
        <v>2022</v>
      </c>
      <c r="E286" s="5">
        <v>802000</v>
      </c>
      <c r="F286" s="11">
        <v>44618</v>
      </c>
    </row>
    <row r="287" spans="2:6" hidden="1">
      <c r="B287" t="s">
        <v>64</v>
      </c>
      <c r="C287">
        <v>2</v>
      </c>
      <c r="D287">
        <v>2022</v>
      </c>
      <c r="E287" s="5">
        <v>705000</v>
      </c>
      <c r="F287" s="11">
        <v>44619</v>
      </c>
    </row>
    <row r="288" spans="2:6" hidden="1">
      <c r="B288" t="s">
        <v>65</v>
      </c>
      <c r="C288">
        <v>2</v>
      </c>
      <c r="D288">
        <v>2022</v>
      </c>
      <c r="E288" s="5">
        <v>565000</v>
      </c>
      <c r="F288" s="11">
        <v>44620</v>
      </c>
    </row>
    <row r="289" spans="2:6">
      <c r="B289" t="s">
        <v>66</v>
      </c>
      <c r="C289">
        <v>2</v>
      </c>
      <c r="D289">
        <v>2022</v>
      </c>
      <c r="E289" s="5">
        <v>0</v>
      </c>
      <c r="F289" s="11">
        <v>44621</v>
      </c>
    </row>
    <row r="290" spans="2:6">
      <c r="B290" t="s">
        <v>67</v>
      </c>
      <c r="C290">
        <v>2</v>
      </c>
      <c r="D290">
        <v>2022</v>
      </c>
      <c r="E290" s="5">
        <v>0</v>
      </c>
      <c r="F290" s="11">
        <v>44622</v>
      </c>
    </row>
    <row r="291" spans="2:6">
      <c r="B291" t="s">
        <v>68</v>
      </c>
      <c r="C291">
        <v>2</v>
      </c>
      <c r="D291">
        <v>2022</v>
      </c>
      <c r="E291" s="5">
        <v>0</v>
      </c>
      <c r="F291" s="11">
        <v>44623</v>
      </c>
    </row>
    <row r="292" spans="2:6" hidden="1">
      <c r="B292" t="s">
        <v>69</v>
      </c>
      <c r="C292">
        <v>3</v>
      </c>
      <c r="D292">
        <v>2022</v>
      </c>
      <c r="E292" s="5">
        <v>1380000</v>
      </c>
      <c r="F292" s="11">
        <v>44621</v>
      </c>
    </row>
    <row r="293" spans="2:6" hidden="1">
      <c r="B293" t="s">
        <v>70</v>
      </c>
      <c r="C293">
        <v>3</v>
      </c>
      <c r="D293">
        <v>2022</v>
      </c>
      <c r="E293" s="5">
        <v>1884000</v>
      </c>
      <c r="F293" s="11">
        <v>44622</v>
      </c>
    </row>
    <row r="294" spans="2:6" hidden="1">
      <c r="B294" t="s">
        <v>71</v>
      </c>
      <c r="C294">
        <v>3</v>
      </c>
      <c r="D294">
        <v>2022</v>
      </c>
      <c r="E294" s="5">
        <v>365000</v>
      </c>
      <c r="F294" s="11">
        <v>44623</v>
      </c>
    </row>
    <row r="295" spans="2:6" hidden="1">
      <c r="B295" t="s">
        <v>72</v>
      </c>
      <c r="C295">
        <v>3</v>
      </c>
      <c r="D295">
        <v>2022</v>
      </c>
      <c r="E295" s="5">
        <v>948000</v>
      </c>
      <c r="F295" s="11">
        <v>44624</v>
      </c>
    </row>
    <row r="296" spans="2:6" hidden="1">
      <c r="B296" t="s">
        <v>73</v>
      </c>
      <c r="C296">
        <v>3</v>
      </c>
      <c r="D296">
        <v>2022</v>
      </c>
      <c r="E296" s="5">
        <v>1602000</v>
      </c>
      <c r="F296" s="11">
        <v>44625</v>
      </c>
    </row>
    <row r="297" spans="2:6" hidden="1">
      <c r="B297" t="s">
        <v>74</v>
      </c>
      <c r="C297">
        <v>3</v>
      </c>
      <c r="D297">
        <v>2022</v>
      </c>
      <c r="E297" s="5">
        <v>943000</v>
      </c>
      <c r="F297" s="11">
        <v>44626</v>
      </c>
    </row>
    <row r="298" spans="2:6" hidden="1">
      <c r="B298" t="s">
        <v>75</v>
      </c>
      <c r="C298">
        <v>3</v>
      </c>
      <c r="D298">
        <v>2022</v>
      </c>
      <c r="E298" s="5">
        <v>5535000</v>
      </c>
      <c r="F298" s="11">
        <v>44627</v>
      </c>
    </row>
    <row r="299" spans="2:6" hidden="1">
      <c r="B299" t="s">
        <v>76</v>
      </c>
      <c r="C299">
        <v>3</v>
      </c>
      <c r="D299">
        <v>2022</v>
      </c>
      <c r="E299" s="5">
        <v>4125000</v>
      </c>
      <c r="F299" s="11">
        <v>44628</v>
      </c>
    </row>
    <row r="300" spans="2:6" hidden="1">
      <c r="B300" t="s">
        <v>77</v>
      </c>
      <c r="C300">
        <v>3</v>
      </c>
      <c r="D300">
        <v>2022</v>
      </c>
      <c r="E300" s="5">
        <v>225000</v>
      </c>
      <c r="F300" s="11">
        <v>44629</v>
      </c>
    </row>
    <row r="301" spans="2:6" hidden="1">
      <c r="B301" t="s">
        <v>78</v>
      </c>
      <c r="C301">
        <v>3</v>
      </c>
      <c r="D301">
        <v>2022</v>
      </c>
      <c r="E301" s="5">
        <v>1667000</v>
      </c>
      <c r="F301" s="11">
        <v>44630</v>
      </c>
    </row>
    <row r="302" spans="2:6" hidden="1">
      <c r="B302" t="s">
        <v>79</v>
      </c>
      <c r="C302">
        <v>3</v>
      </c>
      <c r="D302">
        <v>2022</v>
      </c>
      <c r="E302" s="5">
        <v>2050000</v>
      </c>
      <c r="F302" s="11">
        <v>44631</v>
      </c>
    </row>
    <row r="303" spans="2:6" hidden="1">
      <c r="B303" t="s">
        <v>80</v>
      </c>
      <c r="C303">
        <v>3</v>
      </c>
      <c r="D303">
        <v>2022</v>
      </c>
      <c r="E303" s="5">
        <v>2295000</v>
      </c>
      <c r="F303" s="11">
        <v>44632</v>
      </c>
    </row>
    <row r="304" spans="2:6" hidden="1">
      <c r="B304" t="s">
        <v>81</v>
      </c>
      <c r="C304">
        <v>3</v>
      </c>
      <c r="D304">
        <v>2022</v>
      </c>
      <c r="E304" s="5">
        <v>3207000</v>
      </c>
      <c r="F304" s="11">
        <v>44633</v>
      </c>
    </row>
    <row r="305" spans="2:6" hidden="1">
      <c r="B305" t="s">
        <v>82</v>
      </c>
      <c r="C305">
        <v>3</v>
      </c>
      <c r="D305">
        <v>2022</v>
      </c>
      <c r="E305" s="5">
        <v>9595000</v>
      </c>
      <c r="F305" s="11">
        <v>44634</v>
      </c>
    </row>
    <row r="306" spans="2:6" hidden="1">
      <c r="B306" t="s">
        <v>83</v>
      </c>
      <c r="C306">
        <v>3</v>
      </c>
      <c r="D306">
        <v>2022</v>
      </c>
      <c r="E306" s="5">
        <v>144000</v>
      </c>
      <c r="F306" s="11">
        <v>44635</v>
      </c>
    </row>
    <row r="307" spans="2:6" hidden="1">
      <c r="B307" t="s">
        <v>84</v>
      </c>
      <c r="C307">
        <v>3</v>
      </c>
      <c r="D307">
        <v>2022</v>
      </c>
      <c r="E307" s="5">
        <v>1325000</v>
      </c>
      <c r="F307" s="11">
        <v>44636</v>
      </c>
    </row>
    <row r="308" spans="2:6" hidden="1">
      <c r="B308" t="s">
        <v>85</v>
      </c>
      <c r="C308">
        <v>3</v>
      </c>
      <c r="D308">
        <v>2022</v>
      </c>
      <c r="E308" s="5">
        <v>3225000</v>
      </c>
      <c r="F308" s="11">
        <v>44637</v>
      </c>
    </row>
    <row r="309" spans="2:6" hidden="1">
      <c r="B309" t="s">
        <v>55</v>
      </c>
      <c r="C309">
        <v>3</v>
      </c>
      <c r="D309">
        <v>2022</v>
      </c>
      <c r="E309" s="5">
        <v>4279000</v>
      </c>
      <c r="F309" s="11">
        <v>44638</v>
      </c>
    </row>
    <row r="310" spans="2:6" hidden="1">
      <c r="B310" t="s">
        <v>56</v>
      </c>
      <c r="C310">
        <v>3</v>
      </c>
      <c r="D310">
        <v>2022</v>
      </c>
      <c r="E310" s="5">
        <v>1540000</v>
      </c>
      <c r="F310" s="11">
        <v>44639</v>
      </c>
    </row>
    <row r="311" spans="2:6" hidden="1">
      <c r="B311" t="s">
        <v>57</v>
      </c>
      <c r="C311">
        <v>3</v>
      </c>
      <c r="D311">
        <v>2022</v>
      </c>
      <c r="E311" s="5">
        <v>237000</v>
      </c>
      <c r="F311" s="11">
        <v>44640</v>
      </c>
    </row>
    <row r="312" spans="2:6" hidden="1">
      <c r="B312" t="s">
        <v>58</v>
      </c>
      <c r="C312">
        <v>3</v>
      </c>
      <c r="D312">
        <v>2022</v>
      </c>
      <c r="E312" s="5">
        <v>105000</v>
      </c>
      <c r="F312" s="11">
        <v>44641</v>
      </c>
    </row>
    <row r="313" spans="2:6" hidden="1">
      <c r="B313" t="s">
        <v>59</v>
      </c>
      <c r="C313">
        <v>3</v>
      </c>
      <c r="D313">
        <v>2022</v>
      </c>
      <c r="E313" s="5">
        <v>790000</v>
      </c>
      <c r="F313" s="11">
        <v>44642</v>
      </c>
    </row>
    <row r="314" spans="2:6" hidden="1">
      <c r="B314" t="s">
        <v>60</v>
      </c>
      <c r="C314">
        <v>3</v>
      </c>
      <c r="D314">
        <v>2022</v>
      </c>
      <c r="E314" s="5">
        <v>1965000</v>
      </c>
      <c r="F314" s="11">
        <v>44643</v>
      </c>
    </row>
    <row r="315" spans="2:6" hidden="1">
      <c r="B315" t="s">
        <v>61</v>
      </c>
      <c r="C315">
        <v>3</v>
      </c>
      <c r="D315">
        <v>2022</v>
      </c>
      <c r="E315" s="5">
        <v>108000</v>
      </c>
      <c r="F315" s="11">
        <v>44644</v>
      </c>
    </row>
    <row r="316" spans="2:6" hidden="1">
      <c r="B316" t="s">
        <v>62</v>
      </c>
      <c r="C316">
        <v>3</v>
      </c>
      <c r="D316">
        <v>2022</v>
      </c>
      <c r="E316" s="5">
        <v>585000</v>
      </c>
      <c r="F316" s="11">
        <v>44645</v>
      </c>
    </row>
    <row r="317" spans="2:6" hidden="1">
      <c r="B317" t="s">
        <v>63</v>
      </c>
      <c r="C317">
        <v>3</v>
      </c>
      <c r="D317">
        <v>2022</v>
      </c>
      <c r="E317" s="5">
        <v>5755000</v>
      </c>
      <c r="F317" s="11">
        <v>44646</v>
      </c>
    </row>
    <row r="318" spans="2:6">
      <c r="B318" t="s">
        <v>64</v>
      </c>
      <c r="C318">
        <v>3</v>
      </c>
      <c r="D318">
        <v>2022</v>
      </c>
      <c r="E318" s="5">
        <v>0</v>
      </c>
      <c r="F318" s="11">
        <v>44647</v>
      </c>
    </row>
    <row r="319" spans="2:6" hidden="1">
      <c r="B319" t="s">
        <v>65</v>
      </c>
      <c r="C319">
        <v>3</v>
      </c>
      <c r="D319">
        <v>2022</v>
      </c>
      <c r="E319" s="5">
        <v>403000</v>
      </c>
      <c r="F319" s="11">
        <v>44648</v>
      </c>
    </row>
    <row r="320" spans="2:6" hidden="1">
      <c r="B320" t="s">
        <v>66</v>
      </c>
      <c r="C320">
        <v>3</v>
      </c>
      <c r="D320">
        <v>2022</v>
      </c>
      <c r="E320" s="5">
        <v>560000</v>
      </c>
      <c r="F320" s="11">
        <v>44649</v>
      </c>
    </row>
    <row r="321" spans="2:6" hidden="1">
      <c r="B321" t="s">
        <v>67</v>
      </c>
      <c r="C321">
        <v>3</v>
      </c>
      <c r="D321">
        <v>2022</v>
      </c>
      <c r="E321" s="5">
        <v>7485000</v>
      </c>
      <c r="F321" s="11">
        <v>44650</v>
      </c>
    </row>
    <row r="322" spans="2:6" hidden="1">
      <c r="B322" t="s">
        <v>68</v>
      </c>
      <c r="C322">
        <v>3</v>
      </c>
      <c r="D322">
        <v>2022</v>
      </c>
      <c r="E322" s="5">
        <v>920000</v>
      </c>
      <c r="F322" s="11">
        <v>44651</v>
      </c>
    </row>
    <row r="323" spans="2:6" hidden="1">
      <c r="B323" t="s">
        <v>69</v>
      </c>
      <c r="C323">
        <v>4</v>
      </c>
      <c r="D323">
        <v>2022</v>
      </c>
      <c r="E323" s="5">
        <v>1635000</v>
      </c>
      <c r="F323" s="11">
        <v>44652</v>
      </c>
    </row>
    <row r="324" spans="2:6" hidden="1">
      <c r="B324" t="s">
        <v>70</v>
      </c>
      <c r="C324">
        <v>4</v>
      </c>
      <c r="D324">
        <v>2022</v>
      </c>
      <c r="E324" s="5">
        <v>2085000</v>
      </c>
      <c r="F324" s="11">
        <v>44653</v>
      </c>
    </row>
    <row r="325" spans="2:6" hidden="1">
      <c r="B325" t="s">
        <v>71</v>
      </c>
      <c r="C325">
        <v>4</v>
      </c>
      <c r="D325">
        <v>2022</v>
      </c>
      <c r="E325" s="5">
        <v>2602000</v>
      </c>
      <c r="F325" s="11">
        <v>44654</v>
      </c>
    </row>
    <row r="326" spans="2:6">
      <c r="B326" t="s">
        <v>72</v>
      </c>
      <c r="C326">
        <v>4</v>
      </c>
      <c r="D326">
        <v>2022</v>
      </c>
      <c r="E326" s="5">
        <v>0</v>
      </c>
      <c r="F326" s="11">
        <v>44655</v>
      </c>
    </row>
    <row r="327" spans="2:6" hidden="1">
      <c r="B327" t="s">
        <v>73</v>
      </c>
      <c r="C327">
        <v>4</v>
      </c>
      <c r="D327">
        <v>2022</v>
      </c>
      <c r="E327" s="5">
        <v>2165000</v>
      </c>
      <c r="F327" s="11">
        <v>44656</v>
      </c>
    </row>
    <row r="328" spans="2:6" hidden="1">
      <c r="B328" t="s">
        <v>74</v>
      </c>
      <c r="C328">
        <v>4</v>
      </c>
      <c r="D328">
        <v>2022</v>
      </c>
      <c r="E328" s="5">
        <v>1335000</v>
      </c>
      <c r="F328" s="11">
        <v>44657</v>
      </c>
    </row>
    <row r="329" spans="2:6" hidden="1">
      <c r="B329" t="s">
        <v>75</v>
      </c>
      <c r="C329">
        <v>4</v>
      </c>
      <c r="D329">
        <v>2022</v>
      </c>
      <c r="E329" s="5">
        <v>465000</v>
      </c>
      <c r="F329" s="11">
        <v>44658</v>
      </c>
    </row>
    <row r="330" spans="2:6" hidden="1">
      <c r="B330" t="s">
        <v>76</v>
      </c>
      <c r="C330">
        <v>4</v>
      </c>
      <c r="D330">
        <v>2022</v>
      </c>
      <c r="E330" s="5">
        <v>15390000</v>
      </c>
      <c r="F330" s="11">
        <v>44659</v>
      </c>
    </row>
    <row r="331" spans="2:6" hidden="1">
      <c r="B331" t="s">
        <v>77</v>
      </c>
      <c r="C331">
        <v>4</v>
      </c>
      <c r="D331">
        <v>2022</v>
      </c>
      <c r="E331" s="5">
        <v>2280000</v>
      </c>
      <c r="F331" s="11">
        <v>44660</v>
      </c>
    </row>
    <row r="332" spans="2:6" hidden="1">
      <c r="B332" t="s">
        <v>78</v>
      </c>
      <c r="C332">
        <v>4</v>
      </c>
      <c r="D332">
        <v>2022</v>
      </c>
      <c r="E332" s="5">
        <v>1285000</v>
      </c>
      <c r="F332" s="11">
        <v>44661</v>
      </c>
    </row>
    <row r="333" spans="2:6" hidden="1">
      <c r="B333" t="s">
        <v>79</v>
      </c>
      <c r="C333">
        <v>4</v>
      </c>
      <c r="D333">
        <v>2022</v>
      </c>
      <c r="E333" s="5">
        <v>1740000</v>
      </c>
      <c r="F333" s="11">
        <v>44662</v>
      </c>
    </row>
    <row r="334" spans="2:6" hidden="1">
      <c r="B334" t="s">
        <v>80</v>
      </c>
      <c r="C334">
        <v>4</v>
      </c>
      <c r="D334">
        <v>2022</v>
      </c>
      <c r="E334" s="5">
        <v>2199000</v>
      </c>
      <c r="F334" s="11">
        <v>44663</v>
      </c>
    </row>
    <row r="335" spans="2:6" hidden="1">
      <c r="B335" t="s">
        <v>81</v>
      </c>
      <c r="C335">
        <v>4</v>
      </c>
      <c r="D335">
        <v>2022</v>
      </c>
      <c r="E335" s="5">
        <v>1628000</v>
      </c>
      <c r="F335" s="11">
        <v>44664</v>
      </c>
    </row>
    <row r="336" spans="2:6" hidden="1">
      <c r="B336" t="s">
        <v>82</v>
      </c>
      <c r="C336">
        <v>4</v>
      </c>
      <c r="D336">
        <v>2022</v>
      </c>
      <c r="E336" s="5">
        <v>2270000</v>
      </c>
      <c r="F336" s="11">
        <v>44665</v>
      </c>
    </row>
    <row r="337" spans="2:6" hidden="1">
      <c r="B337" t="s">
        <v>83</v>
      </c>
      <c r="C337">
        <v>4</v>
      </c>
      <c r="D337">
        <v>2022</v>
      </c>
      <c r="E337" s="5">
        <v>4575000</v>
      </c>
      <c r="F337" s="11">
        <v>44666</v>
      </c>
    </row>
    <row r="338" spans="2:6" hidden="1">
      <c r="B338" t="s">
        <v>84</v>
      </c>
      <c r="C338">
        <v>4</v>
      </c>
      <c r="D338">
        <v>2022</v>
      </c>
      <c r="E338" s="5">
        <v>520000</v>
      </c>
      <c r="F338" s="11">
        <v>44667</v>
      </c>
    </row>
    <row r="339" spans="2:6" hidden="1">
      <c r="B339" t="s">
        <v>85</v>
      </c>
      <c r="C339">
        <v>4</v>
      </c>
      <c r="D339">
        <v>2022</v>
      </c>
      <c r="E339" s="5">
        <v>1170000</v>
      </c>
      <c r="F339" s="11">
        <v>44668</v>
      </c>
    </row>
    <row r="340" spans="2:6" hidden="1">
      <c r="B340" t="s">
        <v>55</v>
      </c>
      <c r="C340">
        <v>4</v>
      </c>
      <c r="D340">
        <v>2022</v>
      </c>
      <c r="E340" s="5">
        <v>5351000</v>
      </c>
      <c r="F340" s="11">
        <v>44669</v>
      </c>
    </row>
    <row r="341" spans="2:6" hidden="1">
      <c r="B341" t="s">
        <v>56</v>
      </c>
      <c r="C341">
        <v>4</v>
      </c>
      <c r="D341">
        <v>2022</v>
      </c>
      <c r="E341" s="5">
        <v>739000</v>
      </c>
      <c r="F341" s="11">
        <v>44670</v>
      </c>
    </row>
    <row r="342" spans="2:6" hidden="1">
      <c r="B342" t="s">
        <v>57</v>
      </c>
      <c r="C342">
        <v>4</v>
      </c>
      <c r="D342">
        <v>2022</v>
      </c>
      <c r="E342" s="5">
        <v>760000</v>
      </c>
      <c r="F342" s="11">
        <v>44671</v>
      </c>
    </row>
    <row r="343" spans="2:6" hidden="1">
      <c r="B343" t="s">
        <v>58</v>
      </c>
      <c r="C343">
        <v>4</v>
      </c>
      <c r="D343">
        <v>2022</v>
      </c>
      <c r="E343" s="5">
        <v>1605000</v>
      </c>
      <c r="F343" s="11">
        <v>44672</v>
      </c>
    </row>
    <row r="344" spans="2:6" hidden="1">
      <c r="B344" t="s">
        <v>59</v>
      </c>
      <c r="C344">
        <v>4</v>
      </c>
      <c r="D344">
        <v>2022</v>
      </c>
      <c r="E344" s="5">
        <v>1230000</v>
      </c>
      <c r="F344" s="11">
        <v>44673</v>
      </c>
    </row>
    <row r="345" spans="2:6" hidden="1">
      <c r="B345" t="s">
        <v>60</v>
      </c>
      <c r="C345">
        <v>4</v>
      </c>
      <c r="D345">
        <v>2022</v>
      </c>
      <c r="E345" s="5">
        <v>2432000</v>
      </c>
      <c r="F345" s="11">
        <v>44674</v>
      </c>
    </row>
    <row r="346" spans="2:6" hidden="1">
      <c r="B346" t="s">
        <v>61</v>
      </c>
      <c r="C346">
        <v>4</v>
      </c>
      <c r="D346">
        <v>2022</v>
      </c>
      <c r="E346" s="5">
        <v>690000</v>
      </c>
      <c r="F346" s="11">
        <v>44675</v>
      </c>
    </row>
    <row r="347" spans="2:6" hidden="1">
      <c r="B347" t="s">
        <v>62</v>
      </c>
      <c r="C347">
        <v>4</v>
      </c>
      <c r="D347">
        <v>2022</v>
      </c>
      <c r="E347" s="5">
        <v>3180000</v>
      </c>
      <c r="F347" s="11">
        <v>44676</v>
      </c>
    </row>
    <row r="348" spans="2:6" hidden="1">
      <c r="B348" t="s">
        <v>63</v>
      </c>
      <c r="C348">
        <v>4</v>
      </c>
      <c r="D348">
        <v>2022</v>
      </c>
      <c r="E348" s="5">
        <v>3000000</v>
      </c>
      <c r="F348" s="11">
        <v>44677</v>
      </c>
    </row>
    <row r="349" spans="2:6" hidden="1">
      <c r="B349" t="s">
        <v>64</v>
      </c>
      <c r="C349">
        <v>4</v>
      </c>
      <c r="D349">
        <v>2022</v>
      </c>
      <c r="E349" s="5">
        <v>4205000</v>
      </c>
      <c r="F349" s="11">
        <v>44678</v>
      </c>
    </row>
    <row r="350" spans="2:6" hidden="1">
      <c r="B350" t="s">
        <v>65</v>
      </c>
      <c r="C350">
        <v>4</v>
      </c>
      <c r="D350">
        <v>2022</v>
      </c>
      <c r="E350" s="5">
        <v>971000</v>
      </c>
      <c r="F350" s="11">
        <v>44679</v>
      </c>
    </row>
    <row r="351" spans="2:6" hidden="1">
      <c r="B351" t="s">
        <v>66</v>
      </c>
      <c r="C351">
        <v>4</v>
      </c>
      <c r="D351">
        <v>2022</v>
      </c>
      <c r="E351" s="5">
        <v>9971000</v>
      </c>
      <c r="F351" s="11">
        <v>44680</v>
      </c>
    </row>
    <row r="352" spans="2:6" hidden="1">
      <c r="B352" t="s">
        <v>67</v>
      </c>
      <c r="C352">
        <v>4</v>
      </c>
      <c r="D352">
        <v>2022</v>
      </c>
      <c r="E352" s="5">
        <v>6230000</v>
      </c>
      <c r="F352" s="11">
        <v>44681</v>
      </c>
    </row>
    <row r="353" spans="2:6" hidden="1">
      <c r="B353" t="s">
        <v>69</v>
      </c>
      <c r="C353">
        <v>5</v>
      </c>
      <c r="D353">
        <v>2022</v>
      </c>
      <c r="E353" s="5">
        <v>3612000</v>
      </c>
      <c r="F353" s="11">
        <v>44682</v>
      </c>
    </row>
    <row r="354" spans="2:6">
      <c r="B354" t="s">
        <v>70</v>
      </c>
      <c r="C354">
        <v>5</v>
      </c>
      <c r="D354">
        <v>2022</v>
      </c>
      <c r="E354" s="5">
        <v>0</v>
      </c>
      <c r="F354" s="11">
        <v>44683</v>
      </c>
    </row>
    <row r="355" spans="2:6">
      <c r="B355" t="s">
        <v>71</v>
      </c>
      <c r="C355">
        <v>5</v>
      </c>
      <c r="D355">
        <v>2022</v>
      </c>
      <c r="E355" s="5">
        <v>0</v>
      </c>
      <c r="F355" s="11">
        <v>44684</v>
      </c>
    </row>
    <row r="356" spans="2:6">
      <c r="B356" t="s">
        <v>72</v>
      </c>
      <c r="C356">
        <v>5</v>
      </c>
      <c r="D356">
        <v>2022</v>
      </c>
      <c r="E356" s="5">
        <v>0</v>
      </c>
      <c r="F356" s="11">
        <v>44685</v>
      </c>
    </row>
    <row r="357" spans="2:6">
      <c r="B357" t="s">
        <v>73</v>
      </c>
      <c r="C357">
        <v>5</v>
      </c>
      <c r="D357">
        <v>2022</v>
      </c>
      <c r="E357" s="5">
        <v>0</v>
      </c>
      <c r="F357" s="11">
        <v>44686</v>
      </c>
    </row>
    <row r="358" spans="2:6" hidden="1">
      <c r="B358" t="s">
        <v>74</v>
      </c>
      <c r="C358">
        <v>5</v>
      </c>
      <c r="D358">
        <v>2022</v>
      </c>
      <c r="E358" s="5">
        <v>1979000</v>
      </c>
      <c r="F358" s="11">
        <v>44687</v>
      </c>
    </row>
    <row r="359" spans="2:6" hidden="1">
      <c r="B359" t="s">
        <v>75</v>
      </c>
      <c r="C359">
        <v>5</v>
      </c>
      <c r="D359">
        <v>2022</v>
      </c>
      <c r="E359" s="5">
        <v>1073000</v>
      </c>
      <c r="F359" s="11">
        <v>44688</v>
      </c>
    </row>
    <row r="360" spans="2:6" hidden="1">
      <c r="B360" t="s">
        <v>76</v>
      </c>
      <c r="C360">
        <v>5</v>
      </c>
      <c r="D360">
        <v>2022</v>
      </c>
      <c r="E360" s="5">
        <v>1955000</v>
      </c>
      <c r="F360" s="11">
        <v>44689</v>
      </c>
    </row>
    <row r="361" spans="2:6" hidden="1">
      <c r="B361" t="s">
        <v>77</v>
      </c>
      <c r="C361">
        <v>5</v>
      </c>
      <c r="D361">
        <v>2022</v>
      </c>
      <c r="E361" s="5">
        <v>1179000</v>
      </c>
      <c r="F361" s="11">
        <v>44690</v>
      </c>
    </row>
    <row r="362" spans="2:6" hidden="1">
      <c r="B362" t="s">
        <v>78</v>
      </c>
      <c r="C362">
        <v>5</v>
      </c>
      <c r="D362">
        <v>2022</v>
      </c>
      <c r="E362" s="5">
        <v>3400000</v>
      </c>
      <c r="F362" s="11">
        <v>44691</v>
      </c>
    </row>
    <row r="363" spans="2:6" hidden="1">
      <c r="B363" t="s">
        <v>79</v>
      </c>
      <c r="C363">
        <v>5</v>
      </c>
      <c r="D363">
        <v>2022</v>
      </c>
      <c r="E363" s="5">
        <v>3783000</v>
      </c>
      <c r="F363" s="11">
        <v>44692</v>
      </c>
    </row>
    <row r="364" spans="2:6" hidden="1">
      <c r="B364" t="s">
        <v>80</v>
      </c>
      <c r="C364">
        <v>5</v>
      </c>
      <c r="D364">
        <v>2022</v>
      </c>
      <c r="E364" s="5">
        <v>3585000</v>
      </c>
      <c r="F364" s="11">
        <v>44693</v>
      </c>
    </row>
    <row r="365" spans="2:6" hidden="1">
      <c r="B365" t="s">
        <v>81</v>
      </c>
      <c r="C365">
        <v>5</v>
      </c>
      <c r="D365">
        <v>2022</v>
      </c>
      <c r="E365" s="5">
        <v>3685000</v>
      </c>
      <c r="F365" s="11">
        <v>44694</v>
      </c>
    </row>
    <row r="366" spans="2:6" hidden="1">
      <c r="B366" t="s">
        <v>82</v>
      </c>
      <c r="C366">
        <v>5</v>
      </c>
      <c r="D366">
        <v>2022</v>
      </c>
      <c r="E366" s="5">
        <v>1610000</v>
      </c>
      <c r="F366" s="11">
        <v>44695</v>
      </c>
    </row>
    <row r="367" spans="2:6" hidden="1">
      <c r="B367" t="s">
        <v>83</v>
      </c>
      <c r="C367">
        <v>5</v>
      </c>
      <c r="D367">
        <v>2022</v>
      </c>
      <c r="E367" s="5">
        <v>1185000</v>
      </c>
      <c r="F367" s="11">
        <v>44696</v>
      </c>
    </row>
    <row r="368" spans="2:6" hidden="1">
      <c r="B368" t="s">
        <v>84</v>
      </c>
      <c r="C368">
        <v>5</v>
      </c>
      <c r="D368">
        <v>2022</v>
      </c>
      <c r="E368" s="5">
        <v>27385000</v>
      </c>
      <c r="F368" s="11">
        <v>44697</v>
      </c>
    </row>
    <row r="369" spans="2:6" hidden="1">
      <c r="B369" t="s">
        <v>85</v>
      </c>
      <c r="C369">
        <v>5</v>
      </c>
      <c r="D369">
        <v>2022</v>
      </c>
      <c r="E369" s="5">
        <v>1225000</v>
      </c>
      <c r="F369" s="11">
        <v>44698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97EBD-14F5-4FE1-BD6F-BA0811E7C04A}">
  <dimension ref="B2:C18"/>
  <sheetViews>
    <sheetView workbookViewId="0">
      <selection activeCell="C8" sqref="C8"/>
    </sheetView>
  </sheetViews>
  <sheetFormatPr defaultRowHeight="14.4"/>
  <cols>
    <col min="2" max="2" width="12.5546875" bestFit="1" customWidth="1"/>
    <col min="3" max="3" width="24" style="65" bestFit="1" customWidth="1"/>
    <col min="4" max="4" width="16.109375" bestFit="1" customWidth="1"/>
  </cols>
  <sheetData>
    <row r="2" spans="2:3">
      <c r="B2" s="4" t="s">
        <v>6</v>
      </c>
      <c r="C2" s="6" t="s">
        <v>17</v>
      </c>
    </row>
    <row r="3" spans="2:3">
      <c r="B3" s="2" t="s">
        <v>18</v>
      </c>
      <c r="C3" s="6"/>
    </row>
    <row r="4" spans="2:3">
      <c r="B4" s="10" t="s">
        <v>1</v>
      </c>
      <c r="C4" s="6">
        <v>44563000</v>
      </c>
    </row>
    <row r="5" spans="2:3">
      <c r="B5" s="10" t="s">
        <v>2</v>
      </c>
      <c r="C5" s="6">
        <v>65825000</v>
      </c>
    </row>
    <row r="6" spans="2:3">
      <c r="B6" s="10" t="s">
        <v>7</v>
      </c>
      <c r="C6" s="6">
        <v>62444000</v>
      </c>
    </row>
    <row r="7" spans="2:3">
      <c r="B7" s="10" t="s">
        <v>8</v>
      </c>
      <c r="C7" s="6">
        <v>46508000</v>
      </c>
    </row>
    <row r="8" spans="2:3">
      <c r="B8" s="10" t="s">
        <v>9</v>
      </c>
      <c r="C8" s="6">
        <v>61782000</v>
      </c>
    </row>
    <row r="9" spans="2:3">
      <c r="B9" s="10" t="s">
        <v>10</v>
      </c>
      <c r="C9" s="6">
        <v>55582000</v>
      </c>
    </row>
    <row r="10" spans="2:3">
      <c r="B10" s="10" t="s">
        <v>11</v>
      </c>
      <c r="C10" s="6">
        <v>60323500</v>
      </c>
    </row>
    <row r="11" spans="2:3">
      <c r="B11" s="10" t="s">
        <v>12</v>
      </c>
      <c r="C11" s="6">
        <v>116442000</v>
      </c>
    </row>
    <row r="12" spans="2:3">
      <c r="B12" s="2" t="s">
        <v>19</v>
      </c>
      <c r="C12" s="6"/>
    </row>
    <row r="13" spans="2:3">
      <c r="B13" s="10" t="s">
        <v>13</v>
      </c>
      <c r="C13" s="6">
        <v>62357000</v>
      </c>
    </row>
    <row r="14" spans="2:3">
      <c r="B14" s="10" t="s">
        <v>14</v>
      </c>
      <c r="C14" s="6">
        <v>58470000</v>
      </c>
    </row>
    <row r="15" spans="2:3">
      <c r="B15" s="10" t="s">
        <v>15</v>
      </c>
      <c r="C15" s="6">
        <v>65247000</v>
      </c>
    </row>
    <row r="16" spans="2:3">
      <c r="B16" s="10" t="s">
        <v>16</v>
      </c>
      <c r="C16" s="6">
        <v>83708000</v>
      </c>
    </row>
    <row r="17" spans="2:3">
      <c r="B17" s="10" t="s">
        <v>1</v>
      </c>
      <c r="C17" s="6">
        <v>55656000</v>
      </c>
    </row>
    <row r="18" spans="2:3">
      <c r="B18" s="2" t="s">
        <v>0</v>
      </c>
      <c r="C18" s="6">
        <v>838907500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A2046-BBA3-435C-8ADB-F27EE2E01F1D}">
  <dimension ref="B1:L207"/>
  <sheetViews>
    <sheetView showGridLines="0" tabSelected="1" topLeftCell="C1" zoomScale="70" zoomScaleNormal="70" workbookViewId="0">
      <selection activeCell="J4" sqref="J4"/>
    </sheetView>
  </sheetViews>
  <sheetFormatPr defaultRowHeight="15.6"/>
  <cols>
    <col min="1" max="1" width="8.88671875" style="12"/>
    <col min="2" max="2" width="11.33203125" style="12" bestFit="1" customWidth="1"/>
    <col min="3" max="3" width="6" style="12" customWidth="1"/>
    <col min="4" max="4" width="21.77734375" style="12" customWidth="1"/>
    <col min="5" max="5" width="27.44140625" style="13" bestFit="1" customWidth="1"/>
    <col min="6" max="7" width="15" style="13" bestFit="1" customWidth="1"/>
    <col min="8" max="8" width="15.77734375" style="13" customWidth="1"/>
    <col min="9" max="9" width="14.6640625" style="13" bestFit="1" customWidth="1"/>
    <col min="10" max="10" width="17.6640625" style="13" customWidth="1"/>
    <col min="11" max="12" width="9.88671875" style="12" customWidth="1"/>
    <col min="13" max="16384" width="8.88671875" style="12"/>
  </cols>
  <sheetData>
    <row r="1" spans="2:12" ht="16.2" thickBot="1"/>
    <row r="2" spans="2:12" ht="47.4" thickBot="1">
      <c r="B2" s="23" t="s">
        <v>50</v>
      </c>
      <c r="C2" s="27" t="s">
        <v>51</v>
      </c>
      <c r="D2" s="27" t="s">
        <v>27</v>
      </c>
      <c r="E2" s="28" t="s">
        <v>17</v>
      </c>
      <c r="F2" s="47" t="s">
        <v>28</v>
      </c>
      <c r="G2" s="28" t="s">
        <v>29</v>
      </c>
      <c r="H2" s="28" t="s">
        <v>30</v>
      </c>
      <c r="I2" s="50" t="s">
        <v>31</v>
      </c>
      <c r="J2" s="62" t="s">
        <v>48</v>
      </c>
      <c r="K2" s="64" t="s">
        <v>32</v>
      </c>
      <c r="L2" s="63" t="s">
        <v>86</v>
      </c>
    </row>
    <row r="3" spans="2:12">
      <c r="B3" s="24">
        <v>2021</v>
      </c>
      <c r="C3" s="24" t="s">
        <v>1</v>
      </c>
      <c r="D3" s="24">
        <v>1</v>
      </c>
      <c r="E3" s="29">
        <f>pivottable!$C$4</f>
        <v>44563000</v>
      </c>
      <c r="F3" s="48">
        <v>0</v>
      </c>
      <c r="G3" s="33">
        <v>0</v>
      </c>
      <c r="H3" s="33">
        <v>0</v>
      </c>
      <c r="I3" s="33">
        <v>0</v>
      </c>
      <c r="J3" s="35">
        <v>0</v>
      </c>
      <c r="K3" s="53">
        <v>0</v>
      </c>
      <c r="L3" s="33">
        <f>0.1</f>
        <v>0.1</v>
      </c>
    </row>
    <row r="4" spans="2:12">
      <c r="B4" s="25">
        <v>2021</v>
      </c>
      <c r="C4" s="25" t="s">
        <v>2</v>
      </c>
      <c r="D4" s="25">
        <v>2</v>
      </c>
      <c r="E4" s="30">
        <f>pivottable!$C$5</f>
        <v>65825000</v>
      </c>
      <c r="F4" s="49">
        <f>$E3</f>
        <v>44563000</v>
      </c>
      <c r="G4" s="30">
        <f>$E4-$F4</f>
        <v>21262000</v>
      </c>
      <c r="H4" s="30">
        <f>L4*G4+(1-L4)*H3</f>
        <v>2126200</v>
      </c>
      <c r="I4" s="30">
        <f>L4*ABS(G4)+(1-L4)*I3</f>
        <v>2126200</v>
      </c>
      <c r="J4" s="36">
        <f t="shared" ref="J4:J15" si="0">ABS((($E4-$F4)/$E4))</f>
        <v>0.32300797569312573</v>
      </c>
      <c r="K4" s="25">
        <f>L4</f>
        <v>0.1</v>
      </c>
      <c r="L4" s="39">
        <f>L3</f>
        <v>0.1</v>
      </c>
    </row>
    <row r="5" spans="2:12">
      <c r="B5" s="25">
        <v>2021</v>
      </c>
      <c r="C5" s="25" t="s">
        <v>7</v>
      </c>
      <c r="D5" s="25">
        <v>3</v>
      </c>
      <c r="E5" s="30">
        <f>pivottable!$C$6</f>
        <v>62444000</v>
      </c>
      <c r="F5" s="49">
        <f>$K4*$E4+(1-$K4)*$F4</f>
        <v>46689200</v>
      </c>
      <c r="G5" s="30">
        <f t="shared" ref="G5:G15" si="1">$E5-$F5</f>
        <v>15754800</v>
      </c>
      <c r="H5" s="30">
        <f t="shared" ref="H5:H15" si="2">L5*G5+(1-L5)*H4</f>
        <v>3489060</v>
      </c>
      <c r="I5" s="30">
        <f t="shared" ref="I5:I15" si="3">L5*ABS(G5)+(1-L5)*I4</f>
        <v>3489060</v>
      </c>
      <c r="J5" s="36">
        <f t="shared" si="0"/>
        <v>0.25230286336557556</v>
      </c>
      <c r="K5" s="54">
        <f>L5</f>
        <v>0.1</v>
      </c>
      <c r="L5" s="39">
        <f t="shared" ref="L5:L16" si="4">L4</f>
        <v>0.1</v>
      </c>
    </row>
    <row r="6" spans="2:12">
      <c r="B6" s="25">
        <v>2021</v>
      </c>
      <c r="C6" s="25" t="s">
        <v>8</v>
      </c>
      <c r="D6" s="25">
        <v>4</v>
      </c>
      <c r="E6" s="30">
        <f>pivottable!$C$7</f>
        <v>46508000</v>
      </c>
      <c r="F6" s="49">
        <f t="shared" ref="F6:F16" si="5">$K5*$E5+(1-$K5)*$F5</f>
        <v>48264680</v>
      </c>
      <c r="G6" s="30">
        <f t="shared" si="1"/>
        <v>-1756680</v>
      </c>
      <c r="H6" s="30">
        <f t="shared" si="2"/>
        <v>2964486</v>
      </c>
      <c r="I6" s="51">
        <f t="shared" si="3"/>
        <v>3315822</v>
      </c>
      <c r="J6" s="36">
        <f>ABS((($E6-$F6)/$E6))</f>
        <v>3.7771566182162208E-2</v>
      </c>
      <c r="K6" s="25">
        <f>L6</f>
        <v>0.1</v>
      </c>
      <c r="L6" s="39">
        <f t="shared" si="4"/>
        <v>0.1</v>
      </c>
    </row>
    <row r="7" spans="2:12">
      <c r="B7" s="25">
        <v>2021</v>
      </c>
      <c r="C7" s="25" t="s">
        <v>9</v>
      </c>
      <c r="D7" s="25">
        <v>5</v>
      </c>
      <c r="E7" s="30">
        <f>pivottable!$C$8</f>
        <v>61782000</v>
      </c>
      <c r="F7" s="49">
        <f t="shared" si="5"/>
        <v>48089012</v>
      </c>
      <c r="G7" s="30">
        <f t="shared" si="1"/>
        <v>13692988</v>
      </c>
      <c r="H7" s="30">
        <f t="shared" si="2"/>
        <v>4037336.2</v>
      </c>
      <c r="I7" s="30">
        <f t="shared" si="3"/>
        <v>4353538.6000000006</v>
      </c>
      <c r="J7" s="36">
        <f t="shared" si="0"/>
        <v>0.22163393868764364</v>
      </c>
      <c r="K7" s="55">
        <f t="shared" ref="K7:K16" si="6">ABS(H6/I6)</f>
        <v>0.89404256320152287</v>
      </c>
      <c r="L7" s="39">
        <f t="shared" si="4"/>
        <v>0.1</v>
      </c>
    </row>
    <row r="8" spans="2:12">
      <c r="B8" s="25">
        <v>2021</v>
      </c>
      <c r="C8" s="25" t="s">
        <v>10</v>
      </c>
      <c r="D8" s="25">
        <v>6</v>
      </c>
      <c r="E8" s="30">
        <f>pivottable!$C$9</f>
        <v>55582000</v>
      </c>
      <c r="F8" s="49">
        <f t="shared" si="5"/>
        <v>60331126.08940769</v>
      </c>
      <c r="G8" s="30">
        <f t="shared" si="1"/>
        <v>-4749126.0894076899</v>
      </c>
      <c r="H8" s="30">
        <f t="shared" si="2"/>
        <v>3158689.9710592311</v>
      </c>
      <c r="I8" s="30">
        <f t="shared" si="3"/>
        <v>4393097.3489407692</v>
      </c>
      <c r="J8" s="36">
        <f t="shared" si="0"/>
        <v>8.5443598456473133E-2</v>
      </c>
      <c r="K8" s="55">
        <f t="shared" si="6"/>
        <v>0.92736887643536681</v>
      </c>
      <c r="L8" s="39">
        <f t="shared" si="4"/>
        <v>0.1</v>
      </c>
    </row>
    <row r="9" spans="2:12">
      <c r="B9" s="25">
        <v>2021</v>
      </c>
      <c r="C9" s="25" t="s">
        <v>11</v>
      </c>
      <c r="D9" s="25">
        <v>7</v>
      </c>
      <c r="E9" s="30">
        <f>pivottable!$C$10</f>
        <v>60323500</v>
      </c>
      <c r="F9" s="49">
        <f t="shared" si="5"/>
        <v>55926934.363823794</v>
      </c>
      <c r="G9" s="30">
        <f t="shared" si="1"/>
        <v>4396565.6361762062</v>
      </c>
      <c r="H9" s="30">
        <f t="shared" si="2"/>
        <v>3282477.5375709287</v>
      </c>
      <c r="I9" s="30">
        <f t="shared" si="3"/>
        <v>4393444.1776643135</v>
      </c>
      <c r="J9" s="36">
        <f t="shared" si="0"/>
        <v>7.2883132380850021E-2</v>
      </c>
      <c r="K9" s="55">
        <f t="shared" si="6"/>
        <v>0.71901205918435451</v>
      </c>
      <c r="L9" s="39">
        <f t="shared" si="4"/>
        <v>0.1</v>
      </c>
    </row>
    <row r="10" spans="2:12">
      <c r="B10" s="25">
        <v>2021</v>
      </c>
      <c r="C10" s="25" t="s">
        <v>12</v>
      </c>
      <c r="D10" s="25">
        <v>8</v>
      </c>
      <c r="E10" s="30">
        <f>pivottable!$C$11</f>
        <v>116442000</v>
      </c>
      <c r="F10" s="49">
        <f t="shared" si="5"/>
        <v>59088118.075230017</v>
      </c>
      <c r="G10" s="30">
        <f t="shared" si="1"/>
        <v>57353881.924769983</v>
      </c>
      <c r="H10" s="30">
        <f t="shared" si="2"/>
        <v>8689617.9762908351</v>
      </c>
      <c r="I10" s="30">
        <f t="shared" si="3"/>
        <v>9689487.9523748811</v>
      </c>
      <c r="J10" s="36">
        <f t="shared" si="0"/>
        <v>0.49255321898258347</v>
      </c>
      <c r="K10" s="55">
        <f t="shared" si="6"/>
        <v>0.74713081692459149</v>
      </c>
      <c r="L10" s="39">
        <f t="shared" si="4"/>
        <v>0.1</v>
      </c>
    </row>
    <row r="11" spans="2:12">
      <c r="B11" s="25">
        <v>2022</v>
      </c>
      <c r="C11" s="25" t="s">
        <v>13</v>
      </c>
      <c r="D11" s="25">
        <v>9</v>
      </c>
      <c r="E11" s="30">
        <f>pivottable!$C$13</f>
        <v>62357000</v>
      </c>
      <c r="F11" s="49">
        <f t="shared" si="5"/>
        <v>101938970.73147997</v>
      </c>
      <c r="G11" s="30">
        <f t="shared" si="1"/>
        <v>-39581970.731479973</v>
      </c>
      <c r="H11" s="30">
        <f t="shared" si="2"/>
        <v>3862459.1055137543</v>
      </c>
      <c r="I11" s="30">
        <f t="shared" si="3"/>
        <v>12678736.230285391</v>
      </c>
      <c r="J11" s="36">
        <f t="shared" si="0"/>
        <v>0.63476387144153779</v>
      </c>
      <c r="K11" s="55">
        <f t="shared" si="6"/>
        <v>0.89680879103224653</v>
      </c>
      <c r="L11" s="39">
        <f t="shared" si="4"/>
        <v>0.1</v>
      </c>
    </row>
    <row r="12" spans="2:12">
      <c r="B12" s="25">
        <v>2022</v>
      </c>
      <c r="C12" s="25" t="s">
        <v>14</v>
      </c>
      <c r="D12" s="25">
        <v>10</v>
      </c>
      <c r="E12" s="30">
        <f>pivottable!$C$14</f>
        <v>58470000</v>
      </c>
      <c r="F12" s="49">
        <f t="shared" si="5"/>
        <v>66441511.413107656</v>
      </c>
      <c r="G12" s="30">
        <f t="shared" si="1"/>
        <v>-7971511.4131076559</v>
      </c>
      <c r="H12" s="30">
        <f t="shared" si="2"/>
        <v>2679062.0536516132</v>
      </c>
      <c r="I12" s="30">
        <f t="shared" si="3"/>
        <v>12208013.748567618</v>
      </c>
      <c r="J12" s="36">
        <f t="shared" si="0"/>
        <v>0.13633506778018908</v>
      </c>
      <c r="K12" s="55">
        <f t="shared" si="6"/>
        <v>0.30464070198791515</v>
      </c>
      <c r="L12" s="39">
        <f t="shared" si="4"/>
        <v>0.1</v>
      </c>
    </row>
    <row r="13" spans="2:12">
      <c r="B13" s="25">
        <v>2022</v>
      </c>
      <c r="C13" s="25" t="s">
        <v>15</v>
      </c>
      <c r="D13" s="25">
        <v>11</v>
      </c>
      <c r="E13" s="30">
        <f>pivottable!$C$15</f>
        <v>65247000</v>
      </c>
      <c r="F13" s="49">
        <f t="shared" si="5"/>
        <v>64013064.580313861</v>
      </c>
      <c r="G13" s="30">
        <f t="shared" si="1"/>
        <v>1233935.4196861386</v>
      </c>
      <c r="H13" s="30">
        <f t="shared" si="2"/>
        <v>2534549.3902550656</v>
      </c>
      <c r="I13" s="30">
        <f t="shared" si="3"/>
        <v>11110605.915679472</v>
      </c>
      <c r="J13" s="36">
        <f t="shared" si="0"/>
        <v>1.8911757164101622E-2</v>
      </c>
      <c r="K13" s="55">
        <f t="shared" si="6"/>
        <v>0.2194511006318248</v>
      </c>
      <c r="L13" s="39">
        <f t="shared" si="4"/>
        <v>0.1</v>
      </c>
    </row>
    <row r="14" spans="2:12">
      <c r="B14" s="25">
        <v>2022</v>
      </c>
      <c r="C14" s="25" t="s">
        <v>16</v>
      </c>
      <c r="D14" s="25">
        <v>12</v>
      </c>
      <c r="E14" s="30">
        <f>pivottable!$C$16</f>
        <v>83708000</v>
      </c>
      <c r="F14" s="49">
        <f t="shared" si="5"/>
        <v>64283853.066272579</v>
      </c>
      <c r="G14" s="30">
        <f t="shared" si="1"/>
        <v>19424146.933727421</v>
      </c>
      <c r="H14" s="30">
        <f t="shared" si="2"/>
        <v>4223509.1446023015</v>
      </c>
      <c r="I14" s="30">
        <f t="shared" si="3"/>
        <v>11941960.017484266</v>
      </c>
      <c r="J14" s="36">
        <f t="shared" si="0"/>
        <v>0.23204648222066493</v>
      </c>
      <c r="K14" s="55">
        <f t="shared" si="6"/>
        <v>0.22811981718101149</v>
      </c>
      <c r="L14" s="39">
        <f t="shared" si="4"/>
        <v>0.1</v>
      </c>
    </row>
    <row r="15" spans="2:12">
      <c r="B15" s="25">
        <v>2022</v>
      </c>
      <c r="C15" s="25" t="s">
        <v>1</v>
      </c>
      <c r="D15" s="25">
        <v>13</v>
      </c>
      <c r="E15" s="30">
        <f>pivottable!$C$17</f>
        <v>55656000</v>
      </c>
      <c r="F15" s="49">
        <f t="shared" si="5"/>
        <v>68714885.91369158</v>
      </c>
      <c r="G15" s="34">
        <f t="shared" si="1"/>
        <v>-13058885.91369158</v>
      </c>
      <c r="H15" s="34">
        <f t="shared" si="2"/>
        <v>2495269.6387729133</v>
      </c>
      <c r="I15" s="34">
        <f t="shared" si="3"/>
        <v>12053652.607104998</v>
      </c>
      <c r="J15" s="40">
        <f t="shared" si="0"/>
        <v>0.23463572505554803</v>
      </c>
      <c r="K15" s="56">
        <f t="shared" si="6"/>
        <v>0.35366967720697828</v>
      </c>
      <c r="L15" s="37">
        <f t="shared" si="4"/>
        <v>0.1</v>
      </c>
    </row>
    <row r="16" spans="2:12" ht="16.2" thickBot="1">
      <c r="B16" s="26">
        <v>2022</v>
      </c>
      <c r="C16" s="26" t="s">
        <v>2</v>
      </c>
      <c r="D16" s="26">
        <v>14</v>
      </c>
      <c r="E16" s="31"/>
      <c r="F16" s="61">
        <f t="shared" si="5"/>
        <v>64096353.94791352</v>
      </c>
      <c r="G16" s="31"/>
      <c r="H16" s="31"/>
      <c r="I16" s="31"/>
      <c r="J16" s="52"/>
      <c r="K16" s="57">
        <f t="shared" si="6"/>
        <v>0.20701356842672589</v>
      </c>
      <c r="L16" s="52">
        <f t="shared" si="4"/>
        <v>0.1</v>
      </c>
    </row>
    <row r="17" spans="2:12" ht="16.2" thickBot="1">
      <c r="B17" s="73" t="s">
        <v>0</v>
      </c>
      <c r="C17" s="74"/>
      <c r="D17" s="74"/>
      <c r="E17" s="41">
        <f>SUM(E3:E16)</f>
        <v>838907500</v>
      </c>
      <c r="F17" s="32">
        <f>SUM(F3:F16)</f>
        <v>792440710.18124068</v>
      </c>
      <c r="G17" s="16"/>
      <c r="H17" s="16"/>
      <c r="I17" s="16"/>
      <c r="J17" s="16"/>
      <c r="K17" s="15"/>
      <c r="L17" s="17"/>
    </row>
    <row r="18" spans="2:12">
      <c r="B18" s="75" t="s">
        <v>33</v>
      </c>
      <c r="C18" s="76"/>
      <c r="D18" s="76"/>
      <c r="E18" s="77"/>
      <c r="F18" s="16"/>
      <c r="G18" s="42" t="s">
        <v>20</v>
      </c>
      <c r="H18" s="43"/>
      <c r="I18" s="44" t="s">
        <v>42</v>
      </c>
      <c r="J18" s="44"/>
      <c r="K18" s="44" t="s">
        <v>45</v>
      </c>
      <c r="L18" s="45"/>
    </row>
    <row r="19" spans="2:12">
      <c r="B19" s="69" t="s">
        <v>34</v>
      </c>
      <c r="C19" s="70"/>
      <c r="D19" s="70"/>
      <c r="E19" s="58" t="str">
        <f>$D3&amp;" - "&amp;$D16</f>
        <v>1 - 14</v>
      </c>
      <c r="F19" s="16"/>
      <c r="G19" s="14" t="s">
        <v>21</v>
      </c>
      <c r="H19" s="15"/>
      <c r="I19" s="16" t="s">
        <v>38</v>
      </c>
      <c r="J19" s="16"/>
      <c r="K19" s="16" t="s">
        <v>46</v>
      </c>
      <c r="L19" s="17"/>
    </row>
    <row r="20" spans="2:12">
      <c r="B20" s="69" t="s">
        <v>35</v>
      </c>
      <c r="C20" s="70"/>
      <c r="D20" s="70"/>
      <c r="E20" s="46">
        <f>AVERAGE(G3:G15)</f>
        <v>5076934.1358979112</v>
      </c>
      <c r="F20" s="16"/>
      <c r="G20" s="14" t="s">
        <v>22</v>
      </c>
      <c r="H20" s="15"/>
      <c r="I20" s="16" t="s">
        <v>39</v>
      </c>
      <c r="J20" s="16"/>
      <c r="K20" s="16"/>
      <c r="L20" s="17"/>
    </row>
    <row r="21" spans="2:12">
      <c r="B21" s="69" t="s">
        <v>36</v>
      </c>
      <c r="C21" s="70"/>
      <c r="D21" s="70"/>
      <c r="E21" s="46">
        <f>AVERAGE(H3:H15)</f>
        <v>3349439.7705935878</v>
      </c>
      <c r="F21" s="16"/>
      <c r="G21" s="14" t="s">
        <v>23</v>
      </c>
      <c r="H21" s="15"/>
      <c r="I21" s="16" t="s">
        <v>49</v>
      </c>
      <c r="J21" s="16"/>
      <c r="K21" s="16" t="s">
        <v>43</v>
      </c>
      <c r="L21" s="18" t="s">
        <v>44</v>
      </c>
    </row>
    <row r="22" spans="2:12" ht="16.2" thickBot="1">
      <c r="B22" s="69" t="s">
        <v>37</v>
      </c>
      <c r="C22" s="70"/>
      <c r="D22" s="70"/>
      <c r="E22" s="59">
        <f>AVERAGE(I3:I15)</f>
        <v>7057970.6613924392</v>
      </c>
      <c r="F22" s="16"/>
      <c r="G22" s="14" t="s">
        <v>24</v>
      </c>
      <c r="H22" s="15"/>
      <c r="I22" s="16" t="s">
        <v>40</v>
      </c>
      <c r="J22" s="16"/>
      <c r="K22" s="16"/>
      <c r="L22" s="17"/>
    </row>
    <row r="23" spans="2:12" ht="16.2" thickBot="1">
      <c r="B23" s="71" t="s">
        <v>47</v>
      </c>
      <c r="C23" s="72"/>
      <c r="D23" s="72"/>
      <c r="E23" s="60">
        <f>AVERAGE(J3:J15)</f>
        <v>0.21094532287772727</v>
      </c>
      <c r="F23" s="21"/>
      <c r="G23" s="19" t="s">
        <v>25</v>
      </c>
      <c r="H23" s="20" t="s">
        <v>26</v>
      </c>
      <c r="I23" s="21" t="s">
        <v>41</v>
      </c>
      <c r="J23" s="21"/>
      <c r="K23" s="21"/>
      <c r="L23" s="22"/>
    </row>
    <row r="24" spans="2:12" ht="16.2" thickBot="1"/>
    <row r="25" spans="2:12" ht="47.4" thickBot="1">
      <c r="B25" s="23" t="s">
        <v>50</v>
      </c>
      <c r="C25" s="27" t="s">
        <v>51</v>
      </c>
      <c r="D25" s="27" t="s">
        <v>27</v>
      </c>
      <c r="E25" s="28" t="s">
        <v>17</v>
      </c>
      <c r="F25" s="47" t="s">
        <v>28</v>
      </c>
      <c r="G25" s="28" t="s">
        <v>29</v>
      </c>
      <c r="H25" s="28" t="s">
        <v>30</v>
      </c>
      <c r="I25" s="50" t="s">
        <v>31</v>
      </c>
      <c r="J25" s="50" t="s">
        <v>48</v>
      </c>
      <c r="K25" s="64" t="s">
        <v>32</v>
      </c>
      <c r="L25" s="63" t="s">
        <v>86</v>
      </c>
    </row>
    <row r="26" spans="2:12">
      <c r="B26" s="24">
        <v>2021</v>
      </c>
      <c r="C26" s="24" t="s">
        <v>1</v>
      </c>
      <c r="D26" s="24">
        <v>1</v>
      </c>
      <c r="E26" s="29">
        <f>pivottable!$C$4</f>
        <v>44563000</v>
      </c>
      <c r="F26" s="48">
        <v>0</v>
      </c>
      <c r="G26" s="33">
        <v>0</v>
      </c>
      <c r="H26" s="33">
        <v>0</v>
      </c>
      <c r="I26" s="33">
        <v>0</v>
      </c>
      <c r="J26" s="35">
        <f>ABS((($E26-$F26)/$E26))</f>
        <v>1</v>
      </c>
      <c r="K26" s="53">
        <v>0</v>
      </c>
      <c r="L26" s="38">
        <f>L3+0.1</f>
        <v>0.2</v>
      </c>
    </row>
    <row r="27" spans="2:12">
      <c r="B27" s="25">
        <v>2021</v>
      </c>
      <c r="C27" s="25" t="s">
        <v>2</v>
      </c>
      <c r="D27" s="25">
        <v>2</v>
      </c>
      <c r="E27" s="30">
        <f>pivottable!$C$5</f>
        <v>65825000</v>
      </c>
      <c r="F27" s="49">
        <f>$E26</f>
        <v>44563000</v>
      </c>
      <c r="G27" s="30">
        <f>$E27-$F27</f>
        <v>21262000</v>
      </c>
      <c r="H27" s="30">
        <f>L27*G27+(1-L27)*H26</f>
        <v>4252400</v>
      </c>
      <c r="I27" s="30">
        <f>L27*ABS(G27)+(1-L27)*I26</f>
        <v>4252400</v>
      </c>
      <c r="J27" s="36">
        <f t="shared" ref="J27:J38" si="7">ABS((($E27-$F27)/$E27))</f>
        <v>0.32300797569312573</v>
      </c>
      <c r="K27" s="25">
        <f>L27</f>
        <v>0.2</v>
      </c>
      <c r="L27" s="39">
        <f>L26</f>
        <v>0.2</v>
      </c>
    </row>
    <row r="28" spans="2:12">
      <c r="B28" s="25">
        <v>2021</v>
      </c>
      <c r="C28" s="25" t="s">
        <v>7</v>
      </c>
      <c r="D28" s="25">
        <v>3</v>
      </c>
      <c r="E28" s="30">
        <f>pivottable!$C$6</f>
        <v>62444000</v>
      </c>
      <c r="F28" s="49">
        <f>$K27*$E27+(1-$K27)*$F27</f>
        <v>48815400</v>
      </c>
      <c r="G28" s="30">
        <f t="shared" ref="G28:G38" si="8">$E28-$F28</f>
        <v>13628600</v>
      </c>
      <c r="H28" s="30">
        <f t="shared" ref="H28:H38" si="9">L28*G28+(1-L28)*H27</f>
        <v>6127640</v>
      </c>
      <c r="I28" s="30">
        <f t="shared" ref="I28:I38" si="10">L28*ABS(G28)+(1-L28)*I27</f>
        <v>6127640</v>
      </c>
      <c r="J28" s="36">
        <f t="shared" si="7"/>
        <v>0.21825315482672475</v>
      </c>
      <c r="K28" s="54">
        <f>L28</f>
        <v>0.2</v>
      </c>
      <c r="L28" s="39">
        <f t="shared" ref="L28:L39" si="11">L27</f>
        <v>0.2</v>
      </c>
    </row>
    <row r="29" spans="2:12">
      <c r="B29" s="25">
        <v>2021</v>
      </c>
      <c r="C29" s="25" t="s">
        <v>8</v>
      </c>
      <c r="D29" s="25">
        <v>4</v>
      </c>
      <c r="E29" s="30">
        <f>pivottable!$C$7</f>
        <v>46508000</v>
      </c>
      <c r="F29" s="49">
        <f t="shared" ref="F29:F39" si="12">$K28*$E28+(1-$K28)*$F28</f>
        <v>51541120</v>
      </c>
      <c r="G29" s="30">
        <f t="shared" si="8"/>
        <v>-5033120</v>
      </c>
      <c r="H29" s="30">
        <f t="shared" si="9"/>
        <v>3895488</v>
      </c>
      <c r="I29" s="51">
        <f t="shared" si="10"/>
        <v>5908736</v>
      </c>
      <c r="J29" s="36">
        <f>ABS((($E29-$F29)/$E29))</f>
        <v>0.10822052120065365</v>
      </c>
      <c r="K29" s="25">
        <f>L29</f>
        <v>0.2</v>
      </c>
      <c r="L29" s="39">
        <f t="shared" si="11"/>
        <v>0.2</v>
      </c>
    </row>
    <row r="30" spans="2:12">
      <c r="B30" s="25">
        <v>2021</v>
      </c>
      <c r="C30" s="25" t="s">
        <v>9</v>
      </c>
      <c r="D30" s="25">
        <v>5</v>
      </c>
      <c r="E30" s="30">
        <f>pivottable!$C$8</f>
        <v>61782000</v>
      </c>
      <c r="F30" s="49">
        <f t="shared" si="12"/>
        <v>50534496</v>
      </c>
      <c r="G30" s="30">
        <f t="shared" si="8"/>
        <v>11247504</v>
      </c>
      <c r="H30" s="30">
        <f t="shared" si="9"/>
        <v>5365891.2000000011</v>
      </c>
      <c r="I30" s="30">
        <f t="shared" si="10"/>
        <v>6976489.5999999996</v>
      </c>
      <c r="J30" s="36">
        <f t="shared" si="7"/>
        <v>0.18205147130232108</v>
      </c>
      <c r="K30" s="55">
        <f t="shared" ref="K30:K39" si="13">ABS(H29/I29)</f>
        <v>0.65927602790173734</v>
      </c>
      <c r="L30" s="39">
        <f t="shared" si="11"/>
        <v>0.2</v>
      </c>
    </row>
    <row r="31" spans="2:12">
      <c r="B31" s="25">
        <v>2021</v>
      </c>
      <c r="C31" s="25" t="s">
        <v>10</v>
      </c>
      <c r="D31" s="25">
        <v>6</v>
      </c>
      <c r="E31" s="30">
        <f>pivottable!$C$9</f>
        <v>55582000</v>
      </c>
      <c r="F31" s="49">
        <f t="shared" si="12"/>
        <v>57949705.760928899</v>
      </c>
      <c r="G31" s="30">
        <f t="shared" si="8"/>
        <v>-2367705.760928899</v>
      </c>
      <c r="H31" s="30">
        <f t="shared" si="9"/>
        <v>3819171.8078142209</v>
      </c>
      <c r="I31" s="30">
        <f t="shared" si="10"/>
        <v>6054732.8321857797</v>
      </c>
      <c r="J31" s="36">
        <f t="shared" si="7"/>
        <v>4.2598426845541708E-2</v>
      </c>
      <c r="K31" s="55">
        <f t="shared" si="13"/>
        <v>0.76913913839991987</v>
      </c>
      <c r="L31" s="39">
        <f t="shared" si="11"/>
        <v>0.2</v>
      </c>
    </row>
    <row r="32" spans="2:12">
      <c r="B32" s="25">
        <v>2021</v>
      </c>
      <c r="C32" s="25" t="s">
        <v>11</v>
      </c>
      <c r="D32" s="25">
        <v>7</v>
      </c>
      <c r="E32" s="30">
        <f>pivottable!$C$10</f>
        <v>60323500</v>
      </c>
      <c r="F32" s="49">
        <f t="shared" si="12"/>
        <v>56128610.591983512</v>
      </c>
      <c r="G32" s="30">
        <f t="shared" si="8"/>
        <v>4194889.408016488</v>
      </c>
      <c r="H32" s="30">
        <f t="shared" si="9"/>
        <v>3894315.3278546748</v>
      </c>
      <c r="I32" s="30">
        <f t="shared" si="10"/>
        <v>5682764.1473519215</v>
      </c>
      <c r="J32" s="36">
        <f t="shared" si="7"/>
        <v>6.9539887573109777E-2</v>
      </c>
      <c r="K32" s="55">
        <f t="shared" si="13"/>
        <v>0.63077462105549031</v>
      </c>
      <c r="L32" s="39">
        <f t="shared" si="11"/>
        <v>0.2</v>
      </c>
    </row>
    <row r="33" spans="2:12">
      <c r="B33" s="25">
        <v>2021</v>
      </c>
      <c r="C33" s="25" t="s">
        <v>12</v>
      </c>
      <c r="D33" s="25">
        <v>8</v>
      </c>
      <c r="E33" s="30">
        <f>pivottable!$C$11</f>
        <v>116442000</v>
      </c>
      <c r="F33" s="49">
        <f t="shared" si="12"/>
        <v>58774640.368694797</v>
      </c>
      <c r="G33" s="30">
        <f t="shared" si="8"/>
        <v>57667359.631305203</v>
      </c>
      <c r="H33" s="30">
        <f t="shared" si="9"/>
        <v>14648924.188544782</v>
      </c>
      <c r="I33" s="30">
        <f t="shared" si="10"/>
        <v>16079683.244142579</v>
      </c>
      <c r="J33" s="36">
        <f t="shared" si="7"/>
        <v>0.49524535503774586</v>
      </c>
      <c r="K33" s="55">
        <f t="shared" si="13"/>
        <v>0.68528540458068532</v>
      </c>
      <c r="L33" s="39">
        <f t="shared" si="11"/>
        <v>0.2</v>
      </c>
    </row>
    <row r="34" spans="2:12">
      <c r="B34" s="25">
        <v>2022</v>
      </c>
      <c r="C34" s="25" t="s">
        <v>13</v>
      </c>
      <c r="D34" s="25">
        <v>9</v>
      </c>
      <c r="E34" s="30">
        <f>pivottable!$C$13</f>
        <v>62357000</v>
      </c>
      <c r="F34" s="49">
        <f t="shared" si="12"/>
        <v>98293240.244733661</v>
      </c>
      <c r="G34" s="30">
        <f t="shared" si="8"/>
        <v>-35936240.244733661</v>
      </c>
      <c r="H34" s="30">
        <f t="shared" si="9"/>
        <v>4531891.3018890936</v>
      </c>
      <c r="I34" s="30">
        <f t="shared" si="10"/>
        <v>20050994.644260794</v>
      </c>
      <c r="J34" s="36">
        <f t="shared" si="7"/>
        <v>0.57629841468854592</v>
      </c>
      <c r="K34" s="55">
        <f t="shared" si="13"/>
        <v>0.91102069401031349</v>
      </c>
      <c r="L34" s="39">
        <f t="shared" si="11"/>
        <v>0.2</v>
      </c>
    </row>
    <row r="35" spans="2:12">
      <c r="B35" s="25">
        <v>2022</v>
      </c>
      <c r="C35" s="25" t="s">
        <v>14</v>
      </c>
      <c r="D35" s="25">
        <v>10</v>
      </c>
      <c r="E35" s="30">
        <f>pivottable!$C$14</f>
        <v>58470000</v>
      </c>
      <c r="F35" s="49">
        <f t="shared" si="12"/>
        <v>65554581.716855042</v>
      </c>
      <c r="G35" s="30">
        <f t="shared" si="8"/>
        <v>-7084581.7168550417</v>
      </c>
      <c r="H35" s="30">
        <f t="shared" si="9"/>
        <v>2208596.6981402664</v>
      </c>
      <c r="I35" s="30">
        <f t="shared" si="10"/>
        <v>17457712.058779646</v>
      </c>
      <c r="J35" s="36">
        <f t="shared" si="7"/>
        <v>0.12116609743210265</v>
      </c>
      <c r="K35" s="55">
        <f t="shared" si="13"/>
        <v>0.22601827900773286</v>
      </c>
      <c r="L35" s="39">
        <f t="shared" si="11"/>
        <v>0.2</v>
      </c>
    </row>
    <row r="36" spans="2:12">
      <c r="B36" s="25">
        <v>2022</v>
      </c>
      <c r="C36" s="25" t="s">
        <v>15</v>
      </c>
      <c r="D36" s="25">
        <v>11</v>
      </c>
      <c r="E36" s="30">
        <f>pivottable!$C$15</f>
        <v>65247000</v>
      </c>
      <c r="F36" s="49">
        <f t="shared" si="12"/>
        <v>63953336.74972181</v>
      </c>
      <c r="G36" s="30">
        <f t="shared" si="8"/>
        <v>1293663.2502781898</v>
      </c>
      <c r="H36" s="30">
        <f t="shared" si="9"/>
        <v>2025610.0085678513</v>
      </c>
      <c r="I36" s="30">
        <f t="shared" si="10"/>
        <v>14224902.297079355</v>
      </c>
      <c r="J36" s="36">
        <f t="shared" si="7"/>
        <v>1.9827168303189261E-2</v>
      </c>
      <c r="K36" s="55">
        <f t="shared" si="13"/>
        <v>0.12651123415851864</v>
      </c>
      <c r="L36" s="39">
        <f t="shared" si="11"/>
        <v>0.2</v>
      </c>
    </row>
    <row r="37" spans="2:12">
      <c r="B37" s="25">
        <v>2022</v>
      </c>
      <c r="C37" s="25" t="s">
        <v>16</v>
      </c>
      <c r="D37" s="25">
        <v>12</v>
      </c>
      <c r="E37" s="30">
        <f>pivottable!$C$16</f>
        <v>83708000</v>
      </c>
      <c r="F37" s="49">
        <f t="shared" si="12"/>
        <v>64116999.684100024</v>
      </c>
      <c r="G37" s="30">
        <f t="shared" si="8"/>
        <v>19591000.315899976</v>
      </c>
      <c r="H37" s="30">
        <f t="shared" si="9"/>
        <v>5538688.0700342767</v>
      </c>
      <c r="I37" s="30">
        <f t="shared" si="10"/>
        <v>15298121.900843481</v>
      </c>
      <c r="J37" s="36">
        <f t="shared" si="7"/>
        <v>0.23403976102523028</v>
      </c>
      <c r="K37" s="55">
        <f t="shared" si="13"/>
        <v>0.14239886969091858</v>
      </c>
      <c r="L37" s="39">
        <f t="shared" si="11"/>
        <v>0.2</v>
      </c>
    </row>
    <row r="38" spans="2:12">
      <c r="B38" s="25">
        <v>2022</v>
      </c>
      <c r="C38" s="25" t="s">
        <v>1</v>
      </c>
      <c r="D38" s="25">
        <v>13</v>
      </c>
      <c r="E38" s="30">
        <f>pivottable!$C$17</f>
        <v>55656000</v>
      </c>
      <c r="F38" s="49">
        <f t="shared" si="12"/>
        <v>66906735.985198602</v>
      </c>
      <c r="G38" s="34">
        <f t="shared" si="8"/>
        <v>-11250735.985198602</v>
      </c>
      <c r="H38" s="34">
        <f t="shared" si="9"/>
        <v>2180803.2589877006</v>
      </c>
      <c r="I38" s="34">
        <f t="shared" si="10"/>
        <v>14488644.717714507</v>
      </c>
      <c r="J38" s="40">
        <f t="shared" si="7"/>
        <v>0.20214776457522282</v>
      </c>
      <c r="K38" s="56">
        <f t="shared" si="13"/>
        <v>0.3620501984448754</v>
      </c>
      <c r="L38" s="37">
        <f t="shared" si="11"/>
        <v>0.2</v>
      </c>
    </row>
    <row r="39" spans="2:12" ht="16.2" thickBot="1">
      <c r="B39" s="26">
        <v>2022</v>
      </c>
      <c r="C39" s="26" t="s">
        <v>2</v>
      </c>
      <c r="D39" s="26">
        <v>14</v>
      </c>
      <c r="E39" s="31"/>
      <c r="F39" s="61">
        <f t="shared" si="12"/>
        <v>62833404.789106548</v>
      </c>
      <c r="G39" s="31"/>
      <c r="H39" s="31"/>
      <c r="I39" s="31"/>
      <c r="J39" s="52"/>
      <c r="K39" s="57">
        <f t="shared" si="13"/>
        <v>0.15051809893035384</v>
      </c>
      <c r="L39" s="52">
        <f t="shared" si="11"/>
        <v>0.2</v>
      </c>
    </row>
    <row r="40" spans="2:12" ht="16.2" thickBot="1">
      <c r="B40" s="73" t="s">
        <v>0</v>
      </c>
      <c r="C40" s="74"/>
      <c r="D40" s="74"/>
      <c r="E40" s="41">
        <f>SUM(E26:E39)</f>
        <v>838907500</v>
      </c>
      <c r="F40" s="32">
        <f>SUM(F26:F39)</f>
        <v>789965271.89132285</v>
      </c>
      <c r="G40" s="16"/>
      <c r="H40" s="16"/>
      <c r="I40" s="16"/>
      <c r="J40" s="16"/>
      <c r="K40" s="15"/>
      <c r="L40" s="17"/>
    </row>
    <row r="41" spans="2:12">
      <c r="B41" s="75" t="s">
        <v>33</v>
      </c>
      <c r="C41" s="76"/>
      <c r="D41" s="76"/>
      <c r="E41" s="77"/>
      <c r="F41" s="16"/>
      <c r="G41" s="42" t="s">
        <v>20</v>
      </c>
      <c r="H41" s="43"/>
      <c r="I41" s="44" t="s">
        <v>42</v>
      </c>
      <c r="J41" s="44"/>
      <c r="K41" s="44" t="s">
        <v>45</v>
      </c>
      <c r="L41" s="45"/>
    </row>
    <row r="42" spans="2:12">
      <c r="B42" s="69" t="s">
        <v>34</v>
      </c>
      <c r="C42" s="70"/>
      <c r="D42" s="70"/>
      <c r="E42" s="58" t="str">
        <f>$D26&amp;" - "&amp;$D39</f>
        <v>1 - 14</v>
      </c>
      <c r="F42" s="16"/>
      <c r="G42" s="14" t="s">
        <v>21</v>
      </c>
      <c r="H42" s="15"/>
      <c r="I42" s="16" t="s">
        <v>38</v>
      </c>
      <c r="J42" s="16"/>
      <c r="K42" s="16" t="s">
        <v>46</v>
      </c>
      <c r="L42" s="17"/>
    </row>
    <row r="43" spans="2:12">
      <c r="B43" s="69" t="s">
        <v>35</v>
      </c>
      <c r="C43" s="70"/>
      <c r="D43" s="70"/>
      <c r="E43" s="46">
        <f>AVERAGE(G26:G38)</f>
        <v>5170202.5305987429</v>
      </c>
      <c r="F43" s="16"/>
      <c r="G43" s="14" t="s">
        <v>22</v>
      </c>
      <c r="H43" s="15"/>
      <c r="I43" s="16" t="s">
        <v>39</v>
      </c>
      <c r="J43" s="16"/>
      <c r="K43" s="16"/>
      <c r="L43" s="17"/>
    </row>
    <row r="44" spans="2:12">
      <c r="B44" s="69" t="s">
        <v>36</v>
      </c>
      <c r="C44" s="70"/>
      <c r="D44" s="70"/>
      <c r="E44" s="46">
        <f>AVERAGE(H26:H38)</f>
        <v>4499186.1432179129</v>
      </c>
      <c r="F44" s="16"/>
      <c r="G44" s="14" t="s">
        <v>23</v>
      </c>
      <c r="H44" s="15"/>
      <c r="I44" s="16" t="s">
        <v>49</v>
      </c>
      <c r="J44" s="16"/>
      <c r="K44" s="16" t="s">
        <v>43</v>
      </c>
      <c r="L44" s="18" t="s">
        <v>44</v>
      </c>
    </row>
    <row r="45" spans="2:12" ht="16.2" thickBot="1">
      <c r="B45" s="69" t="s">
        <v>37</v>
      </c>
      <c r="C45" s="70"/>
      <c r="D45" s="70"/>
      <c r="E45" s="59">
        <f>AVERAGE(I26:I38)</f>
        <v>10200217.034027543</v>
      </c>
      <c r="F45" s="16"/>
      <c r="G45" s="14" t="s">
        <v>24</v>
      </c>
      <c r="H45" s="15"/>
      <c r="I45" s="16" t="s">
        <v>40</v>
      </c>
      <c r="J45" s="16"/>
      <c r="K45" s="16"/>
      <c r="L45" s="17"/>
    </row>
    <row r="46" spans="2:12" ht="16.2" thickBot="1">
      <c r="B46" s="71" t="s">
        <v>47</v>
      </c>
      <c r="C46" s="72"/>
      <c r="D46" s="72"/>
      <c r="E46" s="60">
        <f>AVERAGE(J26:J38)</f>
        <v>0.27633815373103948</v>
      </c>
      <c r="F46" s="21"/>
      <c r="G46" s="19" t="s">
        <v>25</v>
      </c>
      <c r="H46" s="20" t="s">
        <v>26</v>
      </c>
      <c r="I46" s="21" t="s">
        <v>41</v>
      </c>
      <c r="J46" s="21"/>
      <c r="K46" s="21"/>
      <c r="L46" s="22"/>
    </row>
    <row r="47" spans="2:12" ht="16.2" thickBot="1"/>
    <row r="48" spans="2:12" ht="47.4" thickBot="1">
      <c r="B48" s="23" t="s">
        <v>50</v>
      </c>
      <c r="C48" s="27" t="s">
        <v>51</v>
      </c>
      <c r="D48" s="27" t="s">
        <v>27</v>
      </c>
      <c r="E48" s="28" t="s">
        <v>17</v>
      </c>
      <c r="F48" s="47" t="s">
        <v>28</v>
      </c>
      <c r="G48" s="28" t="s">
        <v>29</v>
      </c>
      <c r="H48" s="28" t="s">
        <v>30</v>
      </c>
      <c r="I48" s="50" t="s">
        <v>31</v>
      </c>
      <c r="J48" s="50" t="s">
        <v>48</v>
      </c>
      <c r="K48" s="23" t="s">
        <v>32</v>
      </c>
      <c r="L48" s="23" t="s">
        <v>87</v>
      </c>
    </row>
    <row r="49" spans="2:12">
      <c r="B49" s="24">
        <v>2021</v>
      </c>
      <c r="C49" s="24" t="s">
        <v>1</v>
      </c>
      <c r="D49" s="24">
        <v>1</v>
      </c>
      <c r="E49" s="29">
        <f>pivottable!$C$4</f>
        <v>44563000</v>
      </c>
      <c r="F49" s="48">
        <v>0</v>
      </c>
      <c r="G49" s="33">
        <v>0</v>
      </c>
      <c r="H49" s="33">
        <v>0</v>
      </c>
      <c r="I49" s="33">
        <v>0</v>
      </c>
      <c r="J49" s="35">
        <f>ABS((($E49-$F49)/$E49))</f>
        <v>1</v>
      </c>
      <c r="K49" s="53">
        <v>0</v>
      </c>
      <c r="L49" s="38">
        <f>L26+0.1</f>
        <v>0.30000000000000004</v>
      </c>
    </row>
    <row r="50" spans="2:12">
      <c r="B50" s="25">
        <v>2021</v>
      </c>
      <c r="C50" s="25" t="s">
        <v>2</v>
      </c>
      <c r="D50" s="25">
        <v>2</v>
      </c>
      <c r="E50" s="30">
        <f>pivottable!$C$5</f>
        <v>65825000</v>
      </c>
      <c r="F50" s="49">
        <f>$E49</f>
        <v>44563000</v>
      </c>
      <c r="G50" s="30">
        <f>$E50-$F50</f>
        <v>21262000</v>
      </c>
      <c r="H50" s="30">
        <f>L50*G50+(1-L50)*H49</f>
        <v>6378600.0000000009</v>
      </c>
      <c r="I50" s="30">
        <f>L50*ABS(G50)+(1-L50)*I49</f>
        <v>6378600.0000000009</v>
      </c>
      <c r="J50" s="36">
        <f t="shared" ref="J50:J61" si="14">ABS((($E50-$F50)/$E50))</f>
        <v>0.32300797569312573</v>
      </c>
      <c r="K50" s="25">
        <f>L50</f>
        <v>0.30000000000000004</v>
      </c>
      <c r="L50" s="39">
        <f>L49</f>
        <v>0.30000000000000004</v>
      </c>
    </row>
    <row r="51" spans="2:12">
      <c r="B51" s="25">
        <v>2021</v>
      </c>
      <c r="C51" s="25" t="s">
        <v>7</v>
      </c>
      <c r="D51" s="25">
        <v>3</v>
      </c>
      <c r="E51" s="30">
        <f>pivottable!$C$6</f>
        <v>62444000</v>
      </c>
      <c r="F51" s="49">
        <f>$K50*$E50+(1-$K50)*$F50</f>
        <v>50941600</v>
      </c>
      <c r="G51" s="30">
        <f t="shared" ref="G51:G61" si="15">$E51-$F51</f>
        <v>11502400</v>
      </c>
      <c r="H51" s="30">
        <f t="shared" ref="H51:H61" si="16">L51*G51+(1-L51)*H50</f>
        <v>7915740</v>
      </c>
      <c r="I51" s="30">
        <f t="shared" ref="I51:I61" si="17">L51*ABS(G51)+(1-L51)*I50</f>
        <v>7915740</v>
      </c>
      <c r="J51" s="36">
        <f t="shared" si="14"/>
        <v>0.18420344628787394</v>
      </c>
      <c r="K51" s="54">
        <f>L51</f>
        <v>0.30000000000000004</v>
      </c>
      <c r="L51" s="39">
        <f t="shared" ref="L51:L62" si="18">L50</f>
        <v>0.30000000000000004</v>
      </c>
    </row>
    <row r="52" spans="2:12">
      <c r="B52" s="25">
        <v>2021</v>
      </c>
      <c r="C52" s="25" t="s">
        <v>8</v>
      </c>
      <c r="D52" s="25">
        <v>4</v>
      </c>
      <c r="E52" s="30">
        <f>pivottable!$C$7</f>
        <v>46508000</v>
      </c>
      <c r="F52" s="49">
        <f t="shared" ref="F52:F62" si="19">$K51*$E51+(1-$K51)*$F51</f>
        <v>54392320</v>
      </c>
      <c r="G52" s="30">
        <f t="shared" si="15"/>
        <v>-7884320</v>
      </c>
      <c r="H52" s="30">
        <f t="shared" si="16"/>
        <v>3175721.9999999995</v>
      </c>
      <c r="I52" s="51">
        <f t="shared" si="17"/>
        <v>7906314</v>
      </c>
      <c r="J52" s="36">
        <f>ABS((($E52-$F52)/$E52))</f>
        <v>0.16952610303603682</v>
      </c>
      <c r="K52" s="25">
        <f>L52</f>
        <v>0.30000000000000004</v>
      </c>
      <c r="L52" s="39">
        <f t="shared" si="18"/>
        <v>0.30000000000000004</v>
      </c>
    </row>
    <row r="53" spans="2:12">
      <c r="B53" s="25">
        <v>2021</v>
      </c>
      <c r="C53" s="25" t="s">
        <v>9</v>
      </c>
      <c r="D53" s="25">
        <v>5</v>
      </c>
      <c r="E53" s="30">
        <f>pivottable!$C$8</f>
        <v>61782000</v>
      </c>
      <c r="F53" s="49">
        <f t="shared" si="19"/>
        <v>52027024</v>
      </c>
      <c r="G53" s="30">
        <f t="shared" si="15"/>
        <v>9754976</v>
      </c>
      <c r="H53" s="30">
        <f t="shared" si="16"/>
        <v>5149498.1999999993</v>
      </c>
      <c r="I53" s="30">
        <f t="shared" si="17"/>
        <v>8460912.5999999996</v>
      </c>
      <c r="J53" s="36">
        <f t="shared" si="14"/>
        <v>0.15789349648765014</v>
      </c>
      <c r="K53" s="55">
        <f t="shared" ref="K53:K62" si="20">ABS(H52/I52)</f>
        <v>0.40166909637031867</v>
      </c>
      <c r="L53" s="39">
        <f t="shared" si="18"/>
        <v>0.30000000000000004</v>
      </c>
    </row>
    <row r="54" spans="2:12">
      <c r="B54" s="25">
        <v>2021</v>
      </c>
      <c r="C54" s="25" t="s">
        <v>10</v>
      </c>
      <c r="D54" s="25">
        <v>6</v>
      </c>
      <c r="E54" s="30">
        <f>pivottable!$C$9</f>
        <v>55582000</v>
      </c>
      <c r="F54" s="49">
        <f t="shared" si="19"/>
        <v>55945296.395034149</v>
      </c>
      <c r="G54" s="30">
        <f t="shared" si="15"/>
        <v>-363296.39503414929</v>
      </c>
      <c r="H54" s="30">
        <f t="shared" si="16"/>
        <v>3495659.8214897546</v>
      </c>
      <c r="I54" s="30">
        <f t="shared" si="17"/>
        <v>6031627.7385102445</v>
      </c>
      <c r="J54" s="36">
        <f t="shared" si="14"/>
        <v>6.5362238680534935E-3</v>
      </c>
      <c r="K54" s="55">
        <f t="shared" si="20"/>
        <v>0.60862207700857229</v>
      </c>
      <c r="L54" s="39">
        <f t="shared" si="18"/>
        <v>0.30000000000000004</v>
      </c>
    </row>
    <row r="55" spans="2:12">
      <c r="B55" s="25">
        <v>2021</v>
      </c>
      <c r="C55" s="25" t="s">
        <v>11</v>
      </c>
      <c r="D55" s="25">
        <v>7</v>
      </c>
      <c r="E55" s="30">
        <f>pivottable!$C$10</f>
        <v>60323500</v>
      </c>
      <c r="F55" s="49">
        <f t="shared" si="19"/>
        <v>55724186.188518733</v>
      </c>
      <c r="G55" s="30">
        <f t="shared" si="15"/>
        <v>4599313.8114812672</v>
      </c>
      <c r="H55" s="30">
        <f t="shared" si="16"/>
        <v>3826756.0184872085</v>
      </c>
      <c r="I55" s="30">
        <f t="shared" si="17"/>
        <v>5601933.5604015514</v>
      </c>
      <c r="J55" s="36">
        <f t="shared" si="14"/>
        <v>7.6244147164558879E-2</v>
      </c>
      <c r="K55" s="55">
        <f t="shared" si="20"/>
        <v>0.5795549680844776</v>
      </c>
      <c r="L55" s="39">
        <f t="shared" si="18"/>
        <v>0.30000000000000004</v>
      </c>
    </row>
    <row r="56" spans="2:12">
      <c r="B56" s="25">
        <v>2021</v>
      </c>
      <c r="C56" s="25" t="s">
        <v>12</v>
      </c>
      <c r="D56" s="25">
        <v>8</v>
      </c>
      <c r="E56" s="30">
        <f>pivottable!$C$11</f>
        <v>116442000</v>
      </c>
      <c r="F56" s="49">
        <f t="shared" si="19"/>
        <v>58389741.35774225</v>
      </c>
      <c r="G56" s="30">
        <f t="shared" si="15"/>
        <v>58052258.64225775</v>
      </c>
      <c r="H56" s="30">
        <f t="shared" si="16"/>
        <v>20094406.805618376</v>
      </c>
      <c r="I56" s="30">
        <f t="shared" si="17"/>
        <v>21337031.084958415</v>
      </c>
      <c r="J56" s="36">
        <f t="shared" si="14"/>
        <v>0.49855085486557899</v>
      </c>
      <c r="K56" s="55">
        <f t="shared" si="20"/>
        <v>0.68311342453924129</v>
      </c>
      <c r="L56" s="39">
        <f t="shared" si="18"/>
        <v>0.30000000000000004</v>
      </c>
    </row>
    <row r="57" spans="2:12">
      <c r="B57" s="25">
        <v>2022</v>
      </c>
      <c r="C57" s="25" t="s">
        <v>13</v>
      </c>
      <c r="D57" s="25">
        <v>9</v>
      </c>
      <c r="E57" s="30">
        <f>pivottable!$C$13</f>
        <v>62357000</v>
      </c>
      <c r="F57" s="49">
        <f t="shared" si="19"/>
        <v>98046018.561092705</v>
      </c>
      <c r="G57" s="30">
        <f t="shared" si="15"/>
        <v>-35689018.561092705</v>
      </c>
      <c r="H57" s="30">
        <f t="shared" si="16"/>
        <v>3359379.1956050489</v>
      </c>
      <c r="I57" s="30">
        <f t="shared" si="17"/>
        <v>25642627.327798702</v>
      </c>
      <c r="J57" s="36">
        <f t="shared" si="14"/>
        <v>0.57233379670434281</v>
      </c>
      <c r="K57" s="55">
        <f t="shared" si="20"/>
        <v>0.94176208140709738</v>
      </c>
      <c r="L57" s="39">
        <f t="shared" si="18"/>
        <v>0.30000000000000004</v>
      </c>
    </row>
    <row r="58" spans="2:12">
      <c r="B58" s="25">
        <v>2022</v>
      </c>
      <c r="C58" s="25" t="s">
        <v>14</v>
      </c>
      <c r="D58" s="25">
        <v>10</v>
      </c>
      <c r="E58" s="30">
        <f>pivottable!$C$14</f>
        <v>58470000</v>
      </c>
      <c r="F58" s="49">
        <f t="shared" si="19"/>
        <v>64435454.15762151</v>
      </c>
      <c r="G58" s="30">
        <f t="shared" si="15"/>
        <v>-5965454.1576215103</v>
      </c>
      <c r="H58" s="30">
        <f t="shared" si="16"/>
        <v>561929.18963708077</v>
      </c>
      <c r="I58" s="30">
        <f t="shared" si="17"/>
        <v>19739475.376745544</v>
      </c>
      <c r="J58" s="36">
        <f t="shared" si="14"/>
        <v>0.1020258963164274</v>
      </c>
      <c r="K58" s="55">
        <f t="shared" si="20"/>
        <v>0.13100760513581255</v>
      </c>
      <c r="L58" s="39">
        <f t="shared" si="18"/>
        <v>0.30000000000000004</v>
      </c>
    </row>
    <row r="59" spans="2:12">
      <c r="B59" s="25">
        <v>2022</v>
      </c>
      <c r="C59" s="25" t="s">
        <v>15</v>
      </c>
      <c r="D59" s="25">
        <v>11</v>
      </c>
      <c r="E59" s="30">
        <f>pivottable!$C$15</f>
        <v>65247000</v>
      </c>
      <c r="F59" s="49">
        <f t="shared" si="19"/>
        <v>63653934.294884041</v>
      </c>
      <c r="G59" s="30">
        <f t="shared" si="15"/>
        <v>1593065.705115959</v>
      </c>
      <c r="H59" s="30">
        <f t="shared" si="16"/>
        <v>871270.14428074425</v>
      </c>
      <c r="I59" s="30">
        <f t="shared" si="17"/>
        <v>14295552.475256667</v>
      </c>
      <c r="J59" s="36">
        <f t="shared" si="14"/>
        <v>2.4415922649561803E-2</v>
      </c>
      <c r="K59" s="55">
        <f t="shared" si="20"/>
        <v>2.8467280862948967E-2</v>
      </c>
      <c r="L59" s="39">
        <f t="shared" si="18"/>
        <v>0.30000000000000004</v>
      </c>
    </row>
    <row r="60" spans="2:12">
      <c r="B60" s="25">
        <v>2022</v>
      </c>
      <c r="C60" s="25" t="s">
        <v>16</v>
      </c>
      <c r="D60" s="25">
        <v>12</v>
      </c>
      <c r="E60" s="30">
        <f>pivottable!$C$16</f>
        <v>83708000</v>
      </c>
      <c r="F60" s="49">
        <f t="shared" si="19"/>
        <v>63699284.543744713</v>
      </c>
      <c r="G60" s="30">
        <f t="shared" si="15"/>
        <v>20008715.456255287</v>
      </c>
      <c r="H60" s="30">
        <f t="shared" si="16"/>
        <v>6612503.7378731081</v>
      </c>
      <c r="I60" s="30">
        <f t="shared" si="17"/>
        <v>16009501.369556252</v>
      </c>
      <c r="J60" s="36">
        <f t="shared" si="14"/>
        <v>0.2390299070131324</v>
      </c>
      <c r="K60" s="55">
        <f t="shared" si="20"/>
        <v>6.0946937572981155E-2</v>
      </c>
      <c r="L60" s="39">
        <f t="shared" si="18"/>
        <v>0.30000000000000004</v>
      </c>
    </row>
    <row r="61" spans="2:12">
      <c r="B61" s="25">
        <v>2022</v>
      </c>
      <c r="C61" s="25" t="s">
        <v>1</v>
      </c>
      <c r="D61" s="25">
        <v>13</v>
      </c>
      <c r="E61" s="30">
        <f>pivottable!$C$17</f>
        <v>55656000</v>
      </c>
      <c r="F61" s="49">
        <f t="shared" si="19"/>
        <v>64918754.475572646</v>
      </c>
      <c r="G61" s="34">
        <f t="shared" si="15"/>
        <v>-9262754.4755726457</v>
      </c>
      <c r="H61" s="34">
        <f t="shared" si="16"/>
        <v>1849926.2738393815</v>
      </c>
      <c r="I61" s="34">
        <f t="shared" si="17"/>
        <v>13985477.30136117</v>
      </c>
      <c r="J61" s="40">
        <f t="shared" si="14"/>
        <v>0.16642867751136706</v>
      </c>
      <c r="K61" s="56">
        <f t="shared" si="20"/>
        <v>0.41303620801379098</v>
      </c>
      <c r="L61" s="37">
        <f t="shared" si="18"/>
        <v>0.30000000000000004</v>
      </c>
    </row>
    <row r="62" spans="2:12" ht="16.2" thickBot="1">
      <c r="B62" s="26">
        <v>2022</v>
      </c>
      <c r="C62" s="26" t="s">
        <v>2</v>
      </c>
      <c r="D62" s="26">
        <v>14</v>
      </c>
      <c r="E62" s="31"/>
      <c r="F62" s="61">
        <f t="shared" si="19"/>
        <v>61092901.491219342</v>
      </c>
      <c r="G62" s="31"/>
      <c r="H62" s="31"/>
      <c r="I62" s="31"/>
      <c r="J62" s="52"/>
      <c r="K62" s="57">
        <f t="shared" si="20"/>
        <v>0.13227480435432354</v>
      </c>
      <c r="L62" s="52">
        <f t="shared" si="18"/>
        <v>0.30000000000000004</v>
      </c>
    </row>
    <row r="63" spans="2:12" ht="16.2" thickBot="1">
      <c r="B63" s="73" t="s">
        <v>0</v>
      </c>
      <c r="C63" s="74"/>
      <c r="D63" s="74"/>
      <c r="E63" s="41">
        <f>SUM(E49:E62)</f>
        <v>838907500</v>
      </c>
      <c r="F63" s="32">
        <f>SUM(F49:F62)</f>
        <v>787829515.46543002</v>
      </c>
      <c r="G63" s="16"/>
      <c r="H63" s="16"/>
      <c r="I63" s="16"/>
      <c r="J63" s="16"/>
      <c r="K63" s="15"/>
      <c r="L63" s="17"/>
    </row>
    <row r="64" spans="2:12">
      <c r="B64" s="75" t="s">
        <v>33</v>
      </c>
      <c r="C64" s="76"/>
      <c r="D64" s="76"/>
      <c r="E64" s="77"/>
      <c r="F64" s="16"/>
      <c r="G64" s="42" t="s">
        <v>20</v>
      </c>
      <c r="H64" s="43"/>
      <c r="I64" s="44" t="s">
        <v>42</v>
      </c>
      <c r="J64" s="44"/>
      <c r="K64" s="44" t="s">
        <v>45</v>
      </c>
      <c r="L64" s="45"/>
    </row>
    <row r="65" spans="2:12">
      <c r="B65" s="69" t="s">
        <v>34</v>
      </c>
      <c r="C65" s="70"/>
      <c r="D65" s="70"/>
      <c r="E65" s="58" t="str">
        <f>$D49&amp;" - "&amp;$D62</f>
        <v>1 - 14</v>
      </c>
      <c r="F65" s="16"/>
      <c r="G65" s="14" t="s">
        <v>21</v>
      </c>
      <c r="H65" s="15"/>
      <c r="I65" s="16" t="s">
        <v>38</v>
      </c>
      <c r="J65" s="16"/>
      <c r="K65" s="16" t="s">
        <v>46</v>
      </c>
      <c r="L65" s="17"/>
    </row>
    <row r="66" spans="2:12">
      <c r="B66" s="69" t="s">
        <v>35</v>
      </c>
      <c r="C66" s="70"/>
      <c r="D66" s="70"/>
      <c r="E66" s="46">
        <f>AVERAGE(G49:G61)</f>
        <v>5200606.6173684048</v>
      </c>
      <c r="F66" s="16"/>
      <c r="G66" s="14" t="s">
        <v>22</v>
      </c>
      <c r="H66" s="15"/>
      <c r="I66" s="16" t="s">
        <v>39</v>
      </c>
      <c r="J66" s="16"/>
      <c r="K66" s="16"/>
      <c r="L66" s="17"/>
    </row>
    <row r="67" spans="2:12">
      <c r="B67" s="69" t="s">
        <v>36</v>
      </c>
      <c r="C67" s="70"/>
      <c r="D67" s="70"/>
      <c r="E67" s="46">
        <f>AVERAGE(H49:H61)</f>
        <v>4868568.568217746</v>
      </c>
      <c r="F67" s="16"/>
      <c r="G67" s="14" t="s">
        <v>23</v>
      </c>
      <c r="H67" s="15"/>
      <c r="I67" s="16" t="s">
        <v>49</v>
      </c>
      <c r="J67" s="16"/>
      <c r="K67" s="16" t="s">
        <v>43</v>
      </c>
      <c r="L67" s="18" t="s">
        <v>44</v>
      </c>
    </row>
    <row r="68" spans="2:12" ht="16.2" thickBot="1">
      <c r="B68" s="69" t="s">
        <v>37</v>
      </c>
      <c r="C68" s="70"/>
      <c r="D68" s="70"/>
      <c r="E68" s="59">
        <f>AVERAGE(I49:I61)</f>
        <v>11792676.371891428</v>
      </c>
      <c r="F68" s="16"/>
      <c r="G68" s="14" t="s">
        <v>24</v>
      </c>
      <c r="H68" s="15"/>
      <c r="I68" s="16" t="s">
        <v>40</v>
      </c>
      <c r="J68" s="16"/>
      <c r="K68" s="16"/>
      <c r="L68" s="17"/>
    </row>
    <row r="69" spans="2:12" ht="16.2" thickBot="1">
      <c r="B69" s="71" t="s">
        <v>47</v>
      </c>
      <c r="C69" s="72"/>
      <c r="D69" s="72"/>
      <c r="E69" s="60">
        <f>AVERAGE(J49:J61)</f>
        <v>0.27078434212290081</v>
      </c>
      <c r="F69" s="21"/>
      <c r="G69" s="19" t="s">
        <v>25</v>
      </c>
      <c r="H69" s="20" t="s">
        <v>26</v>
      </c>
      <c r="I69" s="21" t="s">
        <v>41</v>
      </c>
      <c r="J69" s="21"/>
      <c r="K69" s="21"/>
      <c r="L69" s="22"/>
    </row>
    <row r="70" spans="2:12" ht="16.2" thickBot="1"/>
    <row r="71" spans="2:12" ht="47.4" thickBot="1">
      <c r="B71" s="23" t="s">
        <v>50</v>
      </c>
      <c r="C71" s="27" t="s">
        <v>51</v>
      </c>
      <c r="D71" s="27" t="s">
        <v>27</v>
      </c>
      <c r="E71" s="28" t="s">
        <v>17</v>
      </c>
      <c r="F71" s="47" t="s">
        <v>28</v>
      </c>
      <c r="G71" s="28" t="s">
        <v>29</v>
      </c>
      <c r="H71" s="28" t="s">
        <v>30</v>
      </c>
      <c r="I71" s="50" t="s">
        <v>31</v>
      </c>
      <c r="J71" s="50" t="s">
        <v>48</v>
      </c>
      <c r="K71" s="23" t="s">
        <v>32</v>
      </c>
      <c r="L71" s="23" t="s">
        <v>87</v>
      </c>
    </row>
    <row r="72" spans="2:12">
      <c r="B72" s="24">
        <v>2021</v>
      </c>
      <c r="C72" s="24" t="s">
        <v>1</v>
      </c>
      <c r="D72" s="24">
        <v>1</v>
      </c>
      <c r="E72" s="29">
        <f>pivottable!$C$4</f>
        <v>44563000</v>
      </c>
      <c r="F72" s="48">
        <v>0</v>
      </c>
      <c r="G72" s="33">
        <v>0</v>
      </c>
      <c r="H72" s="33">
        <v>0</v>
      </c>
      <c r="I72" s="33">
        <v>0</v>
      </c>
      <c r="J72" s="35">
        <f>ABS((($E72-$F72)/$E72))</f>
        <v>1</v>
      </c>
      <c r="K72" s="53">
        <v>0</v>
      </c>
      <c r="L72" s="38">
        <f>L49+0.1</f>
        <v>0.4</v>
      </c>
    </row>
    <row r="73" spans="2:12">
      <c r="B73" s="25">
        <v>2021</v>
      </c>
      <c r="C73" s="25" t="s">
        <v>2</v>
      </c>
      <c r="D73" s="25">
        <v>2</v>
      </c>
      <c r="E73" s="30">
        <f>pivottable!$C$5</f>
        <v>65825000</v>
      </c>
      <c r="F73" s="49">
        <f>$E72</f>
        <v>44563000</v>
      </c>
      <c r="G73" s="30">
        <f>$E73-$F73</f>
        <v>21262000</v>
      </c>
      <c r="H73" s="30">
        <f>L73*G73+(1-L73)*H72</f>
        <v>8504800</v>
      </c>
      <c r="I73" s="30">
        <f>L73*ABS(G73)+(1-L73)*I72</f>
        <v>8504800</v>
      </c>
      <c r="J73" s="36">
        <f t="shared" ref="J73:J84" si="21">ABS((($E73-$F73)/$E73))</f>
        <v>0.32300797569312573</v>
      </c>
      <c r="K73" s="25">
        <f>L73</f>
        <v>0.4</v>
      </c>
      <c r="L73" s="39">
        <f>L72</f>
        <v>0.4</v>
      </c>
    </row>
    <row r="74" spans="2:12">
      <c r="B74" s="25">
        <v>2021</v>
      </c>
      <c r="C74" s="25" t="s">
        <v>7</v>
      </c>
      <c r="D74" s="25">
        <v>3</v>
      </c>
      <c r="E74" s="30">
        <f>pivottable!$C$6</f>
        <v>62444000</v>
      </c>
      <c r="F74" s="49">
        <f>$K73*$E73+(1-$K73)*$F73</f>
        <v>53067800</v>
      </c>
      <c r="G74" s="30">
        <f t="shared" ref="G74:G84" si="22">$E74-$F74</f>
        <v>9376200</v>
      </c>
      <c r="H74" s="30">
        <f t="shared" ref="H74:H84" si="23">L74*G74+(1-L74)*H73</f>
        <v>8853360</v>
      </c>
      <c r="I74" s="30">
        <f t="shared" ref="I74:I84" si="24">L74*ABS(G74)+(1-L74)*I73</f>
        <v>8853360</v>
      </c>
      <c r="J74" s="36">
        <f t="shared" si="21"/>
        <v>0.15015373774902313</v>
      </c>
      <c r="K74" s="54">
        <f>L74</f>
        <v>0.4</v>
      </c>
      <c r="L74" s="39">
        <f t="shared" ref="L74:L85" si="25">L73</f>
        <v>0.4</v>
      </c>
    </row>
    <row r="75" spans="2:12">
      <c r="B75" s="25">
        <v>2021</v>
      </c>
      <c r="C75" s="25" t="s">
        <v>8</v>
      </c>
      <c r="D75" s="25">
        <v>4</v>
      </c>
      <c r="E75" s="30">
        <f>pivottable!$C$7</f>
        <v>46508000</v>
      </c>
      <c r="F75" s="49">
        <f t="shared" ref="F75:F85" si="26">$K74*$E74+(1-$K74)*$F74</f>
        <v>56818280</v>
      </c>
      <c r="G75" s="30">
        <f t="shared" si="22"/>
        <v>-10310280</v>
      </c>
      <c r="H75" s="30">
        <f t="shared" si="23"/>
        <v>1187904</v>
      </c>
      <c r="I75" s="51">
        <f t="shared" si="24"/>
        <v>9436128</v>
      </c>
      <c r="J75" s="36">
        <f>ABS((($E75-$F75)/$E75))</f>
        <v>0.22168831168831168</v>
      </c>
      <c r="K75" s="25">
        <f>L75</f>
        <v>0.4</v>
      </c>
      <c r="L75" s="39">
        <f t="shared" si="25"/>
        <v>0.4</v>
      </c>
    </row>
    <row r="76" spans="2:12">
      <c r="B76" s="25">
        <v>2021</v>
      </c>
      <c r="C76" s="25" t="s">
        <v>9</v>
      </c>
      <c r="D76" s="25">
        <v>5</v>
      </c>
      <c r="E76" s="30">
        <f>pivottable!$C$8</f>
        <v>61782000</v>
      </c>
      <c r="F76" s="49">
        <f t="shared" si="26"/>
        <v>52694168</v>
      </c>
      <c r="G76" s="30">
        <f t="shared" si="22"/>
        <v>9087832</v>
      </c>
      <c r="H76" s="30">
        <f t="shared" si="23"/>
        <v>4347875.2</v>
      </c>
      <c r="I76" s="30">
        <f t="shared" si="24"/>
        <v>9296809.5999999996</v>
      </c>
      <c r="J76" s="36">
        <f t="shared" si="21"/>
        <v>0.14709514097957335</v>
      </c>
      <c r="K76" s="55">
        <f t="shared" ref="K76:K85" si="27">ABS(H75/I75)</f>
        <v>0.12588892393151088</v>
      </c>
      <c r="L76" s="39">
        <f t="shared" si="25"/>
        <v>0.4</v>
      </c>
    </row>
    <row r="77" spans="2:12">
      <c r="B77" s="25">
        <v>2021</v>
      </c>
      <c r="C77" s="25" t="s">
        <v>10</v>
      </c>
      <c r="D77" s="25">
        <v>6</v>
      </c>
      <c r="E77" s="30">
        <f>pivottable!$C$9</f>
        <v>55582000</v>
      </c>
      <c r="F77" s="49">
        <f t="shared" si="26"/>
        <v>53838225.391350351</v>
      </c>
      <c r="G77" s="30">
        <f t="shared" si="22"/>
        <v>1743774.6086496487</v>
      </c>
      <c r="H77" s="30">
        <f t="shared" si="23"/>
        <v>3306234.9634598596</v>
      </c>
      <c r="I77" s="30">
        <f t="shared" si="24"/>
        <v>6275595.6034598593</v>
      </c>
      <c r="J77" s="36">
        <f t="shared" si="21"/>
        <v>3.1373009403217744E-2</v>
      </c>
      <c r="K77" s="55">
        <f t="shared" si="27"/>
        <v>0.46767389965693179</v>
      </c>
      <c r="L77" s="39">
        <f t="shared" si="25"/>
        <v>0.4</v>
      </c>
    </row>
    <row r="78" spans="2:12">
      <c r="B78" s="25">
        <v>2021</v>
      </c>
      <c r="C78" s="25" t="s">
        <v>11</v>
      </c>
      <c r="D78" s="25">
        <v>7</v>
      </c>
      <c r="E78" s="30">
        <f>pivottable!$C$10</f>
        <v>60323500</v>
      </c>
      <c r="F78" s="49">
        <f t="shared" si="26"/>
        <v>54653743.262700267</v>
      </c>
      <c r="G78" s="30">
        <f t="shared" si="22"/>
        <v>5669756.7372997329</v>
      </c>
      <c r="H78" s="30">
        <f t="shared" si="23"/>
        <v>4251643.6729958085</v>
      </c>
      <c r="I78" s="30">
        <f t="shared" si="24"/>
        <v>6033260.0569958091</v>
      </c>
      <c r="J78" s="36">
        <f t="shared" si="21"/>
        <v>9.3989187253719242E-2</v>
      </c>
      <c r="K78" s="55">
        <f t="shared" si="27"/>
        <v>0.52684002800261176</v>
      </c>
      <c r="L78" s="39">
        <f t="shared" si="25"/>
        <v>0.4</v>
      </c>
    </row>
    <row r="79" spans="2:12">
      <c r="B79" s="25">
        <v>2021</v>
      </c>
      <c r="C79" s="25" t="s">
        <v>12</v>
      </c>
      <c r="D79" s="25">
        <v>8</v>
      </c>
      <c r="E79" s="30">
        <f>pivottable!$C$11</f>
        <v>116442000</v>
      </c>
      <c r="F79" s="49">
        <f t="shared" si="26"/>
        <v>57640798.060947254</v>
      </c>
      <c r="G79" s="30">
        <f t="shared" si="22"/>
        <v>58801201.939052746</v>
      </c>
      <c r="H79" s="30">
        <f t="shared" si="23"/>
        <v>26071466.979418587</v>
      </c>
      <c r="I79" s="30">
        <f t="shared" si="24"/>
        <v>27140436.809818588</v>
      </c>
      <c r="J79" s="36">
        <f t="shared" si="21"/>
        <v>0.50498275483977217</v>
      </c>
      <c r="K79" s="55">
        <f t="shared" si="27"/>
        <v>0.7047008802589001</v>
      </c>
      <c r="L79" s="39">
        <f t="shared" si="25"/>
        <v>0.4</v>
      </c>
    </row>
    <row r="80" spans="2:12">
      <c r="B80" s="25">
        <v>2022</v>
      </c>
      <c r="C80" s="25" t="s">
        <v>13</v>
      </c>
      <c r="D80" s="25">
        <v>9</v>
      </c>
      <c r="E80" s="30">
        <f>pivottable!$C$13</f>
        <v>62357000</v>
      </c>
      <c r="F80" s="49">
        <f t="shared" si="26"/>
        <v>99078056.827679068</v>
      </c>
      <c r="G80" s="30">
        <f t="shared" si="22"/>
        <v>-36721056.827679068</v>
      </c>
      <c r="H80" s="30">
        <f t="shared" si="23"/>
        <v>954457.45657952316</v>
      </c>
      <c r="I80" s="30">
        <f t="shared" si="24"/>
        <v>30972684.816962779</v>
      </c>
      <c r="J80" s="36">
        <f t="shared" si="21"/>
        <v>0.58888427646742258</v>
      </c>
      <c r="K80" s="55">
        <f t="shared" si="27"/>
        <v>0.96061338887466685</v>
      </c>
      <c r="L80" s="39">
        <f t="shared" si="25"/>
        <v>0.4</v>
      </c>
    </row>
    <row r="81" spans="2:12">
      <c r="B81" s="25">
        <v>2022</v>
      </c>
      <c r="C81" s="25" t="s">
        <v>14</v>
      </c>
      <c r="D81" s="25">
        <v>10</v>
      </c>
      <c r="E81" s="30">
        <f>pivottable!$C$14</f>
        <v>58470000</v>
      </c>
      <c r="F81" s="49">
        <f t="shared" si="26"/>
        <v>63803317.985383056</v>
      </c>
      <c r="G81" s="30">
        <f t="shared" si="22"/>
        <v>-5333317.9853830561</v>
      </c>
      <c r="H81" s="30">
        <f t="shared" si="23"/>
        <v>-1560652.7202055089</v>
      </c>
      <c r="I81" s="30">
        <f t="shared" si="24"/>
        <v>20716938.08433089</v>
      </c>
      <c r="J81" s="36">
        <f t="shared" si="21"/>
        <v>9.1214605530751766E-2</v>
      </c>
      <c r="K81" s="55">
        <f t="shared" si="27"/>
        <v>3.0816103357523481E-2</v>
      </c>
      <c r="L81" s="39">
        <f t="shared" si="25"/>
        <v>0.4</v>
      </c>
    </row>
    <row r="82" spans="2:12">
      <c r="B82" s="25">
        <v>2022</v>
      </c>
      <c r="C82" s="25" t="s">
        <v>15</v>
      </c>
      <c r="D82" s="25">
        <v>11</v>
      </c>
      <c r="E82" s="30">
        <f>pivottable!$C$15</f>
        <v>65247000</v>
      </c>
      <c r="F82" s="49">
        <f t="shared" si="26"/>
        <v>63638965.907106958</v>
      </c>
      <c r="G82" s="30">
        <f t="shared" si="22"/>
        <v>1608034.0928930417</v>
      </c>
      <c r="H82" s="30">
        <f t="shared" si="23"/>
        <v>-293177.99496608868</v>
      </c>
      <c r="I82" s="30">
        <f t="shared" si="24"/>
        <v>13073376.487755751</v>
      </c>
      <c r="J82" s="36">
        <f t="shared" si="21"/>
        <v>2.4645333776158931E-2</v>
      </c>
      <c r="K82" s="55">
        <f t="shared" si="27"/>
        <v>7.5332209511496176E-2</v>
      </c>
      <c r="L82" s="39">
        <f t="shared" si="25"/>
        <v>0.4</v>
      </c>
    </row>
    <row r="83" spans="2:12">
      <c r="B83" s="25">
        <v>2022</v>
      </c>
      <c r="C83" s="25" t="s">
        <v>16</v>
      </c>
      <c r="D83" s="25">
        <v>12</v>
      </c>
      <c r="E83" s="30">
        <f>pivottable!$C$16</f>
        <v>83708000</v>
      </c>
      <c r="F83" s="49">
        <f t="shared" si="26"/>
        <v>63760102.6682944</v>
      </c>
      <c r="G83" s="30">
        <f t="shared" si="22"/>
        <v>19947897.3317056</v>
      </c>
      <c r="H83" s="30">
        <f t="shared" si="23"/>
        <v>7803252.1357025867</v>
      </c>
      <c r="I83" s="30">
        <f t="shared" si="24"/>
        <v>15823184.825335691</v>
      </c>
      <c r="J83" s="36">
        <f t="shared" si="21"/>
        <v>0.2383033560914799</v>
      </c>
      <c r="K83" s="55">
        <f t="shared" si="27"/>
        <v>2.2425575767719457E-2</v>
      </c>
      <c r="L83" s="39">
        <f t="shared" si="25"/>
        <v>0.4</v>
      </c>
    </row>
    <row r="84" spans="2:12">
      <c r="B84" s="25">
        <v>2022</v>
      </c>
      <c r="C84" s="25" t="s">
        <v>1</v>
      </c>
      <c r="D84" s="25">
        <v>13</v>
      </c>
      <c r="E84" s="30">
        <f>pivottable!$C$17</f>
        <v>55656000</v>
      </c>
      <c r="F84" s="49">
        <f t="shared" si="26"/>
        <v>64207445.751313254</v>
      </c>
      <c r="G84" s="34">
        <f t="shared" si="22"/>
        <v>-8551445.7513132542</v>
      </c>
      <c r="H84" s="34">
        <f t="shared" si="23"/>
        <v>1261372.9808962494</v>
      </c>
      <c r="I84" s="34">
        <f t="shared" si="24"/>
        <v>12914489.195726717</v>
      </c>
      <c r="J84" s="40">
        <f t="shared" si="21"/>
        <v>0.15364822752826746</v>
      </c>
      <c r="K84" s="56">
        <f t="shared" si="27"/>
        <v>0.49315306759282829</v>
      </c>
      <c r="L84" s="37">
        <f t="shared" si="25"/>
        <v>0.4</v>
      </c>
    </row>
    <row r="85" spans="2:12" ht="16.2" thickBot="1">
      <c r="B85" s="26">
        <v>2022</v>
      </c>
      <c r="C85" s="26" t="s">
        <v>2</v>
      </c>
      <c r="D85" s="26">
        <v>14</v>
      </c>
      <c r="E85" s="31"/>
      <c r="F85" s="61">
        <f t="shared" si="26"/>
        <v>59990274.046699464</v>
      </c>
      <c r="G85" s="31"/>
      <c r="H85" s="31"/>
      <c r="I85" s="31"/>
      <c r="J85" s="52"/>
      <c r="K85" s="57">
        <f t="shared" si="27"/>
        <v>9.7671147637308484E-2</v>
      </c>
      <c r="L85" s="52">
        <f t="shared" si="25"/>
        <v>0.4</v>
      </c>
    </row>
    <row r="86" spans="2:12" ht="16.2" thickBot="1">
      <c r="B86" s="73" t="s">
        <v>0</v>
      </c>
      <c r="C86" s="74"/>
      <c r="D86" s="74"/>
      <c r="E86" s="41">
        <f>SUM(E72:E85)</f>
        <v>838907500</v>
      </c>
      <c r="F86" s="32">
        <f>SUM(F72:F85)</f>
        <v>787754177.901474</v>
      </c>
      <c r="G86" s="16"/>
      <c r="H86" s="16"/>
      <c r="I86" s="16"/>
      <c r="J86" s="16"/>
      <c r="K86" s="15"/>
      <c r="L86" s="17"/>
    </row>
    <row r="87" spans="2:12">
      <c r="B87" s="75" t="s">
        <v>33</v>
      </c>
      <c r="C87" s="76"/>
      <c r="D87" s="76"/>
      <c r="E87" s="77"/>
      <c r="F87" s="16"/>
      <c r="G87" s="42" t="s">
        <v>20</v>
      </c>
      <c r="H87" s="43"/>
      <c r="I87" s="44" t="s">
        <v>42</v>
      </c>
      <c r="J87" s="44"/>
      <c r="K87" s="44" t="s">
        <v>45</v>
      </c>
      <c r="L87" s="45"/>
    </row>
    <row r="88" spans="2:12">
      <c r="B88" s="69" t="s">
        <v>34</v>
      </c>
      <c r="C88" s="70"/>
      <c r="D88" s="70"/>
      <c r="E88" s="58" t="str">
        <f>$D72&amp;" - "&amp;$D85</f>
        <v>1 - 14</v>
      </c>
      <c r="F88" s="16"/>
      <c r="G88" s="14" t="s">
        <v>21</v>
      </c>
      <c r="H88" s="15"/>
      <c r="I88" s="16" t="s">
        <v>38</v>
      </c>
      <c r="J88" s="16"/>
      <c r="K88" s="16" t="s">
        <v>46</v>
      </c>
      <c r="L88" s="17"/>
    </row>
    <row r="89" spans="2:12">
      <c r="B89" s="69" t="s">
        <v>35</v>
      </c>
      <c r="C89" s="70"/>
      <c r="D89" s="70"/>
      <c r="E89" s="46">
        <f>AVERAGE(G72:G84)</f>
        <v>5121584.3188634915</v>
      </c>
      <c r="F89" s="16"/>
      <c r="G89" s="14" t="s">
        <v>22</v>
      </c>
      <c r="H89" s="15"/>
      <c r="I89" s="16" t="s">
        <v>39</v>
      </c>
      <c r="J89" s="16"/>
      <c r="K89" s="16"/>
      <c r="L89" s="17"/>
    </row>
    <row r="90" spans="2:12">
      <c r="B90" s="69" t="s">
        <v>36</v>
      </c>
      <c r="C90" s="70"/>
      <c r="D90" s="70"/>
      <c r="E90" s="46">
        <f>AVERAGE(H72:H84)</f>
        <v>4976041.282606232</v>
      </c>
      <c r="F90" s="16"/>
      <c r="G90" s="14" t="s">
        <v>23</v>
      </c>
      <c r="H90" s="15"/>
      <c r="I90" s="16" t="s">
        <v>49</v>
      </c>
      <c r="J90" s="16"/>
      <c r="K90" s="16" t="s">
        <v>43</v>
      </c>
      <c r="L90" s="18" t="s">
        <v>44</v>
      </c>
    </row>
    <row r="91" spans="2:12" ht="16.2" thickBot="1">
      <c r="B91" s="69" t="s">
        <v>37</v>
      </c>
      <c r="C91" s="70"/>
      <c r="D91" s="70"/>
      <c r="E91" s="59">
        <f>AVERAGE(I72:I84)</f>
        <v>13003158.729260467</v>
      </c>
      <c r="F91" s="16"/>
      <c r="G91" s="14" t="s">
        <v>24</v>
      </c>
      <c r="H91" s="15"/>
      <c r="I91" s="16" t="s">
        <v>40</v>
      </c>
      <c r="J91" s="16"/>
      <c r="K91" s="16"/>
      <c r="L91" s="17"/>
    </row>
    <row r="92" spans="2:12" ht="16.2" thickBot="1">
      <c r="B92" s="71" t="s">
        <v>47</v>
      </c>
      <c r="C92" s="72"/>
      <c r="D92" s="72"/>
      <c r="E92" s="60">
        <f>AVERAGE(J72:J84)</f>
        <v>0.27453737823083257</v>
      </c>
      <c r="F92" s="21"/>
      <c r="G92" s="19" t="s">
        <v>25</v>
      </c>
      <c r="H92" s="20" t="s">
        <v>26</v>
      </c>
      <c r="I92" s="21" t="s">
        <v>41</v>
      </c>
      <c r="J92" s="21"/>
      <c r="K92" s="21"/>
      <c r="L92" s="22"/>
    </row>
    <row r="93" spans="2:12" ht="16.2" thickBot="1"/>
    <row r="94" spans="2:12" ht="47.4" thickBot="1">
      <c r="B94" s="23" t="s">
        <v>50</v>
      </c>
      <c r="C94" s="27" t="s">
        <v>51</v>
      </c>
      <c r="D94" s="27" t="s">
        <v>27</v>
      </c>
      <c r="E94" s="28" t="s">
        <v>17</v>
      </c>
      <c r="F94" s="47" t="s">
        <v>28</v>
      </c>
      <c r="G94" s="28" t="s">
        <v>29</v>
      </c>
      <c r="H94" s="28" t="s">
        <v>30</v>
      </c>
      <c r="I94" s="50" t="s">
        <v>31</v>
      </c>
      <c r="J94" s="50" t="s">
        <v>48</v>
      </c>
      <c r="K94" s="23" t="s">
        <v>32</v>
      </c>
      <c r="L94" s="23" t="s">
        <v>87</v>
      </c>
    </row>
    <row r="95" spans="2:12">
      <c r="B95" s="24">
        <v>2021</v>
      </c>
      <c r="C95" s="24" t="s">
        <v>1</v>
      </c>
      <c r="D95" s="24">
        <v>1</v>
      </c>
      <c r="E95" s="29">
        <f>pivottable!$C$4</f>
        <v>44563000</v>
      </c>
      <c r="F95" s="48">
        <v>0</v>
      </c>
      <c r="G95" s="33">
        <v>0</v>
      </c>
      <c r="H95" s="33">
        <v>0</v>
      </c>
      <c r="I95" s="33">
        <v>0</v>
      </c>
      <c r="J95" s="35">
        <f>ABS((($E95-$F95)/$E95))</f>
        <v>1</v>
      </c>
      <c r="K95" s="53">
        <v>0</v>
      </c>
      <c r="L95" s="38">
        <f>L72+0.1</f>
        <v>0.5</v>
      </c>
    </row>
    <row r="96" spans="2:12">
      <c r="B96" s="25">
        <v>2021</v>
      </c>
      <c r="C96" s="25" t="s">
        <v>2</v>
      </c>
      <c r="D96" s="25">
        <v>2</v>
      </c>
      <c r="E96" s="30">
        <f>pivottable!$C$5</f>
        <v>65825000</v>
      </c>
      <c r="F96" s="49">
        <f>$E95</f>
        <v>44563000</v>
      </c>
      <c r="G96" s="30">
        <f>$E96-$F96</f>
        <v>21262000</v>
      </c>
      <c r="H96" s="30">
        <f>L96*G96+(1-L96)*H95</f>
        <v>10631000</v>
      </c>
      <c r="I96" s="30">
        <f>L96*ABS(G96)+(1-L96)*I95</f>
        <v>10631000</v>
      </c>
      <c r="J96" s="36">
        <f t="shared" ref="J96:J107" si="28">ABS((($E96-$F96)/$E96))</f>
        <v>0.32300797569312573</v>
      </c>
      <c r="K96" s="25">
        <f>L96</f>
        <v>0.5</v>
      </c>
      <c r="L96" s="39">
        <f>L95</f>
        <v>0.5</v>
      </c>
    </row>
    <row r="97" spans="2:12">
      <c r="B97" s="25">
        <v>2021</v>
      </c>
      <c r="C97" s="25" t="s">
        <v>7</v>
      </c>
      <c r="D97" s="25">
        <v>3</v>
      </c>
      <c r="E97" s="30">
        <f>pivottable!$C$6</f>
        <v>62444000</v>
      </c>
      <c r="F97" s="49">
        <f>$K96*$E96+(1-$K96)*$F96</f>
        <v>55194000</v>
      </c>
      <c r="G97" s="30">
        <f t="shared" ref="G97:G107" si="29">$E97-$F97</f>
        <v>7250000</v>
      </c>
      <c r="H97" s="30">
        <f t="shared" ref="H97:H107" si="30">L97*G97+(1-L97)*H96</f>
        <v>8940500</v>
      </c>
      <c r="I97" s="30">
        <f t="shared" ref="I97:I107" si="31">L97*ABS(G97)+(1-L97)*I96</f>
        <v>8940500</v>
      </c>
      <c r="J97" s="36">
        <f t="shared" si="28"/>
        <v>0.11610402921017231</v>
      </c>
      <c r="K97" s="54">
        <f>L97</f>
        <v>0.5</v>
      </c>
      <c r="L97" s="39">
        <f t="shared" ref="L97:L108" si="32">L96</f>
        <v>0.5</v>
      </c>
    </row>
    <row r="98" spans="2:12">
      <c r="B98" s="25">
        <v>2021</v>
      </c>
      <c r="C98" s="25" t="s">
        <v>8</v>
      </c>
      <c r="D98" s="25">
        <v>4</v>
      </c>
      <c r="E98" s="30">
        <f>pivottable!$C$7</f>
        <v>46508000</v>
      </c>
      <c r="F98" s="49">
        <f t="shared" ref="F98:F108" si="33">$K97*$E97+(1-$K97)*$F97</f>
        <v>58819000</v>
      </c>
      <c r="G98" s="30">
        <f t="shared" si="29"/>
        <v>-12311000</v>
      </c>
      <c r="H98" s="30">
        <f t="shared" si="30"/>
        <v>-1685250</v>
      </c>
      <c r="I98" s="51">
        <f t="shared" si="31"/>
        <v>10625750</v>
      </c>
      <c r="J98" s="36">
        <f>ABS((($E98-$F98)/$E98))</f>
        <v>0.26470714715747828</v>
      </c>
      <c r="K98" s="25">
        <f>L98</f>
        <v>0.5</v>
      </c>
      <c r="L98" s="39">
        <f t="shared" si="32"/>
        <v>0.5</v>
      </c>
    </row>
    <row r="99" spans="2:12">
      <c r="B99" s="25">
        <v>2021</v>
      </c>
      <c r="C99" s="25" t="s">
        <v>9</v>
      </c>
      <c r="D99" s="25">
        <v>5</v>
      </c>
      <c r="E99" s="30">
        <f>pivottable!$C$8</f>
        <v>61782000</v>
      </c>
      <c r="F99" s="49">
        <f t="shared" si="33"/>
        <v>52663500</v>
      </c>
      <c r="G99" s="30">
        <f t="shared" si="29"/>
        <v>9118500</v>
      </c>
      <c r="H99" s="30">
        <f t="shared" si="30"/>
        <v>3716625</v>
      </c>
      <c r="I99" s="30">
        <f t="shared" si="31"/>
        <v>9872125</v>
      </c>
      <c r="J99" s="36">
        <f t="shared" si="28"/>
        <v>0.1475915315140332</v>
      </c>
      <c r="K99" s="55">
        <f t="shared" ref="K99:K108" si="34">ABS(H98/I98)</f>
        <v>0.15860056937157377</v>
      </c>
      <c r="L99" s="39">
        <f t="shared" si="32"/>
        <v>0.5</v>
      </c>
    </row>
    <row r="100" spans="2:12">
      <c r="B100" s="25">
        <v>2021</v>
      </c>
      <c r="C100" s="25" t="s">
        <v>10</v>
      </c>
      <c r="D100" s="25">
        <v>6</v>
      </c>
      <c r="E100" s="30">
        <f>pivottable!$C$9</f>
        <v>55582000</v>
      </c>
      <c r="F100" s="49">
        <f t="shared" si="33"/>
        <v>54109699.291814692</v>
      </c>
      <c r="G100" s="30">
        <f t="shared" si="29"/>
        <v>1472300.7081853077</v>
      </c>
      <c r="H100" s="30">
        <f t="shared" si="30"/>
        <v>2594462.8540926538</v>
      </c>
      <c r="I100" s="30">
        <f t="shared" si="31"/>
        <v>5672212.8540926538</v>
      </c>
      <c r="J100" s="36">
        <f t="shared" si="28"/>
        <v>2.6488804076595079E-2</v>
      </c>
      <c r="K100" s="55">
        <f t="shared" si="34"/>
        <v>0.37647669574686299</v>
      </c>
      <c r="L100" s="39">
        <f t="shared" si="32"/>
        <v>0.5</v>
      </c>
    </row>
    <row r="101" spans="2:12">
      <c r="B101" s="25">
        <v>2021</v>
      </c>
      <c r="C101" s="25" t="s">
        <v>11</v>
      </c>
      <c r="D101" s="25">
        <v>7</v>
      </c>
      <c r="E101" s="30">
        <f>pivottable!$C$10</f>
        <v>60323500</v>
      </c>
      <c r="F101" s="49">
        <f t="shared" si="33"/>
        <v>54663986.197578065</v>
      </c>
      <c r="G101" s="30">
        <f t="shared" si="29"/>
        <v>5659513.8024219349</v>
      </c>
      <c r="H101" s="30">
        <f t="shared" si="30"/>
        <v>4126988.3282572944</v>
      </c>
      <c r="I101" s="30">
        <f t="shared" si="31"/>
        <v>5665863.3282572944</v>
      </c>
      <c r="J101" s="36">
        <f t="shared" si="28"/>
        <v>9.3819387177831767E-2</v>
      </c>
      <c r="K101" s="55">
        <f t="shared" si="34"/>
        <v>0.45739871207771748</v>
      </c>
      <c r="L101" s="39">
        <f t="shared" si="32"/>
        <v>0.5</v>
      </c>
    </row>
    <row r="102" spans="2:12">
      <c r="B102" s="25">
        <v>2021</v>
      </c>
      <c r="C102" s="25" t="s">
        <v>12</v>
      </c>
      <c r="D102" s="25">
        <v>8</v>
      </c>
      <c r="E102" s="30">
        <f>pivottable!$C$11</f>
        <v>116442000</v>
      </c>
      <c r="F102" s="49">
        <f t="shared" si="33"/>
        <v>57252640.521791928</v>
      </c>
      <c r="G102" s="30">
        <f t="shared" si="29"/>
        <v>59189359.478208072</v>
      </c>
      <c r="H102" s="30">
        <f t="shared" si="30"/>
        <v>31658173.903232682</v>
      </c>
      <c r="I102" s="30">
        <f t="shared" si="31"/>
        <v>32427611.403232682</v>
      </c>
      <c r="J102" s="36">
        <f t="shared" si="28"/>
        <v>0.50831623879878451</v>
      </c>
      <c r="K102" s="55">
        <f t="shared" si="34"/>
        <v>0.72839531932844437</v>
      </c>
      <c r="L102" s="39">
        <f t="shared" si="32"/>
        <v>0.5</v>
      </c>
    </row>
    <row r="103" spans="2:12">
      <c r="B103" s="25">
        <v>2022</v>
      </c>
      <c r="C103" s="25" t="s">
        <v>13</v>
      </c>
      <c r="D103" s="25">
        <v>9</v>
      </c>
      <c r="E103" s="30">
        <f>pivottable!$C$13</f>
        <v>62357000</v>
      </c>
      <c r="F103" s="49">
        <f t="shared" si="33"/>
        <v>100365892.91976738</v>
      </c>
      <c r="G103" s="30">
        <f t="shared" si="29"/>
        <v>-38008892.91976738</v>
      </c>
      <c r="H103" s="30">
        <f t="shared" si="30"/>
        <v>-3175359.5082673486</v>
      </c>
      <c r="I103" s="30">
        <f t="shared" si="31"/>
        <v>35218252.161500029</v>
      </c>
      <c r="J103" s="36">
        <f t="shared" si="28"/>
        <v>0.60953690715985986</v>
      </c>
      <c r="K103" s="55">
        <f t="shared" si="34"/>
        <v>0.97627214997638412</v>
      </c>
      <c r="L103" s="39">
        <f t="shared" si="32"/>
        <v>0.5</v>
      </c>
    </row>
    <row r="104" spans="2:12">
      <c r="B104" s="25">
        <v>2022</v>
      </c>
      <c r="C104" s="25" t="s">
        <v>14</v>
      </c>
      <c r="D104" s="25">
        <v>10</v>
      </c>
      <c r="E104" s="30">
        <f>pivottable!$C$14</f>
        <v>58470000</v>
      </c>
      <c r="F104" s="49">
        <f t="shared" si="33"/>
        <v>63258869.31076391</v>
      </c>
      <c r="G104" s="30">
        <f t="shared" si="29"/>
        <v>-4788869.3107639104</v>
      </c>
      <c r="H104" s="30">
        <f t="shared" si="30"/>
        <v>-3982114.4095156295</v>
      </c>
      <c r="I104" s="30">
        <f t="shared" si="31"/>
        <v>20003560.73613197</v>
      </c>
      <c r="J104" s="36">
        <f t="shared" si="28"/>
        <v>8.1903015405573973E-2</v>
      </c>
      <c r="K104" s="55">
        <f t="shared" si="34"/>
        <v>9.0162325310924871E-2</v>
      </c>
      <c r="L104" s="39">
        <f t="shared" si="32"/>
        <v>0.5</v>
      </c>
    </row>
    <row r="105" spans="2:12">
      <c r="B105" s="25">
        <v>2022</v>
      </c>
      <c r="C105" s="25" t="s">
        <v>15</v>
      </c>
      <c r="D105" s="25">
        <v>11</v>
      </c>
      <c r="E105" s="30">
        <f>pivottable!$C$15</f>
        <v>65247000</v>
      </c>
      <c r="F105" s="49">
        <f t="shared" si="33"/>
        <v>62827093.71809531</v>
      </c>
      <c r="G105" s="30">
        <f t="shared" si="29"/>
        <v>2419906.28190469</v>
      </c>
      <c r="H105" s="30">
        <f t="shared" si="30"/>
        <v>-781104.06380546978</v>
      </c>
      <c r="I105" s="30">
        <f t="shared" si="31"/>
        <v>11211733.50901833</v>
      </c>
      <c r="J105" s="36">
        <f t="shared" si="28"/>
        <v>3.7088391526119056E-2</v>
      </c>
      <c r="K105" s="55">
        <f t="shared" si="34"/>
        <v>0.19907027863908391</v>
      </c>
      <c r="L105" s="39">
        <f t="shared" si="32"/>
        <v>0.5</v>
      </c>
    </row>
    <row r="106" spans="2:12">
      <c r="B106" s="25">
        <v>2022</v>
      </c>
      <c r="C106" s="25" t="s">
        <v>16</v>
      </c>
      <c r="D106" s="25">
        <v>12</v>
      </c>
      <c r="E106" s="30">
        <f>pivottable!$C$16</f>
        <v>83708000</v>
      </c>
      <c r="F106" s="49">
        <f t="shared" si="33"/>
        <v>63308825.135914549</v>
      </c>
      <c r="G106" s="30">
        <f t="shared" si="29"/>
        <v>20399174.864085451</v>
      </c>
      <c r="H106" s="30">
        <f t="shared" si="30"/>
        <v>9809035.4001399912</v>
      </c>
      <c r="I106" s="30">
        <f t="shared" si="31"/>
        <v>15805454.186551891</v>
      </c>
      <c r="J106" s="36">
        <f t="shared" si="28"/>
        <v>0.24369444813023189</v>
      </c>
      <c r="K106" s="55">
        <f t="shared" si="34"/>
        <v>6.9668447183227886E-2</v>
      </c>
      <c r="L106" s="39">
        <f t="shared" si="32"/>
        <v>0.5</v>
      </c>
    </row>
    <row r="107" spans="2:12">
      <c r="B107" s="25">
        <v>2022</v>
      </c>
      <c r="C107" s="25" t="s">
        <v>1</v>
      </c>
      <c r="D107" s="25">
        <v>13</v>
      </c>
      <c r="E107" s="30">
        <f>pivottable!$C$17</f>
        <v>55656000</v>
      </c>
      <c r="F107" s="49">
        <f t="shared" si="33"/>
        <v>64730003.972514525</v>
      </c>
      <c r="G107" s="34">
        <f t="shared" si="29"/>
        <v>-9074003.9725145251</v>
      </c>
      <c r="H107" s="34">
        <f t="shared" si="30"/>
        <v>367515.71381273307</v>
      </c>
      <c r="I107" s="34">
        <f t="shared" si="31"/>
        <v>12439729.079533208</v>
      </c>
      <c r="J107" s="40">
        <f t="shared" si="28"/>
        <v>0.16303730006674078</v>
      </c>
      <c r="K107" s="56">
        <f t="shared" si="34"/>
        <v>0.62061078943786585</v>
      </c>
      <c r="L107" s="37">
        <f t="shared" si="32"/>
        <v>0.5</v>
      </c>
    </row>
    <row r="108" spans="2:12" ht="16.2" thickBot="1">
      <c r="B108" s="26">
        <v>2022</v>
      </c>
      <c r="C108" s="26" t="s">
        <v>2</v>
      </c>
      <c r="D108" s="26">
        <v>14</v>
      </c>
      <c r="E108" s="31"/>
      <c r="F108" s="61">
        <f t="shared" si="33"/>
        <v>59098579.203769952</v>
      </c>
      <c r="G108" s="31"/>
      <c r="H108" s="31"/>
      <c r="I108" s="31"/>
      <c r="J108" s="52"/>
      <c r="K108" s="57">
        <f t="shared" si="34"/>
        <v>2.9543707219267176E-2</v>
      </c>
      <c r="L108" s="52">
        <f t="shared" si="32"/>
        <v>0.5</v>
      </c>
    </row>
    <row r="109" spans="2:12" ht="16.2" thickBot="1">
      <c r="B109" s="73" t="s">
        <v>0</v>
      </c>
      <c r="C109" s="74"/>
      <c r="D109" s="74"/>
      <c r="E109" s="41">
        <f>SUM(E95:E108)</f>
        <v>838907500</v>
      </c>
      <c r="F109" s="32">
        <f>SUM(F95:F108)</f>
        <v>790855090.27201033</v>
      </c>
      <c r="G109" s="16"/>
      <c r="H109" s="16"/>
      <c r="I109" s="16"/>
      <c r="J109" s="16"/>
      <c r="K109" s="15"/>
      <c r="L109" s="17"/>
    </row>
    <row r="110" spans="2:12">
      <c r="B110" s="75" t="s">
        <v>33</v>
      </c>
      <c r="C110" s="76"/>
      <c r="D110" s="76"/>
      <c r="E110" s="77"/>
      <c r="F110" s="16"/>
      <c r="G110" s="42" t="s">
        <v>20</v>
      </c>
      <c r="H110" s="43"/>
      <c r="I110" s="44" t="s">
        <v>42</v>
      </c>
      <c r="J110" s="44"/>
      <c r="K110" s="44" t="s">
        <v>45</v>
      </c>
      <c r="L110" s="45"/>
    </row>
    <row r="111" spans="2:12">
      <c r="B111" s="69" t="s">
        <v>34</v>
      </c>
      <c r="C111" s="70"/>
      <c r="D111" s="70"/>
      <c r="E111" s="58" t="str">
        <f>$D95&amp;" - "&amp;$D108</f>
        <v>1 - 14</v>
      </c>
      <c r="F111" s="16"/>
      <c r="G111" s="14" t="s">
        <v>21</v>
      </c>
      <c r="H111" s="15"/>
      <c r="I111" s="16" t="s">
        <v>38</v>
      </c>
      <c r="J111" s="16"/>
      <c r="K111" s="16" t="s">
        <v>46</v>
      </c>
      <c r="L111" s="17"/>
    </row>
    <row r="112" spans="2:12">
      <c r="B112" s="69" t="s">
        <v>35</v>
      </c>
      <c r="C112" s="70"/>
      <c r="D112" s="70"/>
      <c r="E112" s="46">
        <f>AVERAGE(G95:G107)</f>
        <v>4814460.6870584339</v>
      </c>
      <c r="F112" s="16"/>
      <c r="G112" s="14" t="s">
        <v>22</v>
      </c>
      <c r="H112" s="15"/>
      <c r="I112" s="16" t="s">
        <v>39</v>
      </c>
      <c r="J112" s="16"/>
      <c r="K112" s="16"/>
      <c r="L112" s="17"/>
    </row>
    <row r="113" spans="2:12">
      <c r="B113" s="69" t="s">
        <v>36</v>
      </c>
      <c r="C113" s="70"/>
      <c r="D113" s="70"/>
      <c r="E113" s="46">
        <f>AVERAGE(H95:H107)</f>
        <v>4786190.2475343775</v>
      </c>
      <c r="F113" s="16"/>
      <c r="G113" s="14" t="s">
        <v>23</v>
      </c>
      <c r="H113" s="15"/>
      <c r="I113" s="16" t="s">
        <v>49</v>
      </c>
      <c r="J113" s="16"/>
      <c r="K113" s="16" t="s">
        <v>43</v>
      </c>
      <c r="L113" s="18" t="s">
        <v>44</v>
      </c>
    </row>
    <row r="114" spans="2:12" ht="16.2" thickBot="1">
      <c r="B114" s="69" t="s">
        <v>37</v>
      </c>
      <c r="C114" s="70"/>
      <c r="D114" s="70"/>
      <c r="E114" s="59">
        <f>AVERAGE(I95:I107)</f>
        <v>13731830.173716774</v>
      </c>
      <c r="F114" s="16"/>
      <c r="G114" s="14" t="s">
        <v>24</v>
      </c>
      <c r="H114" s="15"/>
      <c r="I114" s="16" t="s">
        <v>40</v>
      </c>
      <c r="J114" s="16"/>
      <c r="K114" s="16"/>
      <c r="L114" s="17"/>
    </row>
    <row r="115" spans="2:12" ht="16.2" thickBot="1">
      <c r="B115" s="71" t="s">
        <v>47</v>
      </c>
      <c r="C115" s="72"/>
      <c r="D115" s="72"/>
      <c r="E115" s="60">
        <f>AVERAGE(J95:J107)</f>
        <v>0.2780996289166574</v>
      </c>
      <c r="F115" s="21"/>
      <c r="G115" s="19" t="s">
        <v>25</v>
      </c>
      <c r="H115" s="20" t="s">
        <v>26</v>
      </c>
      <c r="I115" s="21" t="s">
        <v>41</v>
      </c>
      <c r="J115" s="21"/>
      <c r="K115" s="21"/>
      <c r="L115" s="22"/>
    </row>
    <row r="116" spans="2:12" ht="16.2" thickBot="1"/>
    <row r="117" spans="2:12" ht="47.4" thickBot="1">
      <c r="B117" s="23" t="s">
        <v>50</v>
      </c>
      <c r="C117" s="27" t="s">
        <v>51</v>
      </c>
      <c r="D117" s="27" t="s">
        <v>27</v>
      </c>
      <c r="E117" s="28" t="s">
        <v>17</v>
      </c>
      <c r="F117" s="47" t="s">
        <v>28</v>
      </c>
      <c r="G117" s="28" t="s">
        <v>29</v>
      </c>
      <c r="H117" s="28" t="s">
        <v>30</v>
      </c>
      <c r="I117" s="50" t="s">
        <v>31</v>
      </c>
      <c r="J117" s="50" t="s">
        <v>48</v>
      </c>
      <c r="K117" s="23" t="s">
        <v>32</v>
      </c>
      <c r="L117" s="23" t="s">
        <v>87</v>
      </c>
    </row>
    <row r="118" spans="2:12">
      <c r="B118" s="24">
        <v>2021</v>
      </c>
      <c r="C118" s="24" t="s">
        <v>1</v>
      </c>
      <c r="D118" s="24">
        <v>1</v>
      </c>
      <c r="E118" s="29">
        <f>pivottable!$C$4</f>
        <v>44563000</v>
      </c>
      <c r="F118" s="48">
        <v>0</v>
      </c>
      <c r="G118" s="33">
        <v>0</v>
      </c>
      <c r="H118" s="33">
        <v>0</v>
      </c>
      <c r="I118" s="33">
        <v>0</v>
      </c>
      <c r="J118" s="35">
        <f>ABS((($E118-$F118)/$E118))</f>
        <v>1</v>
      </c>
      <c r="K118" s="53">
        <v>0</v>
      </c>
      <c r="L118" s="38">
        <f>L95+0.1</f>
        <v>0.6</v>
      </c>
    </row>
    <row r="119" spans="2:12">
      <c r="B119" s="25">
        <v>2021</v>
      </c>
      <c r="C119" s="25" t="s">
        <v>2</v>
      </c>
      <c r="D119" s="25">
        <v>2</v>
      </c>
      <c r="E119" s="30">
        <f>pivottable!$C$5</f>
        <v>65825000</v>
      </c>
      <c r="F119" s="49">
        <f>$E118</f>
        <v>44563000</v>
      </c>
      <c r="G119" s="30">
        <f>$E119-$F119</f>
        <v>21262000</v>
      </c>
      <c r="H119" s="30">
        <f>L119*G119+(1-L119)*H118</f>
        <v>12757200</v>
      </c>
      <c r="I119" s="30">
        <f>L119*ABS(G119)+(1-L119)*I118</f>
        <v>12757200</v>
      </c>
      <c r="J119" s="36">
        <f t="shared" ref="J119:J130" si="35">ABS((($E119-$F119)/$E119))</f>
        <v>0.32300797569312573</v>
      </c>
      <c r="K119" s="25">
        <f>L119</f>
        <v>0.6</v>
      </c>
      <c r="L119" s="39">
        <f>L118</f>
        <v>0.6</v>
      </c>
    </row>
    <row r="120" spans="2:12">
      <c r="B120" s="25">
        <v>2021</v>
      </c>
      <c r="C120" s="25" t="s">
        <v>7</v>
      </c>
      <c r="D120" s="25">
        <v>3</v>
      </c>
      <c r="E120" s="30">
        <f>pivottable!$C$6</f>
        <v>62444000</v>
      </c>
      <c r="F120" s="49">
        <f>$K119*$E119+(1-$K119)*$F119</f>
        <v>57320200</v>
      </c>
      <c r="G120" s="30">
        <f t="shared" ref="G120:G130" si="36">$E120-$F120</f>
        <v>5123800</v>
      </c>
      <c r="H120" s="30">
        <f t="shared" ref="H120:H130" si="37">L120*G120+(1-L120)*H119</f>
        <v>8177160</v>
      </c>
      <c r="I120" s="30">
        <f t="shared" ref="I120:I130" si="38">L120*ABS(G120)+(1-L120)*I119</f>
        <v>8177160</v>
      </c>
      <c r="J120" s="36">
        <f t="shared" si="35"/>
        <v>8.2054320671321498E-2</v>
      </c>
      <c r="K120" s="54">
        <f>L120</f>
        <v>0.6</v>
      </c>
      <c r="L120" s="39">
        <f t="shared" ref="L120:L131" si="39">L119</f>
        <v>0.6</v>
      </c>
    </row>
    <row r="121" spans="2:12">
      <c r="B121" s="25">
        <v>2021</v>
      </c>
      <c r="C121" s="25" t="s">
        <v>8</v>
      </c>
      <c r="D121" s="25">
        <v>4</v>
      </c>
      <c r="E121" s="30">
        <f>pivottable!$C$7</f>
        <v>46508000</v>
      </c>
      <c r="F121" s="49">
        <f t="shared" ref="F121:F131" si="40">$K120*$E120+(1-$K120)*$F120</f>
        <v>60394480</v>
      </c>
      <c r="G121" s="30">
        <f t="shared" si="36"/>
        <v>-13886480</v>
      </c>
      <c r="H121" s="30">
        <f t="shared" si="37"/>
        <v>-5061024</v>
      </c>
      <c r="I121" s="51">
        <f t="shared" si="38"/>
        <v>11602752</v>
      </c>
      <c r="J121" s="36">
        <f>ABS((($E121-$F121)/$E121))</f>
        <v>0.2985826094435366</v>
      </c>
      <c r="K121" s="25">
        <f>L121</f>
        <v>0.6</v>
      </c>
      <c r="L121" s="39">
        <f t="shared" si="39"/>
        <v>0.6</v>
      </c>
    </row>
    <row r="122" spans="2:12">
      <c r="B122" s="25">
        <v>2021</v>
      </c>
      <c r="C122" s="25" t="s">
        <v>9</v>
      </c>
      <c r="D122" s="25">
        <v>5</v>
      </c>
      <c r="E122" s="30">
        <f>pivottable!$C$8</f>
        <v>61782000</v>
      </c>
      <c r="F122" s="49">
        <f t="shared" si="40"/>
        <v>52062592</v>
      </c>
      <c r="G122" s="30">
        <f t="shared" si="36"/>
        <v>9719408</v>
      </c>
      <c r="H122" s="30">
        <f t="shared" si="37"/>
        <v>3807235.1999999997</v>
      </c>
      <c r="I122" s="30">
        <f t="shared" si="38"/>
        <v>10472745.6</v>
      </c>
      <c r="J122" s="36">
        <f t="shared" si="35"/>
        <v>0.15731779482697225</v>
      </c>
      <c r="K122" s="55">
        <f t="shared" ref="K122:K131" si="41">ABS(H121/I121)</f>
        <v>0.436191689695686</v>
      </c>
      <c r="L122" s="39">
        <f t="shared" si="39"/>
        <v>0.6</v>
      </c>
    </row>
    <row r="123" spans="2:12">
      <c r="B123" s="25">
        <v>2021</v>
      </c>
      <c r="C123" s="25" t="s">
        <v>10</v>
      </c>
      <c r="D123" s="25">
        <v>6</v>
      </c>
      <c r="E123" s="30">
        <f>pivottable!$C$9</f>
        <v>55582000</v>
      </c>
      <c r="F123" s="49">
        <f t="shared" si="40"/>
        <v>56302116.998361766</v>
      </c>
      <c r="G123" s="30">
        <f t="shared" si="36"/>
        <v>-720116.99836176634</v>
      </c>
      <c r="H123" s="30">
        <f t="shared" si="37"/>
        <v>1090823.8809829403</v>
      </c>
      <c r="I123" s="30">
        <f t="shared" si="38"/>
        <v>4621168.4390170602</v>
      </c>
      <c r="J123" s="36">
        <f t="shared" si="35"/>
        <v>1.2955938943574653E-2</v>
      </c>
      <c r="K123" s="55">
        <f t="shared" si="41"/>
        <v>0.36353744714280084</v>
      </c>
      <c r="L123" s="39">
        <f t="shared" si="39"/>
        <v>0.6</v>
      </c>
    </row>
    <row r="124" spans="2:12">
      <c r="B124" s="25">
        <v>2021</v>
      </c>
      <c r="C124" s="25" t="s">
        <v>11</v>
      </c>
      <c r="D124" s="25">
        <v>7</v>
      </c>
      <c r="E124" s="30">
        <f>pivottable!$C$10</f>
        <v>60323500</v>
      </c>
      <c r="F124" s="49">
        <f t="shared" si="40"/>
        <v>56040327.503133193</v>
      </c>
      <c r="G124" s="30">
        <f t="shared" si="36"/>
        <v>4283172.4968668073</v>
      </c>
      <c r="H124" s="30">
        <f t="shared" si="37"/>
        <v>3006233.0505132605</v>
      </c>
      <c r="I124" s="30">
        <f t="shared" si="38"/>
        <v>4418370.8737269081</v>
      </c>
      <c r="J124" s="36">
        <f t="shared" si="35"/>
        <v>7.1003381714701691E-2</v>
      </c>
      <c r="K124" s="55">
        <f t="shared" si="41"/>
        <v>0.2360493661674368</v>
      </c>
      <c r="L124" s="39">
        <f t="shared" si="39"/>
        <v>0.6</v>
      </c>
    </row>
    <row r="125" spans="2:12">
      <c r="B125" s="25">
        <v>2021</v>
      </c>
      <c r="C125" s="25" t="s">
        <v>12</v>
      </c>
      <c r="D125" s="25">
        <v>8</v>
      </c>
      <c r="E125" s="30">
        <f>pivottable!$C$11</f>
        <v>116442000</v>
      </c>
      <c r="F125" s="49">
        <f t="shared" si="40"/>
        <v>57051367.656204402</v>
      </c>
      <c r="G125" s="30">
        <f t="shared" si="36"/>
        <v>59390632.343795598</v>
      </c>
      <c r="H125" s="30">
        <f t="shared" si="37"/>
        <v>36836872.626482666</v>
      </c>
      <c r="I125" s="30">
        <f t="shared" si="38"/>
        <v>37401727.75576812</v>
      </c>
      <c r="J125" s="36">
        <f t="shared" si="35"/>
        <v>0.5100447634341182</v>
      </c>
      <c r="K125" s="55">
        <f t="shared" si="41"/>
        <v>0.68039400413154871</v>
      </c>
      <c r="L125" s="39">
        <f t="shared" si="39"/>
        <v>0.6</v>
      </c>
    </row>
    <row r="126" spans="2:12">
      <c r="B126" s="25">
        <v>2022</v>
      </c>
      <c r="C126" s="25" t="s">
        <v>13</v>
      </c>
      <c r="D126" s="25">
        <v>9</v>
      </c>
      <c r="E126" s="30">
        <f>pivottable!$C$13</f>
        <v>62357000</v>
      </c>
      <c r="F126" s="49">
        <f t="shared" si="40"/>
        <v>97460397.804504156</v>
      </c>
      <c r="G126" s="30">
        <f t="shared" si="36"/>
        <v>-35103397.804504156</v>
      </c>
      <c r="H126" s="30">
        <f t="shared" si="37"/>
        <v>-6327289.632109426</v>
      </c>
      <c r="I126" s="30">
        <f t="shared" si="38"/>
        <v>36022729.785009742</v>
      </c>
      <c r="J126" s="36">
        <f t="shared" si="35"/>
        <v>0.56294237703071281</v>
      </c>
      <c r="K126" s="55">
        <f t="shared" si="41"/>
        <v>0.98489761935667952</v>
      </c>
      <c r="L126" s="39">
        <f t="shared" si="39"/>
        <v>0.6</v>
      </c>
    </row>
    <row r="127" spans="2:12">
      <c r="B127" s="25">
        <v>2022</v>
      </c>
      <c r="C127" s="25" t="s">
        <v>14</v>
      </c>
      <c r="D127" s="25">
        <v>10</v>
      </c>
      <c r="E127" s="30">
        <f>pivottable!$C$14</f>
        <v>58470000</v>
      </c>
      <c r="F127" s="49">
        <f t="shared" si="40"/>
        <v>62887144.875517525</v>
      </c>
      <c r="G127" s="30">
        <f t="shared" si="36"/>
        <v>-4417144.8755175248</v>
      </c>
      <c r="H127" s="30">
        <f t="shared" si="37"/>
        <v>-5181202.7781542856</v>
      </c>
      <c r="I127" s="30">
        <f t="shared" si="38"/>
        <v>17059378.839314412</v>
      </c>
      <c r="J127" s="36">
        <f t="shared" si="35"/>
        <v>7.5545491286429359E-2</v>
      </c>
      <c r="K127" s="55">
        <f t="shared" si="41"/>
        <v>0.17564714472978174</v>
      </c>
      <c r="L127" s="39">
        <f t="shared" si="39"/>
        <v>0.6</v>
      </c>
    </row>
    <row r="128" spans="2:12">
      <c r="B128" s="25">
        <v>2022</v>
      </c>
      <c r="C128" s="25" t="s">
        <v>15</v>
      </c>
      <c r="D128" s="25">
        <v>11</v>
      </c>
      <c r="E128" s="30">
        <f>pivottable!$C$15</f>
        <v>65247000</v>
      </c>
      <c r="F128" s="49">
        <f t="shared" si="40"/>
        <v>62111285.990275085</v>
      </c>
      <c r="G128" s="30">
        <f t="shared" si="36"/>
        <v>3135714.009724915</v>
      </c>
      <c r="H128" s="30">
        <f t="shared" si="37"/>
        <v>-191052.70542676537</v>
      </c>
      <c r="I128" s="30">
        <f t="shared" si="38"/>
        <v>8705179.9415607136</v>
      </c>
      <c r="J128" s="36">
        <f t="shared" si="35"/>
        <v>4.8059129304411162E-2</v>
      </c>
      <c r="K128" s="55">
        <f t="shared" si="41"/>
        <v>0.30371579334494159</v>
      </c>
      <c r="L128" s="39">
        <f t="shared" si="39"/>
        <v>0.6</v>
      </c>
    </row>
    <row r="129" spans="2:12">
      <c r="B129" s="25">
        <v>2022</v>
      </c>
      <c r="C129" s="25" t="s">
        <v>16</v>
      </c>
      <c r="D129" s="25">
        <v>12</v>
      </c>
      <c r="E129" s="30">
        <f>pivottable!$C$16</f>
        <v>83708000</v>
      </c>
      <c r="F129" s="49">
        <f t="shared" si="40"/>
        <v>63063651.858441532</v>
      </c>
      <c r="G129" s="30">
        <f t="shared" si="36"/>
        <v>20644348.141558468</v>
      </c>
      <c r="H129" s="30">
        <f t="shared" si="37"/>
        <v>12310187.802764375</v>
      </c>
      <c r="I129" s="30">
        <f t="shared" si="38"/>
        <v>15868680.861559367</v>
      </c>
      <c r="J129" s="36">
        <f t="shared" si="35"/>
        <v>0.2466233590762946</v>
      </c>
      <c r="K129" s="55">
        <f t="shared" si="41"/>
        <v>2.1947013928411956E-2</v>
      </c>
      <c r="L129" s="39">
        <f t="shared" si="39"/>
        <v>0.6</v>
      </c>
    </row>
    <row r="130" spans="2:12">
      <c r="B130" s="25">
        <v>2022</v>
      </c>
      <c r="C130" s="25" t="s">
        <v>1</v>
      </c>
      <c r="D130" s="25">
        <v>13</v>
      </c>
      <c r="E130" s="30">
        <f>pivottable!$C$17</f>
        <v>55656000</v>
      </c>
      <c r="F130" s="49">
        <f t="shared" si="40"/>
        <v>63516733.654647306</v>
      </c>
      <c r="G130" s="34">
        <f t="shared" si="36"/>
        <v>-7860733.6546473056</v>
      </c>
      <c r="H130" s="34">
        <f t="shared" si="37"/>
        <v>207634.9283173671</v>
      </c>
      <c r="I130" s="34">
        <f t="shared" si="38"/>
        <v>11063912.537412129</v>
      </c>
      <c r="J130" s="40">
        <f t="shared" si="35"/>
        <v>0.14123784775491063</v>
      </c>
      <c r="K130" s="56">
        <f t="shared" si="41"/>
        <v>0.77575369434675812</v>
      </c>
      <c r="L130" s="37">
        <f t="shared" si="39"/>
        <v>0.6</v>
      </c>
    </row>
    <row r="131" spans="2:12" ht="16.2" thickBot="1">
      <c r="B131" s="26">
        <v>2022</v>
      </c>
      <c r="C131" s="26" t="s">
        <v>2</v>
      </c>
      <c r="D131" s="26">
        <v>14</v>
      </c>
      <c r="E131" s="31"/>
      <c r="F131" s="61">
        <f t="shared" si="40"/>
        <v>57418740.481778763</v>
      </c>
      <c r="G131" s="31"/>
      <c r="H131" s="31"/>
      <c r="I131" s="31"/>
      <c r="J131" s="52"/>
      <c r="K131" s="57">
        <f t="shared" si="41"/>
        <v>1.8766862772573337E-2</v>
      </c>
      <c r="L131" s="52">
        <f t="shared" si="39"/>
        <v>0.6</v>
      </c>
    </row>
    <row r="132" spans="2:12" ht="16.2" thickBot="1">
      <c r="B132" s="73" t="s">
        <v>0</v>
      </c>
      <c r="C132" s="74"/>
      <c r="D132" s="74"/>
      <c r="E132" s="41">
        <f>SUM(E118:E131)</f>
        <v>838907500</v>
      </c>
      <c r="F132" s="32">
        <f>SUM(F118:F131)</f>
        <v>790192038.8228637</v>
      </c>
      <c r="G132" s="16"/>
      <c r="H132" s="16"/>
      <c r="I132" s="16"/>
      <c r="J132" s="16"/>
      <c r="K132" s="15"/>
      <c r="L132" s="17"/>
    </row>
    <row r="133" spans="2:12">
      <c r="B133" s="75" t="s">
        <v>33</v>
      </c>
      <c r="C133" s="76"/>
      <c r="D133" s="76"/>
      <c r="E133" s="77"/>
      <c r="F133" s="16"/>
      <c r="G133" s="42" t="s">
        <v>20</v>
      </c>
      <c r="H133" s="43"/>
      <c r="I133" s="44" t="s">
        <v>42</v>
      </c>
      <c r="J133" s="44"/>
      <c r="K133" s="44" t="s">
        <v>45</v>
      </c>
      <c r="L133" s="45"/>
    </row>
    <row r="134" spans="2:12">
      <c r="B134" s="69" t="s">
        <v>34</v>
      </c>
      <c r="C134" s="70"/>
      <c r="D134" s="70"/>
      <c r="E134" s="58" t="str">
        <f>$D118&amp;" - "&amp;$D131</f>
        <v>1 - 14</v>
      </c>
      <c r="F134" s="16"/>
      <c r="G134" s="14" t="s">
        <v>21</v>
      </c>
      <c r="H134" s="15"/>
      <c r="I134" s="16" t="s">
        <v>38</v>
      </c>
      <c r="J134" s="16"/>
      <c r="K134" s="16" t="s">
        <v>46</v>
      </c>
      <c r="L134" s="17"/>
    </row>
    <row r="135" spans="2:12">
      <c r="B135" s="69" t="s">
        <v>35</v>
      </c>
      <c r="C135" s="70"/>
      <c r="D135" s="70"/>
      <c r="E135" s="46">
        <f>AVERAGE(G118:G130)</f>
        <v>4736246.2814550018</v>
      </c>
      <c r="F135" s="16"/>
      <c r="G135" s="14" t="s">
        <v>22</v>
      </c>
      <c r="H135" s="15"/>
      <c r="I135" s="16" t="s">
        <v>39</v>
      </c>
      <c r="J135" s="16"/>
      <c r="K135" s="16"/>
      <c r="L135" s="17"/>
    </row>
    <row r="136" spans="2:12">
      <c r="B136" s="69" t="s">
        <v>36</v>
      </c>
      <c r="C136" s="70"/>
      <c r="D136" s="70"/>
      <c r="E136" s="46">
        <f>AVERAGE(H118:H130)</f>
        <v>4725598.3364130864</v>
      </c>
      <c r="F136" s="16"/>
      <c r="G136" s="14" t="s">
        <v>23</v>
      </c>
      <c r="H136" s="15"/>
      <c r="I136" s="16" t="s">
        <v>49</v>
      </c>
      <c r="J136" s="16"/>
      <c r="K136" s="16" t="s">
        <v>43</v>
      </c>
      <c r="L136" s="18" t="s">
        <v>44</v>
      </c>
    </row>
    <row r="137" spans="2:12" ht="16.2" thickBot="1">
      <c r="B137" s="69" t="s">
        <v>37</v>
      </c>
      <c r="C137" s="70"/>
      <c r="D137" s="70"/>
      <c r="E137" s="59">
        <f>AVERAGE(I118:I130)</f>
        <v>13705462.04872065</v>
      </c>
      <c r="F137" s="16"/>
      <c r="G137" s="14" t="s">
        <v>24</v>
      </c>
      <c r="H137" s="15"/>
      <c r="I137" s="16" t="s">
        <v>40</v>
      </c>
      <c r="J137" s="16"/>
      <c r="K137" s="16"/>
      <c r="L137" s="17"/>
    </row>
    <row r="138" spans="2:12" ht="16.2" thickBot="1">
      <c r="B138" s="71" t="s">
        <v>47</v>
      </c>
      <c r="C138" s="72"/>
      <c r="D138" s="72"/>
      <c r="E138" s="60">
        <f>AVERAGE(J118:J130)</f>
        <v>0.27149038378308532</v>
      </c>
      <c r="F138" s="21"/>
      <c r="G138" s="19" t="s">
        <v>25</v>
      </c>
      <c r="H138" s="20" t="s">
        <v>26</v>
      </c>
      <c r="I138" s="21" t="s">
        <v>41</v>
      </c>
      <c r="J138" s="21"/>
      <c r="K138" s="21"/>
      <c r="L138" s="22"/>
    </row>
    <row r="139" spans="2:12" ht="16.2" thickBot="1"/>
    <row r="140" spans="2:12" ht="47.4" thickBot="1">
      <c r="B140" s="23" t="s">
        <v>50</v>
      </c>
      <c r="C140" s="27" t="s">
        <v>51</v>
      </c>
      <c r="D140" s="27" t="s">
        <v>27</v>
      </c>
      <c r="E140" s="28" t="s">
        <v>17</v>
      </c>
      <c r="F140" s="47" t="s">
        <v>28</v>
      </c>
      <c r="G140" s="28" t="s">
        <v>29</v>
      </c>
      <c r="H140" s="28" t="s">
        <v>30</v>
      </c>
      <c r="I140" s="50" t="s">
        <v>31</v>
      </c>
      <c r="J140" s="50" t="s">
        <v>48</v>
      </c>
      <c r="K140" s="23" t="s">
        <v>32</v>
      </c>
      <c r="L140" s="23" t="s">
        <v>87</v>
      </c>
    </row>
    <row r="141" spans="2:12">
      <c r="B141" s="24">
        <v>2021</v>
      </c>
      <c r="C141" s="24" t="s">
        <v>1</v>
      </c>
      <c r="D141" s="24">
        <v>1</v>
      </c>
      <c r="E141" s="29">
        <f>pivottable!$C$4</f>
        <v>44563000</v>
      </c>
      <c r="F141" s="48">
        <v>0</v>
      </c>
      <c r="G141" s="33">
        <v>0</v>
      </c>
      <c r="H141" s="33">
        <v>0</v>
      </c>
      <c r="I141" s="33">
        <v>0</v>
      </c>
      <c r="J141" s="35">
        <f>ABS((($E141-$F141)/$E141))</f>
        <v>1</v>
      </c>
      <c r="K141" s="53">
        <v>0</v>
      </c>
      <c r="L141" s="38">
        <f>L118+0.1</f>
        <v>0.7</v>
      </c>
    </row>
    <row r="142" spans="2:12">
      <c r="B142" s="25">
        <v>2021</v>
      </c>
      <c r="C142" s="25" t="s">
        <v>2</v>
      </c>
      <c r="D142" s="25">
        <v>2</v>
      </c>
      <c r="E142" s="30">
        <f>pivottable!$C$5</f>
        <v>65825000</v>
      </c>
      <c r="F142" s="49">
        <f>$E141</f>
        <v>44563000</v>
      </c>
      <c r="G142" s="30">
        <f>$E142-$F142</f>
        <v>21262000</v>
      </c>
      <c r="H142" s="30">
        <f>L142*G142+(1-L142)*H141</f>
        <v>14883399.999999998</v>
      </c>
      <c r="I142" s="30">
        <f>L142*ABS(G142)+(1-L142)*I141</f>
        <v>14883399.999999998</v>
      </c>
      <c r="J142" s="36">
        <f t="shared" ref="J142:J153" si="42">ABS((($E142-$F142)/$E142))</f>
        <v>0.32300797569312573</v>
      </c>
      <c r="K142" s="25">
        <f>L142</f>
        <v>0.7</v>
      </c>
      <c r="L142" s="39">
        <f>L141</f>
        <v>0.7</v>
      </c>
    </row>
    <row r="143" spans="2:12">
      <c r="B143" s="25">
        <v>2021</v>
      </c>
      <c r="C143" s="25" t="s">
        <v>7</v>
      </c>
      <c r="D143" s="25">
        <v>3</v>
      </c>
      <c r="E143" s="30">
        <f>pivottable!$C$6</f>
        <v>62444000</v>
      </c>
      <c r="F143" s="49">
        <f>$K142*$E142+(1-$K142)*$F142</f>
        <v>59446400</v>
      </c>
      <c r="G143" s="30">
        <f t="shared" ref="G143:G153" si="43">$E143-$F143</f>
        <v>2997600</v>
      </c>
      <c r="H143" s="30">
        <f t="shared" ref="H143:H153" si="44">L143*G143+(1-L143)*H142</f>
        <v>6563340</v>
      </c>
      <c r="I143" s="30">
        <f t="shared" ref="I143:I153" si="45">L143*ABS(G143)+(1-L143)*I142</f>
        <v>6563340</v>
      </c>
      <c r="J143" s="36">
        <f t="shared" si="42"/>
        <v>4.8004612132470696E-2</v>
      </c>
      <c r="K143" s="54">
        <f>L143</f>
        <v>0.7</v>
      </c>
      <c r="L143" s="39">
        <f t="shared" ref="L143:L154" si="46">L142</f>
        <v>0.7</v>
      </c>
    </row>
    <row r="144" spans="2:12">
      <c r="B144" s="25">
        <v>2021</v>
      </c>
      <c r="C144" s="25" t="s">
        <v>8</v>
      </c>
      <c r="D144" s="25">
        <v>4</v>
      </c>
      <c r="E144" s="30">
        <f>pivottable!$C$7</f>
        <v>46508000</v>
      </c>
      <c r="F144" s="49">
        <f t="shared" ref="F144:F154" si="47">$K143*$E143+(1-$K143)*$F143</f>
        <v>61544720</v>
      </c>
      <c r="G144" s="30">
        <f t="shared" si="43"/>
        <v>-15036720</v>
      </c>
      <c r="H144" s="30">
        <f t="shared" si="44"/>
        <v>-8556702</v>
      </c>
      <c r="I144" s="51">
        <f t="shared" si="45"/>
        <v>12494706</v>
      </c>
      <c r="J144" s="36">
        <f>ABS((($E144-$F144)/$E144))</f>
        <v>0.32331469854648665</v>
      </c>
      <c r="K144" s="25">
        <f>L144</f>
        <v>0.7</v>
      </c>
      <c r="L144" s="39">
        <f t="shared" si="46"/>
        <v>0.7</v>
      </c>
    </row>
    <row r="145" spans="2:12">
      <c r="B145" s="25">
        <v>2021</v>
      </c>
      <c r="C145" s="25" t="s">
        <v>9</v>
      </c>
      <c r="D145" s="25">
        <v>5</v>
      </c>
      <c r="E145" s="30">
        <f>pivottable!$C$8</f>
        <v>61782000</v>
      </c>
      <c r="F145" s="49">
        <f t="shared" si="47"/>
        <v>51019016</v>
      </c>
      <c r="G145" s="30">
        <f t="shared" si="43"/>
        <v>10762984</v>
      </c>
      <c r="H145" s="30">
        <f t="shared" si="44"/>
        <v>4967078.1999999993</v>
      </c>
      <c r="I145" s="30">
        <f t="shared" si="45"/>
        <v>11282500.600000001</v>
      </c>
      <c r="J145" s="36">
        <f t="shared" si="42"/>
        <v>0.17420905765433298</v>
      </c>
      <c r="K145" s="55">
        <f t="shared" ref="K145:K154" si="48">ABS(H144/I144)</f>
        <v>0.68482619759120378</v>
      </c>
      <c r="L145" s="39">
        <f t="shared" si="46"/>
        <v>0.7</v>
      </c>
    </row>
    <row r="146" spans="2:12">
      <c r="B146" s="25">
        <v>2021</v>
      </c>
      <c r="C146" s="25" t="s">
        <v>10</v>
      </c>
      <c r="D146" s="25">
        <v>6</v>
      </c>
      <c r="E146" s="30">
        <f>pivottable!$C$9</f>
        <v>55582000</v>
      </c>
      <c r="F146" s="49">
        <f t="shared" si="47"/>
        <v>58389789.407454967</v>
      </c>
      <c r="G146" s="30">
        <f t="shared" si="43"/>
        <v>-2807789.4074549675</v>
      </c>
      <c r="H146" s="30">
        <f t="shared" si="44"/>
        <v>-475329.1252184771</v>
      </c>
      <c r="I146" s="30">
        <f t="shared" si="45"/>
        <v>5350202.7652184777</v>
      </c>
      <c r="J146" s="36">
        <f t="shared" si="42"/>
        <v>5.0516163640296631E-2</v>
      </c>
      <c r="K146" s="55">
        <f t="shared" si="48"/>
        <v>0.44024621633966488</v>
      </c>
      <c r="L146" s="39">
        <f t="shared" si="46"/>
        <v>0.7</v>
      </c>
    </row>
    <row r="147" spans="2:12">
      <c r="B147" s="25">
        <v>2021</v>
      </c>
      <c r="C147" s="25" t="s">
        <v>11</v>
      </c>
      <c r="D147" s="25">
        <v>7</v>
      </c>
      <c r="E147" s="30">
        <f>pivottable!$C$10</f>
        <v>60323500</v>
      </c>
      <c r="F147" s="49">
        <f t="shared" si="47"/>
        <v>57153670.744544327</v>
      </c>
      <c r="G147" s="30">
        <f t="shared" si="43"/>
        <v>3169829.2554556727</v>
      </c>
      <c r="H147" s="30">
        <f t="shared" si="44"/>
        <v>2076281.7412534277</v>
      </c>
      <c r="I147" s="30">
        <f t="shared" si="45"/>
        <v>3823941.3083845144</v>
      </c>
      <c r="J147" s="36">
        <f t="shared" si="42"/>
        <v>5.2547170761903281E-2</v>
      </c>
      <c r="K147" s="55">
        <f t="shared" si="48"/>
        <v>8.8843198300553913E-2</v>
      </c>
      <c r="L147" s="39">
        <f t="shared" si="46"/>
        <v>0.7</v>
      </c>
    </row>
    <row r="148" spans="2:12">
      <c r="B148" s="25">
        <v>2021</v>
      </c>
      <c r="C148" s="25" t="s">
        <v>12</v>
      </c>
      <c r="D148" s="25">
        <v>8</v>
      </c>
      <c r="E148" s="30">
        <f>pivottable!$C$11</f>
        <v>116442000</v>
      </c>
      <c r="F148" s="49">
        <f t="shared" si="47"/>
        <v>57435288.513665676</v>
      </c>
      <c r="G148" s="30">
        <f t="shared" si="43"/>
        <v>59006711.486334324</v>
      </c>
      <c r="H148" s="30">
        <f t="shared" si="44"/>
        <v>41927582.562810056</v>
      </c>
      <c r="I148" s="30">
        <f t="shared" si="45"/>
        <v>42451880.432949379</v>
      </c>
      <c r="J148" s="36">
        <f t="shared" si="42"/>
        <v>0.50674766395574045</v>
      </c>
      <c r="K148" s="55">
        <f t="shared" si="48"/>
        <v>0.54296904000615698</v>
      </c>
      <c r="L148" s="39">
        <f t="shared" si="46"/>
        <v>0.7</v>
      </c>
    </row>
    <row r="149" spans="2:12">
      <c r="B149" s="25">
        <v>2022</v>
      </c>
      <c r="C149" s="25" t="s">
        <v>13</v>
      </c>
      <c r="D149" s="25">
        <v>9</v>
      </c>
      <c r="E149" s="30">
        <f>pivottable!$C$13</f>
        <v>62357000</v>
      </c>
      <c r="F149" s="49">
        <f t="shared" si="47"/>
        <v>89474106.003320903</v>
      </c>
      <c r="G149" s="30">
        <f t="shared" si="43"/>
        <v>-27117106.003320903</v>
      </c>
      <c r="H149" s="30">
        <f t="shared" si="44"/>
        <v>-6403699.4334816094</v>
      </c>
      <c r="I149" s="30">
        <f t="shared" si="45"/>
        <v>31717538.332209446</v>
      </c>
      <c r="J149" s="36">
        <f t="shared" si="42"/>
        <v>0.43486867558286807</v>
      </c>
      <c r="K149" s="55">
        <f t="shared" si="48"/>
        <v>0.9876495960887427</v>
      </c>
      <c r="L149" s="39">
        <f t="shared" si="46"/>
        <v>0.7</v>
      </c>
    </row>
    <row r="150" spans="2:12">
      <c r="B150" s="25">
        <v>2022</v>
      </c>
      <c r="C150" s="25" t="s">
        <v>14</v>
      </c>
      <c r="D150" s="25">
        <v>10</v>
      </c>
      <c r="E150" s="30">
        <f>pivottable!$C$14</f>
        <v>58470000</v>
      </c>
      <c r="F150" s="49">
        <f t="shared" si="47"/>
        <v>62691907.212045386</v>
      </c>
      <c r="G150" s="30">
        <f t="shared" si="43"/>
        <v>-4221907.2120453864</v>
      </c>
      <c r="H150" s="30">
        <f t="shared" si="44"/>
        <v>-4876444.8784762537</v>
      </c>
      <c r="I150" s="30">
        <f t="shared" si="45"/>
        <v>12470596.548094606</v>
      </c>
      <c r="J150" s="36">
        <f t="shared" si="42"/>
        <v>7.2206382966399626E-2</v>
      </c>
      <c r="K150" s="55">
        <f t="shared" si="48"/>
        <v>0.20189774396768348</v>
      </c>
      <c r="L150" s="39">
        <f t="shared" si="46"/>
        <v>0.7</v>
      </c>
    </row>
    <row r="151" spans="2:12">
      <c r="B151" s="25">
        <v>2022</v>
      </c>
      <c r="C151" s="25" t="s">
        <v>15</v>
      </c>
      <c r="D151" s="25">
        <v>11</v>
      </c>
      <c r="E151" s="30">
        <f>pivottable!$C$15</f>
        <v>65247000</v>
      </c>
      <c r="F151" s="49">
        <f t="shared" si="47"/>
        <v>61839513.670692533</v>
      </c>
      <c r="G151" s="30">
        <f t="shared" si="43"/>
        <v>3407486.3293074667</v>
      </c>
      <c r="H151" s="30">
        <f t="shared" si="44"/>
        <v>922306.96697235014</v>
      </c>
      <c r="I151" s="30">
        <f t="shared" si="45"/>
        <v>6126419.3949436089</v>
      </c>
      <c r="J151" s="36">
        <f t="shared" si="42"/>
        <v>5.2224413832168019E-2</v>
      </c>
      <c r="K151" s="55">
        <f t="shared" si="48"/>
        <v>0.39103541355616467</v>
      </c>
      <c r="L151" s="39">
        <f t="shared" si="46"/>
        <v>0.7</v>
      </c>
    </row>
    <row r="152" spans="2:12">
      <c r="B152" s="25">
        <v>2022</v>
      </c>
      <c r="C152" s="25" t="s">
        <v>16</v>
      </c>
      <c r="D152" s="25">
        <v>12</v>
      </c>
      <c r="E152" s="30">
        <f>pivottable!$C$16</f>
        <v>83708000</v>
      </c>
      <c r="F152" s="49">
        <f t="shared" si="47"/>
        <v>63171961.496660262</v>
      </c>
      <c r="G152" s="30">
        <f t="shared" si="43"/>
        <v>20536038.503339738</v>
      </c>
      <c r="H152" s="30">
        <f t="shared" si="44"/>
        <v>14651919.042429522</v>
      </c>
      <c r="I152" s="30">
        <f t="shared" si="45"/>
        <v>16213152.770820899</v>
      </c>
      <c r="J152" s="36">
        <f t="shared" si="42"/>
        <v>0.24532946078439025</v>
      </c>
      <c r="K152" s="55">
        <f t="shared" si="48"/>
        <v>0.15054584211677849</v>
      </c>
      <c r="L152" s="39">
        <f t="shared" si="46"/>
        <v>0.7</v>
      </c>
    </row>
    <row r="153" spans="2:12">
      <c r="B153" s="25">
        <v>2022</v>
      </c>
      <c r="C153" s="25" t="s">
        <v>1</v>
      </c>
      <c r="D153" s="25">
        <v>13</v>
      </c>
      <c r="E153" s="30">
        <f>pivottable!$C$17</f>
        <v>55656000</v>
      </c>
      <c r="F153" s="49">
        <f t="shared" si="47"/>
        <v>66263576.706888132</v>
      </c>
      <c r="G153" s="34">
        <f t="shared" si="43"/>
        <v>-10607576.706888132</v>
      </c>
      <c r="H153" s="34">
        <f t="shared" si="44"/>
        <v>-3029727.982092835</v>
      </c>
      <c r="I153" s="34">
        <f t="shared" si="45"/>
        <v>12289249.526067963</v>
      </c>
      <c r="J153" s="40">
        <f t="shared" si="42"/>
        <v>0.19059179076628094</v>
      </c>
      <c r="K153" s="56">
        <f t="shared" si="48"/>
        <v>0.90370572889431122</v>
      </c>
      <c r="L153" s="37">
        <f t="shared" si="46"/>
        <v>0.7</v>
      </c>
    </row>
    <row r="154" spans="2:12" ht="16.2" thickBot="1">
      <c r="B154" s="26">
        <v>2022</v>
      </c>
      <c r="C154" s="26" t="s">
        <v>2</v>
      </c>
      <c r="D154" s="26">
        <v>14</v>
      </c>
      <c r="E154" s="31"/>
      <c r="F154" s="61">
        <f t="shared" si="47"/>
        <v>56677448.867187478</v>
      </c>
      <c r="G154" s="31"/>
      <c r="H154" s="31"/>
      <c r="I154" s="31"/>
      <c r="J154" s="52"/>
      <c r="K154" s="57">
        <f t="shared" si="48"/>
        <v>0.2465348250652877</v>
      </c>
      <c r="L154" s="52">
        <f t="shared" si="46"/>
        <v>0.7</v>
      </c>
    </row>
    <row r="155" spans="2:12" ht="16.2" thickBot="1">
      <c r="B155" s="73" t="s">
        <v>0</v>
      </c>
      <c r="C155" s="74"/>
      <c r="D155" s="74"/>
      <c r="E155" s="41">
        <f>SUM(E141:E154)</f>
        <v>838907500</v>
      </c>
      <c r="F155" s="32">
        <f>SUM(F141:F154)</f>
        <v>789670398.62245965</v>
      </c>
      <c r="G155" s="16"/>
      <c r="H155" s="16"/>
      <c r="I155" s="16"/>
      <c r="J155" s="16"/>
      <c r="K155" s="15"/>
      <c r="L155" s="17"/>
    </row>
    <row r="156" spans="2:12">
      <c r="B156" s="75" t="s">
        <v>33</v>
      </c>
      <c r="C156" s="76"/>
      <c r="D156" s="76"/>
      <c r="E156" s="77"/>
      <c r="F156" s="16"/>
      <c r="G156" s="42" t="s">
        <v>20</v>
      </c>
      <c r="H156" s="43"/>
      <c r="I156" s="44" t="s">
        <v>42</v>
      </c>
      <c r="J156" s="44"/>
      <c r="K156" s="44" t="s">
        <v>45</v>
      </c>
      <c r="L156" s="45"/>
    </row>
    <row r="157" spans="2:12">
      <c r="B157" s="69" t="s">
        <v>34</v>
      </c>
      <c r="C157" s="70"/>
      <c r="D157" s="70"/>
      <c r="E157" s="58" t="str">
        <f>$D141&amp;" - "&amp;$D154</f>
        <v>1 - 14</v>
      </c>
      <c r="F157" s="16"/>
      <c r="G157" s="14" t="s">
        <v>21</v>
      </c>
      <c r="H157" s="15"/>
      <c r="I157" s="16" t="s">
        <v>38</v>
      </c>
      <c r="J157" s="16"/>
      <c r="K157" s="16" t="s">
        <v>46</v>
      </c>
      <c r="L157" s="17"/>
    </row>
    <row r="158" spans="2:12">
      <c r="B158" s="69" t="s">
        <v>35</v>
      </c>
      <c r="C158" s="70"/>
      <c r="D158" s="70"/>
      <c r="E158" s="46">
        <f>AVERAGE(G141:G153)</f>
        <v>4719350.0188252162</v>
      </c>
      <c r="F158" s="16"/>
      <c r="G158" s="14" t="s">
        <v>22</v>
      </c>
      <c r="H158" s="15"/>
      <c r="I158" s="16" t="s">
        <v>39</v>
      </c>
      <c r="J158" s="16"/>
      <c r="K158" s="16"/>
      <c r="L158" s="17"/>
    </row>
    <row r="159" spans="2:12">
      <c r="B159" s="69" t="s">
        <v>36</v>
      </c>
      <c r="C159" s="70"/>
      <c r="D159" s="70"/>
      <c r="E159" s="46">
        <f>AVERAGE(H141:H153)</f>
        <v>4819231.1610920141</v>
      </c>
      <c r="F159" s="16"/>
      <c r="G159" s="14" t="s">
        <v>23</v>
      </c>
      <c r="H159" s="15"/>
      <c r="I159" s="16" t="s">
        <v>49</v>
      </c>
      <c r="J159" s="16"/>
      <c r="K159" s="16" t="s">
        <v>43</v>
      </c>
      <c r="L159" s="18" t="s">
        <v>44</v>
      </c>
    </row>
    <row r="160" spans="2:12" ht="16.2" thickBot="1">
      <c r="B160" s="69" t="s">
        <v>37</v>
      </c>
      <c r="C160" s="70"/>
      <c r="D160" s="70"/>
      <c r="E160" s="59">
        <f>AVERAGE(I141:I153)</f>
        <v>13512840.590668373</v>
      </c>
      <c r="F160" s="16"/>
      <c r="G160" s="14" t="s">
        <v>24</v>
      </c>
      <c r="H160" s="15"/>
      <c r="I160" s="16" t="s">
        <v>40</v>
      </c>
      <c r="J160" s="16"/>
      <c r="K160" s="16"/>
      <c r="L160" s="17"/>
    </row>
    <row r="161" spans="2:12" ht="16.2" thickBot="1">
      <c r="B161" s="71" t="s">
        <v>47</v>
      </c>
      <c r="C161" s="72"/>
      <c r="D161" s="72"/>
      <c r="E161" s="60">
        <f>AVERAGE(J141:J153)</f>
        <v>0.26719754356280478</v>
      </c>
      <c r="F161" s="21"/>
      <c r="G161" s="19" t="s">
        <v>25</v>
      </c>
      <c r="H161" s="20" t="s">
        <v>26</v>
      </c>
      <c r="I161" s="21" t="s">
        <v>41</v>
      </c>
      <c r="J161" s="21"/>
      <c r="K161" s="21"/>
      <c r="L161" s="22"/>
    </row>
    <row r="162" spans="2:12" ht="16.2" thickBot="1"/>
    <row r="163" spans="2:12" ht="47.4" thickBot="1">
      <c r="B163" s="23" t="s">
        <v>50</v>
      </c>
      <c r="C163" s="27" t="s">
        <v>51</v>
      </c>
      <c r="D163" s="27" t="s">
        <v>27</v>
      </c>
      <c r="E163" s="28" t="s">
        <v>17</v>
      </c>
      <c r="F163" s="47" t="s">
        <v>28</v>
      </c>
      <c r="G163" s="28" t="s">
        <v>29</v>
      </c>
      <c r="H163" s="28" t="s">
        <v>30</v>
      </c>
      <c r="I163" s="50" t="s">
        <v>31</v>
      </c>
      <c r="J163" s="50" t="s">
        <v>48</v>
      </c>
      <c r="K163" s="23" t="s">
        <v>32</v>
      </c>
      <c r="L163" s="23" t="s">
        <v>87</v>
      </c>
    </row>
    <row r="164" spans="2:12">
      <c r="B164" s="24">
        <v>2021</v>
      </c>
      <c r="C164" s="24" t="s">
        <v>1</v>
      </c>
      <c r="D164" s="24">
        <v>1</v>
      </c>
      <c r="E164" s="29">
        <f>pivottable!$C$4</f>
        <v>44563000</v>
      </c>
      <c r="F164" s="48">
        <v>0</v>
      </c>
      <c r="G164" s="33">
        <v>0</v>
      </c>
      <c r="H164" s="33">
        <v>0</v>
      </c>
      <c r="I164" s="33">
        <v>0</v>
      </c>
      <c r="J164" s="35">
        <f>ABS((($E164-$F164)/$E164))</f>
        <v>1</v>
      </c>
      <c r="K164" s="53">
        <v>0</v>
      </c>
      <c r="L164" s="38">
        <f>L141+0.1</f>
        <v>0.79999999999999993</v>
      </c>
    </row>
    <row r="165" spans="2:12">
      <c r="B165" s="25">
        <v>2021</v>
      </c>
      <c r="C165" s="25" t="s">
        <v>2</v>
      </c>
      <c r="D165" s="25">
        <v>2</v>
      </c>
      <c r="E165" s="30">
        <f>pivottable!$C$5</f>
        <v>65825000</v>
      </c>
      <c r="F165" s="49">
        <f>$E164</f>
        <v>44563000</v>
      </c>
      <c r="G165" s="30">
        <f>$E165-$F165</f>
        <v>21262000</v>
      </c>
      <c r="H165" s="30">
        <f>L165*G165+(1-L165)*H164</f>
        <v>17009600</v>
      </c>
      <c r="I165" s="30">
        <f>L165*ABS(G165)+(1-L165)*I164</f>
        <v>17009600</v>
      </c>
      <c r="J165" s="36">
        <f t="shared" ref="J165:J176" si="49">ABS((($E165-$F165)/$E165))</f>
        <v>0.32300797569312573</v>
      </c>
      <c r="K165" s="25">
        <f>L165</f>
        <v>0.79999999999999993</v>
      </c>
      <c r="L165" s="39">
        <f>L164</f>
        <v>0.79999999999999993</v>
      </c>
    </row>
    <row r="166" spans="2:12">
      <c r="B166" s="25">
        <v>2021</v>
      </c>
      <c r="C166" s="25" t="s">
        <v>7</v>
      </c>
      <c r="D166" s="25">
        <v>3</v>
      </c>
      <c r="E166" s="30">
        <f>pivottable!$C$6</f>
        <v>62444000</v>
      </c>
      <c r="F166" s="49">
        <f>$K165*$E165+(1-$K165)*$F165</f>
        <v>61572600</v>
      </c>
      <c r="G166" s="30">
        <f t="shared" ref="G166:G176" si="50">$E166-$F166</f>
        <v>871400</v>
      </c>
      <c r="H166" s="30">
        <f t="shared" ref="H166:H176" si="51">L166*G166+(1-L166)*H165</f>
        <v>4099040.0000000009</v>
      </c>
      <c r="I166" s="30">
        <f t="shared" ref="I166:I176" si="52">L166*ABS(G166)+(1-L166)*I165</f>
        <v>4099040.0000000009</v>
      </c>
      <c r="J166" s="36">
        <f t="shared" si="49"/>
        <v>1.3954903593619884E-2</v>
      </c>
      <c r="K166" s="54">
        <f>L166</f>
        <v>0.79999999999999993</v>
      </c>
      <c r="L166" s="39">
        <f t="shared" ref="L166:L177" si="53">L165</f>
        <v>0.79999999999999993</v>
      </c>
    </row>
    <row r="167" spans="2:12">
      <c r="B167" s="25">
        <v>2021</v>
      </c>
      <c r="C167" s="25" t="s">
        <v>8</v>
      </c>
      <c r="D167" s="25">
        <v>4</v>
      </c>
      <c r="E167" s="30">
        <f>pivottable!$C$7</f>
        <v>46508000</v>
      </c>
      <c r="F167" s="49">
        <f t="shared" ref="F167:F177" si="54">$K166*$E166+(1-$K166)*$F166</f>
        <v>62269720</v>
      </c>
      <c r="G167" s="30">
        <f t="shared" si="50"/>
        <v>-15761720</v>
      </c>
      <c r="H167" s="30">
        <f t="shared" si="51"/>
        <v>-11789567.999999998</v>
      </c>
      <c r="I167" s="51">
        <f t="shared" si="52"/>
        <v>13429183.999999998</v>
      </c>
      <c r="J167" s="36">
        <f>ABS((($E167-$F167)/$E167))</f>
        <v>0.33890341446632838</v>
      </c>
      <c r="K167" s="25">
        <f>L167</f>
        <v>0.79999999999999993</v>
      </c>
      <c r="L167" s="39">
        <f t="shared" si="53"/>
        <v>0.79999999999999993</v>
      </c>
    </row>
    <row r="168" spans="2:12">
      <c r="B168" s="25">
        <v>2021</v>
      </c>
      <c r="C168" s="25" t="s">
        <v>9</v>
      </c>
      <c r="D168" s="25">
        <v>5</v>
      </c>
      <c r="E168" s="30">
        <f>pivottable!$C$8</f>
        <v>61782000</v>
      </c>
      <c r="F168" s="49">
        <f t="shared" si="54"/>
        <v>49660344</v>
      </c>
      <c r="G168" s="30">
        <f t="shared" si="50"/>
        <v>12121656</v>
      </c>
      <c r="H168" s="30">
        <f t="shared" si="51"/>
        <v>7339411.1999999983</v>
      </c>
      <c r="I168" s="30">
        <f t="shared" si="52"/>
        <v>12383161.6</v>
      </c>
      <c r="J168" s="36">
        <f t="shared" si="49"/>
        <v>0.19620044673205789</v>
      </c>
      <c r="K168" s="55">
        <f t="shared" ref="K168:K177" si="55">ABS(H167/I167)</f>
        <v>0.87790650571173945</v>
      </c>
      <c r="L168" s="39">
        <f t="shared" si="53"/>
        <v>0.79999999999999993</v>
      </c>
    </row>
    <row r="169" spans="2:12">
      <c r="B169" s="25">
        <v>2021</v>
      </c>
      <c r="C169" s="25" t="s">
        <v>10</v>
      </c>
      <c r="D169" s="25">
        <v>6</v>
      </c>
      <c r="E169" s="30">
        <f>pivottable!$C$9</f>
        <v>55582000</v>
      </c>
      <c r="F169" s="49">
        <f t="shared" si="54"/>
        <v>60302024.662399739</v>
      </c>
      <c r="G169" s="30">
        <f t="shared" si="50"/>
        <v>-4720024.662399739</v>
      </c>
      <c r="H169" s="30">
        <f t="shared" si="51"/>
        <v>-2308137.4899197905</v>
      </c>
      <c r="I169" s="30">
        <f t="shared" si="52"/>
        <v>6252652.0499197915</v>
      </c>
      <c r="J169" s="36">
        <f t="shared" si="49"/>
        <v>8.492002199272676E-2</v>
      </c>
      <c r="K169" s="55">
        <f t="shared" si="55"/>
        <v>0.59269283863662081</v>
      </c>
      <c r="L169" s="39">
        <f t="shared" si="53"/>
        <v>0.79999999999999993</v>
      </c>
    </row>
    <row r="170" spans="2:12">
      <c r="B170" s="25">
        <v>2021</v>
      </c>
      <c r="C170" s="25" t="s">
        <v>11</v>
      </c>
      <c r="D170" s="25">
        <v>7</v>
      </c>
      <c r="E170" s="30">
        <f>pivottable!$C$10</f>
        <v>60323500</v>
      </c>
      <c r="F170" s="49">
        <f t="shared" si="54"/>
        <v>57504499.846807182</v>
      </c>
      <c r="G170" s="30">
        <f t="shared" si="50"/>
        <v>2819000.1531928182</v>
      </c>
      <c r="H170" s="30">
        <f t="shared" si="51"/>
        <v>1793572.6245702959</v>
      </c>
      <c r="I170" s="30">
        <f t="shared" si="52"/>
        <v>3505730.5325382128</v>
      </c>
      <c r="J170" s="36">
        <f t="shared" si="49"/>
        <v>4.673137588490088E-2</v>
      </c>
      <c r="K170" s="55">
        <f t="shared" si="55"/>
        <v>0.36914535967972167</v>
      </c>
      <c r="L170" s="39">
        <f t="shared" si="53"/>
        <v>0.79999999999999993</v>
      </c>
    </row>
    <row r="171" spans="2:12">
      <c r="B171" s="25">
        <v>2021</v>
      </c>
      <c r="C171" s="25" t="s">
        <v>12</v>
      </c>
      <c r="D171" s="25">
        <v>8</v>
      </c>
      <c r="E171" s="30">
        <f>pivottable!$C$11</f>
        <v>116442000</v>
      </c>
      <c r="F171" s="49">
        <f t="shared" si="54"/>
        <v>58545120.672294736</v>
      </c>
      <c r="G171" s="30">
        <f t="shared" si="50"/>
        <v>57896879.327705264</v>
      </c>
      <c r="H171" s="30">
        <f t="shared" si="51"/>
        <v>46676217.987078264</v>
      </c>
      <c r="I171" s="30">
        <f t="shared" si="52"/>
        <v>47018649.568671852</v>
      </c>
      <c r="J171" s="36">
        <f t="shared" si="49"/>
        <v>0.49721646251099488</v>
      </c>
      <c r="K171" s="55">
        <f t="shared" si="55"/>
        <v>0.51161166208394138</v>
      </c>
      <c r="L171" s="39">
        <f t="shared" si="53"/>
        <v>0.79999999999999993</v>
      </c>
    </row>
    <row r="172" spans="2:12">
      <c r="B172" s="25">
        <v>2022</v>
      </c>
      <c r="C172" s="25" t="s">
        <v>13</v>
      </c>
      <c r="D172" s="25">
        <v>9</v>
      </c>
      <c r="E172" s="30">
        <f>pivottable!$C$13</f>
        <v>62357000</v>
      </c>
      <c r="F172" s="49">
        <f t="shared" si="54"/>
        <v>88165839.334615409</v>
      </c>
      <c r="G172" s="30">
        <f t="shared" si="50"/>
        <v>-25808839.334615409</v>
      </c>
      <c r="H172" s="30">
        <f t="shared" si="51"/>
        <v>-11311827.870276671</v>
      </c>
      <c r="I172" s="30">
        <f t="shared" si="52"/>
        <v>30050801.381426699</v>
      </c>
      <c r="J172" s="36">
        <f t="shared" si="49"/>
        <v>0.41388840602683596</v>
      </c>
      <c r="K172" s="55">
        <f t="shared" si="55"/>
        <v>0.99271711151351849</v>
      </c>
      <c r="L172" s="39">
        <f t="shared" si="53"/>
        <v>0.79999999999999993</v>
      </c>
    </row>
    <row r="173" spans="2:12">
      <c r="B173" s="25">
        <v>2022</v>
      </c>
      <c r="C173" s="25" t="s">
        <v>14</v>
      </c>
      <c r="D173" s="25">
        <v>10</v>
      </c>
      <c r="E173" s="30">
        <f>pivottable!$C$14</f>
        <v>58470000</v>
      </c>
      <c r="F173" s="49">
        <f t="shared" si="54"/>
        <v>62544962.898839526</v>
      </c>
      <c r="G173" s="30">
        <f t="shared" si="50"/>
        <v>-4074962.8988395259</v>
      </c>
      <c r="H173" s="30">
        <f t="shared" si="51"/>
        <v>-5522335.8931269553</v>
      </c>
      <c r="I173" s="30">
        <f t="shared" si="52"/>
        <v>9270130.5953569617</v>
      </c>
      <c r="J173" s="36">
        <f t="shared" si="49"/>
        <v>6.9693225565923139E-2</v>
      </c>
      <c r="K173" s="55">
        <f t="shared" si="55"/>
        <v>0.37642350121378454</v>
      </c>
      <c r="L173" s="39">
        <f t="shared" si="53"/>
        <v>0.79999999999999993</v>
      </c>
    </row>
    <row r="174" spans="2:12">
      <c r="B174" s="25">
        <v>2022</v>
      </c>
      <c r="C174" s="25" t="s">
        <v>15</v>
      </c>
      <c r="D174" s="25">
        <v>11</v>
      </c>
      <c r="E174" s="30">
        <f>pivottable!$C$15</f>
        <v>65247000</v>
      </c>
      <c r="F174" s="49">
        <f t="shared" si="54"/>
        <v>61011051.097142085</v>
      </c>
      <c r="G174" s="30">
        <f t="shared" si="50"/>
        <v>4235948.9028579146</v>
      </c>
      <c r="H174" s="30">
        <f t="shared" si="51"/>
        <v>2284291.94366094</v>
      </c>
      <c r="I174" s="30">
        <f t="shared" si="52"/>
        <v>5242785.2413577242</v>
      </c>
      <c r="J174" s="36">
        <f t="shared" si="49"/>
        <v>6.4921742039602048E-2</v>
      </c>
      <c r="K174" s="55">
        <f t="shared" si="55"/>
        <v>0.59571284744282593</v>
      </c>
      <c r="L174" s="39">
        <f t="shared" si="53"/>
        <v>0.79999999999999993</v>
      </c>
    </row>
    <row r="175" spans="2:12">
      <c r="B175" s="25">
        <v>2022</v>
      </c>
      <c r="C175" s="25" t="s">
        <v>16</v>
      </c>
      <c r="D175" s="25">
        <v>12</v>
      </c>
      <c r="E175" s="30">
        <f>pivottable!$C$16</f>
        <v>83708000</v>
      </c>
      <c r="F175" s="49">
        <f t="shared" si="54"/>
        <v>63534460.279685885</v>
      </c>
      <c r="G175" s="30">
        <f t="shared" si="50"/>
        <v>20173539.720314115</v>
      </c>
      <c r="H175" s="30">
        <f t="shared" si="51"/>
        <v>16595690.164983477</v>
      </c>
      <c r="I175" s="30">
        <f t="shared" si="52"/>
        <v>17187388.824522834</v>
      </c>
      <c r="J175" s="36">
        <f t="shared" si="49"/>
        <v>0.24099894538531699</v>
      </c>
      <c r="K175" s="55">
        <f t="shared" si="55"/>
        <v>0.43570198634903018</v>
      </c>
      <c r="L175" s="39">
        <f t="shared" si="53"/>
        <v>0.79999999999999993</v>
      </c>
    </row>
    <row r="176" spans="2:12">
      <c r="B176" s="25">
        <v>2022</v>
      </c>
      <c r="C176" s="25" t="s">
        <v>1</v>
      </c>
      <c r="D176" s="25">
        <v>13</v>
      </c>
      <c r="E176" s="30">
        <f>pivottable!$C$17</f>
        <v>55656000</v>
      </c>
      <c r="F176" s="49">
        <f t="shared" si="54"/>
        <v>72324111.607517809</v>
      </c>
      <c r="G176" s="34">
        <f t="shared" si="50"/>
        <v>-16668111.607517809</v>
      </c>
      <c r="H176" s="34">
        <f t="shared" si="51"/>
        <v>-10015351.253017548</v>
      </c>
      <c r="I176" s="34">
        <f t="shared" si="52"/>
        <v>16771967.050918814</v>
      </c>
      <c r="J176" s="40">
        <f t="shared" si="49"/>
        <v>0.29948454088539977</v>
      </c>
      <c r="K176" s="56">
        <f t="shared" si="55"/>
        <v>0.96557367348930134</v>
      </c>
      <c r="L176" s="37">
        <f t="shared" si="53"/>
        <v>0.79999999999999993</v>
      </c>
    </row>
    <row r="177" spans="2:12" ht="16.2" thickBot="1">
      <c r="B177" s="26">
        <v>2022</v>
      </c>
      <c r="C177" s="26" t="s">
        <v>2</v>
      </c>
      <c r="D177" s="26">
        <v>14</v>
      </c>
      <c r="E177" s="31"/>
      <c r="F177" s="61">
        <f t="shared" si="54"/>
        <v>56229821.852517173</v>
      </c>
      <c r="G177" s="31"/>
      <c r="H177" s="31"/>
      <c r="I177" s="31"/>
      <c r="J177" s="52"/>
      <c r="K177" s="57">
        <f t="shared" si="55"/>
        <v>0.59714827858959341</v>
      </c>
      <c r="L177" s="52">
        <f t="shared" si="53"/>
        <v>0.79999999999999993</v>
      </c>
    </row>
    <row r="178" spans="2:12" ht="16.2" thickBot="1">
      <c r="B178" s="73" t="s">
        <v>0</v>
      </c>
      <c r="C178" s="74"/>
      <c r="D178" s="74"/>
      <c r="E178" s="41">
        <f>SUM(E164:E177)</f>
        <v>838907500</v>
      </c>
      <c r="F178" s="32">
        <f>SUM(F164:F177)</f>
        <v>798227556.25181949</v>
      </c>
      <c r="G178" s="16"/>
      <c r="H178" s="16"/>
      <c r="I178" s="16"/>
      <c r="J178" s="16"/>
      <c r="K178" s="15"/>
      <c r="L178" s="17"/>
    </row>
    <row r="179" spans="2:12">
      <c r="B179" s="75" t="s">
        <v>33</v>
      </c>
      <c r="C179" s="76"/>
      <c r="D179" s="76"/>
      <c r="E179" s="77"/>
      <c r="F179" s="16"/>
      <c r="G179" s="42" t="s">
        <v>20</v>
      </c>
      <c r="H179" s="43"/>
      <c r="I179" s="44" t="s">
        <v>42</v>
      </c>
      <c r="J179" s="44"/>
      <c r="K179" s="44" t="s">
        <v>45</v>
      </c>
      <c r="L179" s="45"/>
    </row>
    <row r="180" spans="2:12">
      <c r="B180" s="69" t="s">
        <v>34</v>
      </c>
      <c r="C180" s="70"/>
      <c r="D180" s="70"/>
      <c r="E180" s="58" t="str">
        <f>$D164&amp;" - "&amp;$D177</f>
        <v>1 - 14</v>
      </c>
      <c r="F180" s="16"/>
      <c r="G180" s="14" t="s">
        <v>21</v>
      </c>
      <c r="H180" s="15"/>
      <c r="I180" s="16" t="s">
        <v>38</v>
      </c>
      <c r="J180" s="16"/>
      <c r="K180" s="16" t="s">
        <v>46</v>
      </c>
      <c r="L180" s="17"/>
    </row>
    <row r="181" spans="2:12">
      <c r="B181" s="69" t="s">
        <v>35</v>
      </c>
      <c r="C181" s="70"/>
      <c r="D181" s="70"/>
      <c r="E181" s="46">
        <f>AVERAGE(G164:G176)</f>
        <v>4026674.2769767414</v>
      </c>
      <c r="F181" s="16"/>
      <c r="G181" s="14" t="s">
        <v>22</v>
      </c>
      <c r="H181" s="15"/>
      <c r="I181" s="16" t="s">
        <v>39</v>
      </c>
      <c r="J181" s="16"/>
      <c r="K181" s="16"/>
      <c r="L181" s="17"/>
    </row>
    <row r="182" spans="2:12">
      <c r="B182" s="69" t="s">
        <v>36</v>
      </c>
      <c r="C182" s="70"/>
      <c r="D182" s="70"/>
      <c r="E182" s="46">
        <f>AVERAGE(H164:H176)</f>
        <v>4219277.1856886158</v>
      </c>
      <c r="F182" s="16"/>
      <c r="G182" s="14" t="s">
        <v>23</v>
      </c>
      <c r="H182" s="15"/>
      <c r="I182" s="16" t="s">
        <v>49</v>
      </c>
      <c r="J182" s="16"/>
      <c r="K182" s="16" t="s">
        <v>43</v>
      </c>
      <c r="L182" s="18" t="s">
        <v>44</v>
      </c>
    </row>
    <row r="183" spans="2:12" ht="16.2" thickBot="1">
      <c r="B183" s="69" t="s">
        <v>37</v>
      </c>
      <c r="C183" s="70"/>
      <c r="D183" s="70"/>
      <c r="E183" s="59">
        <f>AVERAGE(I164:I176)</f>
        <v>14017006.988054838</v>
      </c>
      <c r="F183" s="16"/>
      <c r="G183" s="14" t="s">
        <v>24</v>
      </c>
      <c r="H183" s="15"/>
      <c r="I183" s="16" t="s">
        <v>40</v>
      </c>
      <c r="J183" s="16"/>
      <c r="K183" s="16"/>
      <c r="L183" s="17"/>
    </row>
    <row r="184" spans="2:12" ht="16.2" thickBot="1">
      <c r="B184" s="71" t="s">
        <v>47</v>
      </c>
      <c r="C184" s="72"/>
      <c r="D184" s="72"/>
      <c r="E184" s="60">
        <f>AVERAGE(J164:J176)</f>
        <v>0.276147804675141</v>
      </c>
      <c r="F184" s="21"/>
      <c r="G184" s="19" t="s">
        <v>25</v>
      </c>
      <c r="H184" s="20" t="s">
        <v>26</v>
      </c>
      <c r="I184" s="21" t="s">
        <v>41</v>
      </c>
      <c r="J184" s="21"/>
      <c r="K184" s="21"/>
      <c r="L184" s="22"/>
    </row>
    <row r="185" spans="2:12" ht="16.2" thickBot="1"/>
    <row r="186" spans="2:12" ht="47.4" thickBot="1">
      <c r="B186" s="23" t="s">
        <v>50</v>
      </c>
      <c r="C186" s="27" t="s">
        <v>51</v>
      </c>
      <c r="D186" s="27" t="s">
        <v>27</v>
      </c>
      <c r="E186" s="28" t="s">
        <v>17</v>
      </c>
      <c r="F186" s="47" t="s">
        <v>28</v>
      </c>
      <c r="G186" s="28" t="s">
        <v>29</v>
      </c>
      <c r="H186" s="28" t="s">
        <v>30</v>
      </c>
      <c r="I186" s="50" t="s">
        <v>31</v>
      </c>
      <c r="J186" s="50" t="s">
        <v>48</v>
      </c>
      <c r="K186" s="23" t="s">
        <v>32</v>
      </c>
      <c r="L186" s="23" t="s">
        <v>87</v>
      </c>
    </row>
    <row r="187" spans="2:12">
      <c r="B187" s="24">
        <v>2021</v>
      </c>
      <c r="C187" s="24" t="s">
        <v>1</v>
      </c>
      <c r="D187" s="24">
        <v>1</v>
      </c>
      <c r="E187" s="29">
        <f>pivottable!$C$4</f>
        <v>44563000</v>
      </c>
      <c r="F187" s="48">
        <v>0</v>
      </c>
      <c r="G187" s="33">
        <v>0</v>
      </c>
      <c r="H187" s="33">
        <v>0</v>
      </c>
      <c r="I187" s="33">
        <v>0</v>
      </c>
      <c r="J187" s="35">
        <f>ABS((($E187-$F187)/$E187))</f>
        <v>1</v>
      </c>
      <c r="K187" s="53">
        <v>0</v>
      </c>
      <c r="L187" s="38">
        <f>L164+0.1</f>
        <v>0.89999999999999991</v>
      </c>
    </row>
    <row r="188" spans="2:12">
      <c r="B188" s="25">
        <v>2021</v>
      </c>
      <c r="C188" s="25" t="s">
        <v>2</v>
      </c>
      <c r="D188" s="25">
        <v>2</v>
      </c>
      <c r="E188" s="30">
        <f>pivottable!$C$5</f>
        <v>65825000</v>
      </c>
      <c r="F188" s="49">
        <f>$E187</f>
        <v>44563000</v>
      </c>
      <c r="G188" s="30">
        <f>$E188-$F188</f>
        <v>21262000</v>
      </c>
      <c r="H188" s="30">
        <f>L188*G188+(1-L188)*H187</f>
        <v>19135799.999999996</v>
      </c>
      <c r="I188" s="30">
        <f>L188*ABS(G188)+(1-L188)*I187</f>
        <v>19135799.999999996</v>
      </c>
      <c r="J188" s="36">
        <f t="shared" ref="J188:J199" si="56">ABS((($E188-$F188)/$E188))</f>
        <v>0.32300797569312573</v>
      </c>
      <c r="K188" s="25">
        <f>L188</f>
        <v>0.89999999999999991</v>
      </c>
      <c r="L188" s="39">
        <f>L187</f>
        <v>0.89999999999999991</v>
      </c>
    </row>
    <row r="189" spans="2:12">
      <c r="B189" s="25">
        <v>2021</v>
      </c>
      <c r="C189" s="25" t="s">
        <v>7</v>
      </c>
      <c r="D189" s="25">
        <v>3</v>
      </c>
      <c r="E189" s="30">
        <f>pivottable!$C$6</f>
        <v>62444000</v>
      </c>
      <c r="F189" s="49">
        <f>$K188*$E188+(1-$K188)*$F188</f>
        <v>63698800</v>
      </c>
      <c r="G189" s="30">
        <f t="shared" ref="G189:G199" si="57">$E189-$F189</f>
        <v>-1254800</v>
      </c>
      <c r="H189" s="30">
        <f t="shared" ref="H189:H199" si="58">L189*G189+(1-L189)*H188</f>
        <v>784260.0000000014</v>
      </c>
      <c r="I189" s="30">
        <f t="shared" ref="I189:I199" si="59">L189*ABS(G189)+(1-L189)*I188</f>
        <v>3042900.0000000014</v>
      </c>
      <c r="J189" s="36">
        <f t="shared" si="56"/>
        <v>2.0094804945230926E-2</v>
      </c>
      <c r="K189" s="54">
        <f>L189</f>
        <v>0.89999999999999991</v>
      </c>
      <c r="L189" s="39">
        <f t="shared" ref="L189:L200" si="60">L188</f>
        <v>0.89999999999999991</v>
      </c>
    </row>
    <row r="190" spans="2:12">
      <c r="B190" s="25">
        <v>2021</v>
      </c>
      <c r="C190" s="25" t="s">
        <v>8</v>
      </c>
      <c r="D190" s="25">
        <v>4</v>
      </c>
      <c r="E190" s="30">
        <f>pivottable!$C$7</f>
        <v>46508000</v>
      </c>
      <c r="F190" s="49">
        <f t="shared" ref="F190:F200" si="61">$K189*$E189+(1-$K189)*$F189</f>
        <v>62569480</v>
      </c>
      <c r="G190" s="30">
        <f t="shared" si="57"/>
        <v>-16061480</v>
      </c>
      <c r="H190" s="30">
        <f t="shared" si="58"/>
        <v>-14376905.999999998</v>
      </c>
      <c r="I190" s="51">
        <f t="shared" si="59"/>
        <v>14759621.999999998</v>
      </c>
      <c r="J190" s="36">
        <f>ABS((($E190-$F190)/$E190))</f>
        <v>0.34534875720306185</v>
      </c>
      <c r="K190" s="25">
        <f>L190</f>
        <v>0.89999999999999991</v>
      </c>
      <c r="L190" s="39">
        <f t="shared" si="60"/>
        <v>0.89999999999999991</v>
      </c>
    </row>
    <row r="191" spans="2:12">
      <c r="B191" s="25">
        <v>2021</v>
      </c>
      <c r="C191" s="25" t="s">
        <v>9</v>
      </c>
      <c r="D191" s="25">
        <v>5</v>
      </c>
      <c r="E191" s="30">
        <f>pivottable!$C$8</f>
        <v>61782000</v>
      </c>
      <c r="F191" s="49">
        <f t="shared" si="61"/>
        <v>48114148</v>
      </c>
      <c r="G191" s="30">
        <f t="shared" si="57"/>
        <v>13667852</v>
      </c>
      <c r="H191" s="30">
        <f t="shared" si="58"/>
        <v>10863376.199999997</v>
      </c>
      <c r="I191" s="30">
        <f t="shared" si="59"/>
        <v>13777029</v>
      </c>
      <c r="J191" s="36">
        <f t="shared" si="56"/>
        <v>0.22122708879608949</v>
      </c>
      <c r="K191" s="55">
        <f t="shared" ref="K191:K200" si="62">ABS(H190/I190)</f>
        <v>0.97407006764807391</v>
      </c>
      <c r="L191" s="39">
        <f t="shared" si="60"/>
        <v>0.89999999999999991</v>
      </c>
    </row>
    <row r="192" spans="2:12">
      <c r="B192" s="25">
        <v>2021</v>
      </c>
      <c r="C192" s="25" t="s">
        <v>10</v>
      </c>
      <c r="D192" s="25">
        <v>6</v>
      </c>
      <c r="E192" s="30">
        <f>pivottable!$C$9</f>
        <v>55582000</v>
      </c>
      <c r="F192" s="49">
        <f t="shared" si="61"/>
        <v>61427593.522243865</v>
      </c>
      <c r="G192" s="30">
        <f t="shared" si="57"/>
        <v>-5845593.5222438648</v>
      </c>
      <c r="H192" s="30">
        <f t="shared" si="58"/>
        <v>-4174696.5500194766</v>
      </c>
      <c r="I192" s="30">
        <f t="shared" si="59"/>
        <v>6638737.0700194789</v>
      </c>
      <c r="J192" s="36">
        <f t="shared" si="56"/>
        <v>0.10517062218422987</v>
      </c>
      <c r="K192" s="55">
        <f t="shared" si="62"/>
        <v>0.78851370640215657</v>
      </c>
      <c r="L192" s="39">
        <f t="shared" si="60"/>
        <v>0.89999999999999991</v>
      </c>
    </row>
    <row r="193" spans="2:12">
      <c r="B193" s="25">
        <v>2021</v>
      </c>
      <c r="C193" s="25" t="s">
        <v>11</v>
      </c>
      <c r="D193" s="25">
        <v>7</v>
      </c>
      <c r="E193" s="30">
        <f>pivottable!$C$10</f>
        <v>60323500</v>
      </c>
      <c r="F193" s="49">
        <f t="shared" si="61"/>
        <v>56818262.907898918</v>
      </c>
      <c r="G193" s="30">
        <f t="shared" si="57"/>
        <v>3505237.0921010822</v>
      </c>
      <c r="H193" s="30">
        <f t="shared" si="58"/>
        <v>2737243.7278890256</v>
      </c>
      <c r="I193" s="30">
        <f t="shared" si="59"/>
        <v>3818587.089892922</v>
      </c>
      <c r="J193" s="36">
        <f t="shared" si="56"/>
        <v>5.8107322885792144E-2</v>
      </c>
      <c r="K193" s="55">
        <f t="shared" si="62"/>
        <v>0.62883896530145722</v>
      </c>
      <c r="L193" s="39">
        <f t="shared" si="60"/>
        <v>0.89999999999999991</v>
      </c>
    </row>
    <row r="194" spans="2:12">
      <c r="B194" s="25">
        <v>2021</v>
      </c>
      <c r="C194" s="25" t="s">
        <v>12</v>
      </c>
      <c r="D194" s="25">
        <v>8</v>
      </c>
      <c r="E194" s="30">
        <f>pivottable!$C$11</f>
        <v>116442000</v>
      </c>
      <c r="F194" s="49">
        <f t="shared" si="61"/>
        <v>59022492.574032053</v>
      </c>
      <c r="G194" s="30">
        <f t="shared" si="57"/>
        <v>57419507.425967947</v>
      </c>
      <c r="H194" s="30">
        <f t="shared" si="58"/>
        <v>51951281.056160055</v>
      </c>
      <c r="I194" s="30">
        <f t="shared" si="59"/>
        <v>52059415.392360441</v>
      </c>
      <c r="J194" s="36">
        <f t="shared" si="56"/>
        <v>0.49311680859112644</v>
      </c>
      <c r="K194" s="55">
        <f t="shared" si="62"/>
        <v>0.71682108158119329</v>
      </c>
      <c r="L194" s="39">
        <f t="shared" si="60"/>
        <v>0.89999999999999991</v>
      </c>
    </row>
    <row r="195" spans="2:12">
      <c r="B195" s="25">
        <v>2022</v>
      </c>
      <c r="C195" s="25" t="s">
        <v>13</v>
      </c>
      <c r="D195" s="25">
        <v>9</v>
      </c>
      <c r="E195" s="30">
        <f>pivottable!$C$13</f>
        <v>62357000</v>
      </c>
      <c r="F195" s="49">
        <f t="shared" si="61"/>
        <v>100182005.99097376</v>
      </c>
      <c r="G195" s="30">
        <f t="shared" si="57"/>
        <v>-37825005.990973756</v>
      </c>
      <c r="H195" s="30">
        <f t="shared" si="58"/>
        <v>-28847377.286260366</v>
      </c>
      <c r="I195" s="30">
        <f t="shared" si="59"/>
        <v>39248446.931112424</v>
      </c>
      <c r="J195" s="36">
        <f t="shared" si="56"/>
        <v>0.60658796912894708</v>
      </c>
      <c r="K195" s="55">
        <f t="shared" si="62"/>
        <v>0.99792286687460086</v>
      </c>
      <c r="L195" s="39">
        <f t="shared" si="60"/>
        <v>0.89999999999999991</v>
      </c>
    </row>
    <row r="196" spans="2:12">
      <c r="B196" s="25">
        <v>2022</v>
      </c>
      <c r="C196" s="25" t="s">
        <v>14</v>
      </c>
      <c r="D196" s="25">
        <v>10</v>
      </c>
      <c r="E196" s="30">
        <f>pivottable!$C$14</f>
        <v>58470000</v>
      </c>
      <c r="F196" s="49">
        <f t="shared" si="61"/>
        <v>62435567.572912276</v>
      </c>
      <c r="G196" s="30">
        <f t="shared" si="57"/>
        <v>-3965567.5729122758</v>
      </c>
      <c r="H196" s="30">
        <f t="shared" si="58"/>
        <v>-6453748.5442470871</v>
      </c>
      <c r="I196" s="30">
        <f t="shared" si="59"/>
        <v>7493855.5087322937</v>
      </c>
      <c r="J196" s="36">
        <f t="shared" si="56"/>
        <v>6.7822260525265535E-2</v>
      </c>
      <c r="K196" s="55">
        <f t="shared" si="62"/>
        <v>0.73499410911449137</v>
      </c>
      <c r="L196" s="39">
        <f t="shared" si="60"/>
        <v>0.89999999999999991</v>
      </c>
    </row>
    <row r="197" spans="2:12">
      <c r="B197" s="25">
        <v>2022</v>
      </c>
      <c r="C197" s="25" t="s">
        <v>15</v>
      </c>
      <c r="D197" s="25">
        <v>11</v>
      </c>
      <c r="E197" s="30">
        <f>pivottable!$C$15</f>
        <v>65247000</v>
      </c>
      <c r="F197" s="49">
        <f t="shared" si="61"/>
        <v>59520898.767526306</v>
      </c>
      <c r="G197" s="30">
        <f t="shared" si="57"/>
        <v>5726101.2324736938</v>
      </c>
      <c r="H197" s="30">
        <f t="shared" si="58"/>
        <v>4508116.2548016142</v>
      </c>
      <c r="I197" s="30">
        <f t="shared" si="59"/>
        <v>5902876.6600995539</v>
      </c>
      <c r="J197" s="36">
        <f t="shared" si="56"/>
        <v>8.77603756873679E-2</v>
      </c>
      <c r="K197" s="55">
        <f t="shared" si="62"/>
        <v>0.86120536174293583</v>
      </c>
      <c r="L197" s="39">
        <f t="shared" si="60"/>
        <v>0.89999999999999991</v>
      </c>
    </row>
    <row r="198" spans="2:12">
      <c r="B198" s="25">
        <v>2022</v>
      </c>
      <c r="C198" s="25" t="s">
        <v>16</v>
      </c>
      <c r="D198" s="25">
        <v>12</v>
      </c>
      <c r="E198" s="30">
        <f>pivottable!$C$16</f>
        <v>83708000</v>
      </c>
      <c r="F198" s="49">
        <f t="shared" si="61"/>
        <v>64452247.850815482</v>
      </c>
      <c r="G198" s="30">
        <f t="shared" si="57"/>
        <v>19255752.149184518</v>
      </c>
      <c r="H198" s="30">
        <f t="shared" si="58"/>
        <v>17780988.559746224</v>
      </c>
      <c r="I198" s="30">
        <f t="shared" si="59"/>
        <v>17920464.600276019</v>
      </c>
      <c r="J198" s="36">
        <f t="shared" si="56"/>
        <v>0.23003478937717445</v>
      </c>
      <c r="K198" s="55">
        <f t="shared" si="62"/>
        <v>0.76371513660012391</v>
      </c>
      <c r="L198" s="39">
        <f t="shared" si="60"/>
        <v>0.89999999999999991</v>
      </c>
    </row>
    <row r="199" spans="2:12">
      <c r="B199" s="25">
        <v>2022</v>
      </c>
      <c r="C199" s="25" t="s">
        <v>1</v>
      </c>
      <c r="D199" s="25">
        <v>13</v>
      </c>
      <c r="E199" s="30">
        <f>pivottable!$C$17</f>
        <v>55656000</v>
      </c>
      <c r="F199" s="49">
        <f t="shared" si="61"/>
        <v>79158157.233768061</v>
      </c>
      <c r="G199" s="34">
        <f t="shared" si="57"/>
        <v>-23502157.233768061</v>
      </c>
      <c r="H199" s="34">
        <f t="shared" si="58"/>
        <v>-19373842.654416628</v>
      </c>
      <c r="I199" s="34">
        <f t="shared" si="59"/>
        <v>22943987.970418856</v>
      </c>
      <c r="J199" s="40">
        <f t="shared" si="56"/>
        <v>0.42227535636351987</v>
      </c>
      <c r="K199" s="56">
        <f t="shared" si="62"/>
        <v>0.9922169405960799</v>
      </c>
      <c r="L199" s="37">
        <f t="shared" si="60"/>
        <v>0.89999999999999991</v>
      </c>
    </row>
    <row r="200" spans="2:12" ht="16.2" thickBot="1">
      <c r="B200" s="26">
        <v>2022</v>
      </c>
      <c r="C200" s="26" t="s">
        <v>2</v>
      </c>
      <c r="D200" s="26">
        <v>14</v>
      </c>
      <c r="E200" s="31"/>
      <c r="F200" s="61">
        <f t="shared" si="61"/>
        <v>55838918.685870685</v>
      </c>
      <c r="G200" s="31"/>
      <c r="H200" s="31"/>
      <c r="I200" s="31"/>
      <c r="J200" s="52"/>
      <c r="K200" s="57">
        <f t="shared" si="62"/>
        <v>0.8443973505998551</v>
      </c>
      <c r="L200" s="52">
        <f t="shared" si="60"/>
        <v>0.89999999999999991</v>
      </c>
    </row>
    <row r="201" spans="2:12" ht="16.2" thickBot="1">
      <c r="B201" s="73" t="s">
        <v>0</v>
      </c>
      <c r="C201" s="74"/>
      <c r="D201" s="74"/>
      <c r="E201" s="41">
        <f>SUM(E187:E200)</f>
        <v>838907500</v>
      </c>
      <c r="F201" s="32">
        <f>SUM(F187:F200)</f>
        <v>817801573.10604143</v>
      </c>
      <c r="G201" s="16"/>
      <c r="H201" s="16"/>
      <c r="I201" s="16"/>
      <c r="J201" s="16"/>
      <c r="K201" s="15"/>
      <c r="L201" s="17"/>
    </row>
    <row r="202" spans="2:12">
      <c r="B202" s="75" t="s">
        <v>33</v>
      </c>
      <c r="C202" s="76"/>
      <c r="D202" s="76"/>
      <c r="E202" s="77"/>
      <c r="F202" s="16"/>
      <c r="G202" s="42" t="s">
        <v>20</v>
      </c>
      <c r="H202" s="43"/>
      <c r="I202" s="44" t="s">
        <v>42</v>
      </c>
      <c r="J202" s="44"/>
      <c r="K202" s="44" t="s">
        <v>45</v>
      </c>
      <c r="L202" s="45"/>
    </row>
    <row r="203" spans="2:12">
      <c r="B203" s="69" t="s">
        <v>34</v>
      </c>
      <c r="C203" s="70"/>
      <c r="D203" s="70"/>
      <c r="E203" s="58" t="str">
        <f>$D187&amp;" - "&amp;$D200</f>
        <v>1 - 14</v>
      </c>
      <c r="F203" s="16"/>
      <c r="G203" s="14" t="s">
        <v>21</v>
      </c>
      <c r="H203" s="15"/>
      <c r="I203" s="16" t="s">
        <v>38</v>
      </c>
      <c r="J203" s="16"/>
      <c r="K203" s="16" t="s">
        <v>46</v>
      </c>
      <c r="L203" s="17"/>
    </row>
    <row r="204" spans="2:12">
      <c r="B204" s="69" t="s">
        <v>35</v>
      </c>
      <c r="C204" s="70"/>
      <c r="D204" s="70"/>
      <c r="E204" s="46">
        <f>AVERAGE(G187:G199)</f>
        <v>2490911.198448407</v>
      </c>
      <c r="F204" s="16"/>
      <c r="G204" s="14" t="s">
        <v>22</v>
      </c>
      <c r="H204" s="15"/>
      <c r="I204" s="16" t="s">
        <v>39</v>
      </c>
      <c r="J204" s="16"/>
      <c r="K204" s="16"/>
      <c r="L204" s="17"/>
    </row>
    <row r="205" spans="2:12">
      <c r="B205" s="69" t="s">
        <v>36</v>
      </c>
      <c r="C205" s="70"/>
      <c r="D205" s="70"/>
      <c r="E205" s="46">
        <f>AVERAGE(H187:H199)</f>
        <v>2656499.5972041045</v>
      </c>
      <c r="F205" s="16"/>
      <c r="G205" s="14" t="s">
        <v>23</v>
      </c>
      <c r="H205" s="15"/>
      <c r="I205" s="16" t="s">
        <v>49</v>
      </c>
      <c r="J205" s="16"/>
      <c r="K205" s="16" t="s">
        <v>43</v>
      </c>
      <c r="L205" s="18" t="s">
        <v>44</v>
      </c>
    </row>
    <row r="206" spans="2:12" ht="16.2" thickBot="1">
      <c r="B206" s="69" t="s">
        <v>37</v>
      </c>
      <c r="C206" s="70"/>
      <c r="D206" s="70"/>
      <c r="E206" s="59">
        <f>AVERAGE(I187:I199)</f>
        <v>15903209.401762463</v>
      </c>
      <c r="F206" s="16"/>
      <c r="G206" s="14" t="s">
        <v>24</v>
      </c>
      <c r="H206" s="15"/>
      <c r="I206" s="16" t="s">
        <v>40</v>
      </c>
      <c r="J206" s="16"/>
      <c r="K206" s="16"/>
      <c r="L206" s="17"/>
    </row>
    <row r="207" spans="2:12" ht="16.2" thickBot="1">
      <c r="B207" s="71" t="s">
        <v>47</v>
      </c>
      <c r="C207" s="72"/>
      <c r="D207" s="72"/>
      <c r="E207" s="60">
        <f>AVERAGE(J187:J199)</f>
        <v>0.306196471644687</v>
      </c>
      <c r="F207" s="21"/>
      <c r="G207" s="19" t="s">
        <v>25</v>
      </c>
      <c r="H207" s="20" t="s">
        <v>26</v>
      </c>
      <c r="I207" s="21" t="s">
        <v>41</v>
      </c>
      <c r="J207" s="21"/>
      <c r="K207" s="21"/>
      <c r="L207" s="22"/>
    </row>
  </sheetData>
  <mergeCells count="63">
    <mergeCell ref="B205:D205"/>
    <mergeCell ref="B206:D206"/>
    <mergeCell ref="B207:D207"/>
    <mergeCell ref="B183:D183"/>
    <mergeCell ref="B184:D184"/>
    <mergeCell ref="B201:D201"/>
    <mergeCell ref="B202:E202"/>
    <mergeCell ref="B203:D203"/>
    <mergeCell ref="B204:D204"/>
    <mergeCell ref="B182:D182"/>
    <mergeCell ref="B155:D155"/>
    <mergeCell ref="B156:E156"/>
    <mergeCell ref="B157:D157"/>
    <mergeCell ref="B158:D158"/>
    <mergeCell ref="B159:D159"/>
    <mergeCell ref="B160:D160"/>
    <mergeCell ref="B161:D161"/>
    <mergeCell ref="B178:D178"/>
    <mergeCell ref="B179:E179"/>
    <mergeCell ref="B180:D180"/>
    <mergeCell ref="B181:D181"/>
    <mergeCell ref="B138:D138"/>
    <mergeCell ref="B111:D111"/>
    <mergeCell ref="B112:D112"/>
    <mergeCell ref="B113:D113"/>
    <mergeCell ref="B114:D114"/>
    <mergeCell ref="B115:D115"/>
    <mergeCell ref="B132:D132"/>
    <mergeCell ref="B133:E133"/>
    <mergeCell ref="B134:D134"/>
    <mergeCell ref="B135:D135"/>
    <mergeCell ref="B136:D136"/>
    <mergeCell ref="B137:D137"/>
    <mergeCell ref="B64:E64"/>
    <mergeCell ref="B65:D65"/>
    <mergeCell ref="B110:E110"/>
    <mergeCell ref="B67:D67"/>
    <mergeCell ref="B68:D68"/>
    <mergeCell ref="B69:D69"/>
    <mergeCell ref="B86:D86"/>
    <mergeCell ref="B87:E87"/>
    <mergeCell ref="B88:D88"/>
    <mergeCell ref="B89:D89"/>
    <mergeCell ref="B90:D90"/>
    <mergeCell ref="B91:D91"/>
    <mergeCell ref="B92:D92"/>
    <mergeCell ref="B109:D109"/>
    <mergeCell ref="B66:D66"/>
    <mergeCell ref="B17:D17"/>
    <mergeCell ref="B40:D40"/>
    <mergeCell ref="B41:E41"/>
    <mergeCell ref="B42:D42"/>
    <mergeCell ref="B43:D43"/>
    <mergeCell ref="B45:D45"/>
    <mergeCell ref="B46:D46"/>
    <mergeCell ref="B63:D63"/>
    <mergeCell ref="B44:D44"/>
    <mergeCell ref="B18:E18"/>
    <mergeCell ref="B19:D19"/>
    <mergeCell ref="B20:D20"/>
    <mergeCell ref="B21:D21"/>
    <mergeCell ref="B22:D22"/>
    <mergeCell ref="B23:D23"/>
  </mergeCells>
  <pageMargins left="0.7" right="0.7" top="0.75" bottom="0.75" header="0.3" footer="0.3"/>
  <pageSetup orientation="portrait" r:id="rId1"/>
  <ignoredErrors>
    <ignoredError sqref="K7 K9:K14"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1 e 9 2 1 b a - b 3 6 b - 4 3 4 4 - 8 8 c 2 - 6 3 f 6 2 1 b a 7 7 0 7 "   x m l n s = " h t t p : / / s c h e m a s . m i c r o s o f t . c o m / D a t a M a s h u p " > A A A A A A s E A A B Q S w M E F A A C A A g A t E m 7 V N V T C Q m l A A A A 9 Q A A A B I A H A B D b 2 5 m a W c v U G F j a 2 F n Z S 5 4 b W w g o h g A K K A U A A A A A A A A A A A A A A A A A A A A A A A A A A A A h Y 8 x D o I w G I W v Q r r T 1 m o M k p 8 y 6 G I i i Y m J c W 1 K h U Y o h h b L 3 R w 8 k l c Q o 6 i b 4 / v e N 7 x 3 v 9 4 g 7 e s q u K j W 6 s Y k a I I p C p S R T a 5 N k a D O H c M I p R y 2 Q p 5 E o Y J B N j b u b Z 6 g 0 r l z T I j 3 H v s p b t q C M E o n 5 J B t d r J U t U A f W f + X Q 2 2 s E 0 Y q x G H / G s M Z X s x x N G O Y A h k Z Z N p 8 e z b M f b Y / E J Z d 5 b p W c W X C 9 Q r I G I G 8 L / A H U E s D B B Q A A g A I A L R J u 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0 S b t U u U 6 Q x Q Q B A A A H A g A A E w A c A E Z v c m 1 1 b G F z L 1 N l Y 3 R p b 2 4 x L m 0 g o h g A K K A U A A A A A A A A A A A A A A A A A A A A A A A A A A A A h Z B N S 8 N A E I b v g f y H Z b 2 k s A Y K w U v p x S D 4 A S I 2 4 K H 0 M E 3 H J G Q / Z D / E E P L f 3 W T F h l h w L w v v z D z v v G O w t I 2 S Z B f + 9 S a O 4 s j U o P F E C j h y z M i W c L R x R P z b K a d L 9 M r d V 4 k 8 z Z 3 W K O 2 b 0 u 1 R q T Z Z 9 f t n E L i l Y Z I e h n 2 u p P U t B x Y A V z S v Q V Y j v P t A 6 k l T a 1 p o k O Z d a Z E r 7 o Q c i y Y J b q z v 6 T 3 o h j z h N W X E + h I B 2 Q 2 M 9 P T W c Z B e f J D 2 J k v H q U k u o H Y X 5 M D O l p B H J z j U 5 A U F G N d O v B C s 7 O Z I W V X A y X x 4 W P 2 m e k W h P n 2 q Y G H O w U L h R 0 4 W 8 d l 5 p x l r 3 r L + 5 0 R / n c d z L Z c 9 g U W / b R w 1 8 r L J 5 h t Q S w E C L Q A U A A I A C A C 0 S b t U 1 V M J C a U A A A D 1 A A A A E g A A A A A A A A A A A A A A A A A A A A A A Q 2 9 u Z m l n L 1 B h Y 2 t h Z 2 U u e G 1 s U E s B A i 0 A F A A C A A g A t E m 7 V A / K 6 a u k A A A A 6 Q A A A B M A A A A A A A A A A A A A A A A A 8 Q A A A F t D b 2 5 0 Z W 5 0 X 1 R 5 c G V z X S 5 4 b W x Q S w E C L Q A U A A I A C A C 0 S b t U u U 6 Q x Q Q B A A A H A g A A E w A A A A A A A A A A A A A A A A D i A Q A A R m 9 y b X V s Y X M v U 2 V j d G l v b j E u b V B L B Q Y A A A A A A w A D A M I A A A A z 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D A A A A A A A A D E 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Q 8 L 0 l 0 Z W 1 Q Y X R o P j w v S X R l b U x v Y 2 F 0 a W 9 u P j x T d G F i b G V F b n R y a W V z P j x F b n R y e S B U e X B l P S J J c 1 B y a X Z h d G U i I F Z h b H V l P S J s M C I g L z 4 8 R W 5 0 c n k g V H l w Z T 0 i R m l s b E V u Y W J s Z W Q i I F Z h b H V l P S J s M S I g L z 4 8 R W 5 0 c n k g V H l w Z T 0 i U m V s Y X R p b 2 5 z a G l w S W 5 m b 0 N v b n R h a W 5 l c i I g V m F s d W U 9 I n N 7 J n F 1 b 3 Q 7 Y 2 9 s d W 1 u Q 2 9 1 b n Q m c X V v d D s 6 N S w m c X V v d D t r Z X l D b 2 x 1 b W 5 O Y W 1 l c y Z x d W 9 0 O z p b X S w m c X V v d D t x d W V y e V J l b G F 0 a W 9 u c 2 h p c H M m c X V v d D s 6 W 1 0 s J n F 1 b 3 Q 7 Y 2 9 s d W 1 u S W R l b n R p d G l l c y Z x d W 9 0 O z p b J n F 1 b 3 Q 7 U 2 V j d G l v b j E v V G F i b G U 0 L 0 N o Y W 5 n Z W Q g V H l w Z S 5 7 S G F y a S B L Z S 0 s M H 0 m c X V v d D s s J n F 1 b 3 Q 7 U 2 V j d G l v b j E v V G F i b G U 0 L 0 N o Y W 5 n Z W Q g V H l w Z S 5 7 Q n V s Y W 4 s M X 0 m c X V v d D s s J n F 1 b 3 Q 7 U 2 V j d G l v b j E v V G F i b G U 0 L 0 N o Y W 5 n Z W Q g V H l w Z S 5 7 V G F o d W 4 s M n 0 m c X V v d D s s J n F 1 b 3 Q 7 U 2 V j d G l v b j E v V G F i b G U 0 L 0 N o Y W 5 n Z W Q g V H l w Z S 5 7 S n V t b G F o I F B l b W F z d W t h b i w 0 f S Z x d W 9 0 O y w m c X V v d D t T Z W N 0 a W 9 u M S 9 U Y W J s Z T Q v Q 2 h h b m d l Z C B U e X B l M S 5 7 V G F u Z 2 d h b C A s N H 0 m c X V v d D t d L C Z x d W 9 0 O 0 N v b H V t b k N v d W 5 0 J n F 1 b 3 Q 7 O j U s J n F 1 b 3 Q 7 S 2 V 5 Q 2 9 s d W 1 u T m F t Z X M m c X V v d D s 6 W 1 0 s J n F 1 b 3 Q 7 Q 2 9 s d W 1 u S W R l b n R p d G l l c y Z x d W 9 0 O z p b J n F 1 b 3 Q 7 U 2 V j d G l v b j E v V G F i b G U 0 L 0 N o Y W 5 n Z W Q g V H l w Z S 5 7 S G F y a S B L Z S 0 s M H 0 m c X V v d D s s J n F 1 b 3 Q 7 U 2 V j d G l v b j E v V G F i b G U 0 L 0 N o Y W 5 n Z W Q g V H l w Z S 5 7 Q n V s Y W 4 s M X 0 m c X V v d D s s J n F 1 b 3 Q 7 U 2 V j d G l v b j E v V G F i b G U 0 L 0 N o Y W 5 n Z W Q g V H l w Z S 5 7 V G F o d W 4 s M n 0 m c X V v d D s s J n F 1 b 3 Q 7 U 2 V j d G l v b j E v V G F i b G U 0 L 0 N o Y W 5 n Z W Q g V H l w Z S 5 7 S n V t b G F o I F B l b W F z d W t h b i w 0 f S Z x d W 9 0 O y w m c X V v d D t T Z W N 0 a W 9 u M S 9 U Y W J s Z T Q v Q 2 h h b m d l Z C B U e X B l M S 5 7 V G F u Z 2 d h b C A s N H 0 m c X V v d D t d L C Z x d W 9 0 O 1 J l b G F 0 a W 9 u c 2 h p c E l u Z m 8 m c X V v d D s 6 W 1 1 9 I i A v P j x F b n R y e S B U e X B l P S J G a W x s U 3 R h d H V z I i B W Y W x 1 Z T 0 i c 0 N v b X B s Z X R l 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k 5 h b W V z I i B W Y W x 1 Z T 0 i c 1 s m c X V v d D t I Y X J p I E t l L S Z x d W 9 0 O y w m c X V v d D t C d W x h b i Z x d W 9 0 O y w m c X V v d D t U Y W h 1 b i Z x d W 9 0 O y w m c X V v d D t K d W 1 s Y W g g U G V t Y X N 1 a 2 F u J n F 1 b 3 Q 7 L C Z x d W 9 0 O 1 R h b m d n Y W w g J n F 1 b 3 Q 7 X S I g L z 4 8 R W 5 0 c n k g V H l w Z T 0 i R m l s b E N v b H V t b l R 5 c G V z I i B W Y W x 1 Z T 0 i c 0 F B T U R F U W s 9 I i A v P j x F b n R y e S B U e X B l P S J G a W x s T G F z d F V w Z G F 0 Z W Q i I F Z h b H V l P S J k M j A y M i 0 w N S 0 y N 1 Q w M D o z N D o w M i 4 x M T E 0 M T g 4 W i I g L z 4 8 R W 5 0 c n k g V H l w Z T 0 i R m l s b F R h c m d l d C I g V m F s d W U 9 I n N U Y W J s Z V B p d m 9 0 I i A v P j x F b n R y e S B U e X B l P S J G a W x s Z W R D b 2 1 w b G V 0 Z V J l c 3 V s d F R v V 2 9 y a 3 N o Z W V 0 I i B W Y W x 1 Z T 0 i b D E i I C 8 + P E V u d H J 5 I F R 5 c G U 9 I k Z p b G x F c n J v c k N v Z G U i I F Z h b H V l P S J z V W 5 r b m 9 3 b i I g L z 4 8 R W 5 0 c n k g V H l w Z T 0 i R m l s b E V y c m 9 y Q 2 9 1 b n Q i I F Z h b H V l P S J s M C I g L z 4 8 R W 5 0 c n k g V H l w Z T 0 i Q W R k Z W R U b 0 R h d G F N b 2 R l b C I g V m F s d W U 9 I m w x I i A v P j x F b n R y e S B U e X B l P S J G a W x s Q 2 9 1 b n Q i I F Z h b H V l P S J s M z Y 3 I i A v P j x F b n R y e S B U e X B l P S J S Z W N v d m V y e V R h c m d l d F J v d y I g V m F s d W U 9 I m w y I i A v P j x F b n R y e S B U e X B l P S J S Z W N v d m V y e V R h c m d l d E N v b H V t b i I g V m F s d W U 9 I m w y I i A v P j x F b n R y e S B U e X B l P S J S Z W N v d m V y e V R h c m d l d F N o Z W V 0 I i B W Y W x 1 Z T 0 i c 0 R h d G F z Z X R z I i A v P j x F b n R y e S B U e X B l P S J G a W x s V G 9 E Y X R h T W 9 k Z W x F b m F i b G V k I i B W Y W x 1 Z T 0 i b D E i I C 8 + P E V u d H J 5 I F R 5 c G U 9 I k Z p b G x P Y m p l Y 3 R U e X B l I i B W Y W x 1 Z T 0 i c 1 R h Y m x l I i A v P j x F b n R y e S B U e X B l P S J R d W V y e U l E I i B W Y W x 1 Z T 0 i c z E 1 N z B l Y 2 Q 0 L T I 5 Y W Q t N D R l Z C 0 4 Y m Q 1 L W F l O D U z O W J i M T Y 0 M C I g L z 4 8 R W 5 0 c n k g V H l w Z T 0 i R m l s b F R h c m d l d E 5 h b W V D d X N 0 b 2 1 p e m V k I i B W Y W x 1 Z T 0 i b D E i I C 8 + P C 9 T d G F i b G V F b n R y a W V z P j w v S X R l b T 4 8 S X R l b T 4 8 S X R l b U x v Y 2 F 0 a W 9 u P j x J d G V t V H l w Z T 5 G b 3 J t d W x h P C 9 J d G V t V H l w Z T 4 8 S X R l b V B h d G g + U 2 V j d G l v b j E v V G F i b G U 0 L 1 N v d X J j Z T w v S X R l b V B h d G g + P C 9 J d G V t T G 9 j Y X R p b 2 4 + P F N 0 Y W J s Z U V u d H J p Z X M g L z 4 8 L 0 l 0 Z W 0 + P E l 0 Z W 0 + P E l 0 Z W 1 M b 2 N h d G l v b j 4 8 S X R l b V R 5 c G U + R m 9 y b X V s Y T w v S X R l b V R 5 c G U + P E l 0 Z W 1 Q Y X R o P l N l Y 3 R p b 2 4 x L 1 R h Y m x l N C 9 D a G F u Z 2 V k J T I w V H l w Z T w v S X R l b V B h d G g + P C 9 J d G V t T G 9 j Y X R p b 2 4 + P F N 0 Y W J s Z U V u d H J p Z X M g L z 4 8 L 0 l 0 Z W 0 + P E l 0 Z W 0 + P E l 0 Z W 1 M b 2 N h d G l v b j 4 8 S X R l b V R 5 c G U + R m 9 y b X V s Y T w v S X R l b V R 5 c G U + P E l 0 Z W 1 Q Y X R o P l N l Y 3 R p b 2 4 x L 1 R h Y m x l N C 9 S Z W 1 v d m V k J T I w Q 2 9 s d W 1 u c z w v S X R l b V B h d G g + P C 9 J d G V t T G 9 j Y X R p b 2 4 + P F N 0 Y W J s Z U V u d H J p Z X M g L z 4 8 L 0 l 0 Z W 0 + P E l 0 Z W 0 + P E l 0 Z W 1 M b 2 N h d G l v b j 4 8 S X R l b V R 5 c G U + R m 9 y b X V s Y T w v S X R l b V R 5 c G U + P E l 0 Z W 1 Q Y X R o P l N l Y 3 R p b 2 4 x L 1 R h Y m x l N C 9 D a G F u Z 2 V k J T I w V H l w Z T E 8 L 0 l 0 Z W 1 Q Y X R o P j w v S X R l b U x v Y 2 F 0 a W 9 u P j x T d G F i b G V F b n R y a W V z I C 8 + P C 9 J d G V t P j w v S X R l b X M + P C 9 M b 2 N h b F B h Y 2 t h Z 2 V N Z X R h Z G F 0 Y U Z p b G U + F g A A A F B L B Q Y A A A A A A A A A A A A A A A A A A A A A A A A m A Q A A A Q A A A N C M n d 8 B F d E R j H o A w E / C l + s B A A A A m 6 g Q b S N x r k 2 z 0 m X n j 2 U G z w A A A A A C A A A A A A A Q Z g A A A A E A A C A A A A B M D b E 9 Z 6 B G Z d n G V Z l g Q o e A T z Y 1 7 y P 3 p 1 S G s p M g s 0 F p w g A A A A A O g A A A A A I A A C A A A A B g L v W G O a k n y P a 7 j 7 f 9 2 x r p 2 u q O 2 8 Y e p 5 U / 8 P 9 J N x 7 a t l A A A A B S c m U 6 2 r Y 1 P b b v 0 o u I b a d H Z 4 L q k T v p 0 v 5 8 C g P 9 + Q D a U R r + I j X 9 f V h 2 P h R y K 9 r c g w y m N a I r 7 7 8 h 2 6 L m p 2 U 9 z w 9 / L N y T U U l b Q p H x 5 9 0 2 e I Z 4 z U A A A A B w m 4 1 s Y N 3 b X T G b E T u u u X 0 n c c K U s d 9 V 7 v o h y e y Q v W z x / t + E W w Q M C m D i y j 2 v p z F M T / / P F s e e G + z C j f 6 3 R 6 F C a C t a < / D a t a M a s h u p > 
</file>

<file path=customXml/itemProps1.xml><?xml version="1.0" encoding="utf-8"?>
<ds:datastoreItem xmlns:ds="http://schemas.openxmlformats.org/officeDocument/2006/customXml" ds:itemID="{9555D674-C225-4006-8FCD-BF4C39438E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DataRaw</vt:lpstr>
      <vt:lpstr>DataRaw (2)</vt:lpstr>
      <vt:lpstr>DatasetsTable</vt:lpstr>
      <vt:lpstr>pivottable</vt:lpstr>
      <vt:lpstr>Perhitungan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2022-05-08T23:02:35Z</dcterms:created>
  <dcterms:modified xsi:type="dcterms:W3CDTF">2022-07-06T22:40:42Z</dcterms:modified>
</cp:coreProperties>
</file>