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1ba97dbf06e64d/Excel/"/>
    </mc:Choice>
  </mc:AlternateContent>
  <xr:revisionPtr revIDLastSave="910" documentId="8_{AEE5DA8A-F772-4B0E-A554-1053E2C64027}" xr6:coauthVersionLast="47" xr6:coauthVersionMax="47" xr10:uidLastSave="{F3551F35-B798-446E-BE27-8CB454A0B8EA}"/>
  <bookViews>
    <workbookView xWindow="-108" yWindow="-108" windowWidth="23256" windowHeight="13176" firstSheet="5" activeTab="10" xr2:uid="{47981922-77C5-4EC3-A76E-98D6CE997DC2}"/>
  </bookViews>
  <sheets>
    <sheet name="Max-Min" sheetId="9" r:id="rId1"/>
    <sheet name="IF-IFS" sheetId="8" r:id="rId2"/>
    <sheet name="Len" sheetId="2" r:id="rId3"/>
    <sheet name="DateToText" sheetId="3" r:id="rId4"/>
    <sheet name="LeftRight" sheetId="4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3" l="1"/>
  <c r="J2" i="13"/>
  <c r="L2" i="13"/>
  <c r="L2" i="5"/>
  <c r="K2" i="12"/>
  <c r="K2" i="7" a="1"/>
  <c r="K2" i="7" s="1"/>
  <c r="L2" i="7" a="1"/>
  <c r="L2" i="7" s="1"/>
  <c r="J2" i="3" a="1"/>
  <c r="J2" i="3" s="1"/>
  <c r="K2" i="4"/>
  <c r="D5" i="6"/>
  <c r="L10" i="6"/>
  <c r="L9" i="6"/>
  <c r="L8" i="6"/>
  <c r="L6" i="6"/>
  <c r="L5" i="6"/>
  <c r="L4" i="6"/>
  <c r="L3" i="6"/>
  <c r="L2" i="6"/>
  <c r="D3" i="6"/>
  <c r="D4" i="6"/>
  <c r="D6" i="6"/>
  <c r="D7" i="6"/>
  <c r="D8" i="6"/>
  <c r="D9" i="6"/>
  <c r="D10" i="6"/>
  <c r="D2" i="6"/>
  <c r="J3" i="8"/>
  <c r="J4" i="8"/>
  <c r="J5" i="8"/>
  <c r="J6" i="8"/>
  <c r="J7" i="8"/>
  <c r="J8" i="8"/>
  <c r="J9" i="8"/>
  <c r="J10" i="8"/>
  <c r="J2" i="8"/>
  <c r="L3" i="13" l="1"/>
  <c r="L4" i="13"/>
  <c r="L5" i="13"/>
  <c r="L6" i="13"/>
  <c r="L7" i="13"/>
  <c r="L8" i="13"/>
  <c r="L9" i="13"/>
  <c r="L10" i="13"/>
  <c r="J15" i="13"/>
  <c r="K3" i="13"/>
  <c r="K4" i="13"/>
  <c r="K5" i="13"/>
  <c r="K6" i="13"/>
  <c r="K7" i="13"/>
  <c r="K8" i="13"/>
  <c r="K9" i="13"/>
  <c r="K10" i="13"/>
  <c r="J3" i="13"/>
  <c r="J4" i="13"/>
  <c r="J5" i="13"/>
  <c r="J6" i="13"/>
  <c r="J7" i="13"/>
  <c r="J8" i="13"/>
  <c r="J9" i="13"/>
  <c r="J10" i="13"/>
  <c r="J16" i="13"/>
  <c r="J17" i="13"/>
  <c r="J18" i="13"/>
  <c r="J19" i="13"/>
  <c r="J20" i="13"/>
  <c r="J21" i="13"/>
  <c r="J22" i="13"/>
  <c r="J23" i="13"/>
  <c r="L2" i="12"/>
  <c r="K2" i="5"/>
  <c r="J2" i="5"/>
  <c r="J2" i="12"/>
  <c r="J2" i="7" a="1"/>
  <c r="J2" i="7" s="1"/>
  <c r="K3" i="4"/>
  <c r="K4" i="4"/>
  <c r="K5" i="4"/>
  <c r="K6" i="4"/>
  <c r="K7" i="4"/>
  <c r="K8" i="4"/>
  <c r="K9" i="4"/>
  <c r="K10" i="4"/>
  <c r="M2" i="4" a="1"/>
  <c r="M2" i="4" s="1"/>
  <c r="L2" i="4" a="1"/>
  <c r="L2" i="4" s="1"/>
  <c r="K3" i="1"/>
  <c r="K4" i="1"/>
  <c r="K5" i="1"/>
  <c r="K6" i="1"/>
  <c r="K7" i="1"/>
  <c r="K8" i="1"/>
  <c r="K9" i="1"/>
  <c r="K10" i="1"/>
  <c r="K2" i="1"/>
  <c r="J2" i="1"/>
  <c r="J3" i="1"/>
  <c r="J4" i="1"/>
  <c r="J5" i="1"/>
  <c r="J6" i="1"/>
  <c r="J7" i="1"/>
  <c r="J8" i="1"/>
  <c r="J9" i="1"/>
  <c r="J10" i="1"/>
  <c r="K3" i="6"/>
  <c r="K4" i="6"/>
  <c r="K5" i="6"/>
  <c r="K6" i="6"/>
  <c r="K7" i="6"/>
  <c r="L7" i="6" s="1"/>
  <c r="K8" i="6"/>
  <c r="K9" i="6"/>
  <c r="K10" i="6"/>
  <c r="K2" i="6"/>
  <c r="J3" i="2"/>
  <c r="J4" i="2"/>
  <c r="J5" i="2"/>
  <c r="J6" i="2"/>
  <c r="J7" i="2"/>
  <c r="J8" i="2"/>
  <c r="J9" i="2"/>
  <c r="J10" i="2"/>
  <c r="J2" i="2"/>
  <c r="K2" i="8" a="1"/>
  <c r="K2" i="8" s="1"/>
  <c r="H11" i="9"/>
  <c r="H12" i="9" s="1"/>
  <c r="D12" i="9"/>
  <c r="D11" i="9" s="1"/>
  <c r="H11" i="1"/>
  <c r="H12" i="1"/>
  <c r="G11" i="9"/>
  <c r="G12" i="9" s="1"/>
  <c r="I11" i="9"/>
  <c r="I12" i="9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<sst xmlns="http://schemas.openxmlformats.org/spreadsheetml/2006/main" count="603" uniqueCount="126">
  <si>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</si>
  <si>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</si>
  <si>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</si>
  <si>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</si>
  <si>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</si>
  <si>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</si>
  <si>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</si>
  <si>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</si>
  <si>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</si>
  <si>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</si>
  <si>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</si>
  <si>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</si>
  <si>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</si>
  <si>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</si>
  <si>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</si>
  <si>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</si>
  <si>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</si>
  <si>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</si>
  <si>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</si>
  <si>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</si>
  <si>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</si>
  <si>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</si>
  <si>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</si>
  <si>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</si>
  <si>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</si>
  <si>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</si>
  <si>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</si>
  <si>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</si>
  <si>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</si>
  <si>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</si>
  <si>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</si>
  <si>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</si>
  <si>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</si>
  <si>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</si>
  <si>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</si>
  <si>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</si>
  <si>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</si>
  <si>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</si>
  <si>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</si>
  <si>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</si>
  <si>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</si>
  <si>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</si>
  <si>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</si>
  <si>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</si>
  <si>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</si>
  <si>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</si>
  <si>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</si>
  <si>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</si>
  <si>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TRIM(C2)</t>
  </si>
  <si>
    <t>TEXT(H2,"dd/mm/yyyy")</t>
  </si>
  <si>
    <t>SUM</t>
  </si>
  <si>
    <t>SUMIF</t>
  </si>
  <si>
    <t>SUMIFS</t>
  </si>
  <si>
    <t>COUNT</t>
  </si>
  <si>
    <t>IF</t>
  </si>
  <si>
    <t>IFS</t>
  </si>
  <si>
    <t>DAYS</t>
  </si>
  <si>
    <t>NETWORKDAYS</t>
  </si>
  <si>
    <t>Left</t>
  </si>
  <si>
    <t>Right</t>
  </si>
  <si>
    <t>Oldest :-</t>
  </si>
  <si>
    <t>Youngest :-</t>
  </si>
  <si>
    <t xml:space="preserve">Highest :- </t>
  </si>
  <si>
    <t>Lowest :-</t>
  </si>
  <si>
    <t>MAX : Returns the maximum Number.</t>
  </si>
  <si>
    <t>MIN : Returns the minimum Number.</t>
  </si>
  <si>
    <t>IF : (condition, value if true, value if false)</t>
  </si>
  <si>
    <t>IFS : (condition 1, value if true, condition 2, value if true, …..)</t>
  </si>
  <si>
    <t>Oddinson</t>
  </si>
  <si>
    <t>Smith</t>
  </si>
  <si>
    <t>Buttler</t>
  </si>
  <si>
    <t>Harvey</t>
  </si>
  <si>
    <t>Boone</t>
  </si>
  <si>
    <t>Lang</t>
  </si>
  <si>
    <t>Roy</t>
  </si>
  <si>
    <t>Jason</t>
  </si>
  <si>
    <t>LEN : Use to count the length of a string</t>
  </si>
  <si>
    <t>06-09-2015</t>
  </si>
  <si>
    <t>10-10-2015</t>
  </si>
  <si>
    <t>Hartley</t>
  </si>
  <si>
    <t>TEXT(H2,"dd/mm/yyyy") : Converts values to a specific string like it converts date to a string into any specific date format.</t>
  </si>
  <si>
    <t>Start Date</t>
  </si>
  <si>
    <t>03-10-1999</t>
  </si>
  <si>
    <t>02-01-1900</t>
  </si>
  <si>
    <t>04-07-2000</t>
  </si>
  <si>
    <t>05-01-2000</t>
  </si>
  <si>
    <t>06-05-2001</t>
  </si>
  <si>
    <t>07-12-1995</t>
  </si>
  <si>
    <t>08-11-2003</t>
  </si>
  <si>
    <t>09-06-2002</t>
  </si>
  <si>
    <t>10-08-2003</t>
  </si>
  <si>
    <t>End Date</t>
  </si>
  <si>
    <t>08-09-2017</t>
  </si>
  <si>
    <t>03-12-2015</t>
  </si>
  <si>
    <t>30-08-2017</t>
  </si>
  <si>
    <t>11-09-2013</t>
  </si>
  <si>
    <t>04-10-2013</t>
  </si>
  <si>
    <t>22-04-2015</t>
  </si>
  <si>
    <t>14-09-2011</t>
  </si>
  <si>
    <t xml:space="preserve">    Schrute</t>
  </si>
  <si>
    <t xml:space="preserve">               Scott</t>
  </si>
  <si>
    <t xml:space="preserve">      Palmer</t>
  </si>
  <si>
    <t xml:space="preserve">   Hudson        </t>
  </si>
  <si>
    <t xml:space="preserve">     Malone</t>
  </si>
  <si>
    <t xml:space="preserve">       Halpert    </t>
  </si>
  <si>
    <t xml:space="preserve">  Beasley        </t>
  </si>
  <si>
    <t>TRIM() : It removes unwanted spaces on both sides.</t>
  </si>
  <si>
    <t xml:space="preserve">   Martin    </t>
  </si>
  <si>
    <t xml:space="preserve">        Flenderson            </t>
  </si>
  <si>
    <t>CONCATENATE(B2," ",C2) : Use to joins several Strings.</t>
  </si>
  <si>
    <t>GMAIL using CONCATENATE</t>
  </si>
  <si>
    <t>SUBSTITUTE() : Replaces existing text with new text in a text string</t>
  </si>
  <si>
    <t>only 2nd instances</t>
  </si>
  <si>
    <t>only 1st instance</t>
  </si>
  <si>
    <t>NO instances</t>
  </si>
  <si>
    <t>Total No of males</t>
  </si>
  <si>
    <t>Total No of Rows</t>
  </si>
  <si>
    <t>COUNTIF(range, criteria)</t>
  </si>
  <si>
    <t>COUNTIFS(range1, criteria1, …)</t>
  </si>
  <si>
    <t>2/11/2001</t>
  </si>
  <si>
    <t>DAY</t>
  </si>
  <si>
    <t>Tony</t>
  </si>
  <si>
    <t>Stark</t>
  </si>
  <si>
    <t>Length of Lastname</t>
  </si>
  <si>
    <t>Length of (K2)</t>
  </si>
  <si>
    <t>Number of males with age&gt;=30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</si>
</sst>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"/>
  </numFmts>
  <fonts count="1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50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14" fontId="5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9" fillId="0" borderId="0" xfId="0" applyNumberFormat="1" applyFont="1" applyAlignment="1">
      <alignment horizontal="center"/>
    </xf>
    <xf numFmtId="164" fontId="9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164" fontId="11" fillId="0" borderId="0" xfId="0" applyNumberFormat="1" applyFont="1" applyAlignment="1">
      <alignment horizontal="center"/>
    </xf>
    <xf numFmtId="164" fontId="10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14" fontId="13" fillId="0" borderId="0" xfId="0" applyNumberFormat="1" applyFont="1" applyAlignment="1">
      <alignment horizontal="center"/>
    </xf>
    <xf numFmtId="14" fontId="12" fillId="0" borderId="0" xfId="0" applyNumberFormat="1" applyFont="1" applyAlignment="1">
      <alignment horizontal="center"/>
    </xf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/>
    </xf>
    <xf numFmtId="49" fontId="9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49" fontId="13" fillId="0" borderId="0" xfId="0" applyNumberFormat="1" applyFont="1" applyAlignment="1">
      <alignment horizontal="center"/>
    </xf>
    <xf numFmtId="0" fontId="7" fillId="0" borderId="0" xfId="0" applyFont="1"/>
    <xf numFmtId="0" fontId="14" fillId="0" borderId="0" xfId="0" applyFont="1"/>
    <xf numFmtId="49" fontId="5" fillId="0" borderId="0" xfId="0" applyNumberFormat="1" applyFont="1" applyAlignment="1">
      <alignment horizontal="center"/>
    </xf>
    <xf numFmtId="49" fontId="15" fillId="0" borderId="0" xfId="0" applyNumberFormat="1" applyFont="1" applyAlignment="1">
      <alignment horizontal="center"/>
    </xf>
    <xf numFmtId="164" fontId="9" fillId="0" borderId="0" xfId="0" applyNumberFormat="1" applyFont="1"/>
    <xf numFmtId="164" fontId="5" fillId="0" borderId="0" xfId="0" applyNumberFormat="1" applyFont="1"/>
    <xf numFmtId="164" fontId="15" fillId="0" borderId="0" xfId="0" applyNumberFormat="1" applyFont="1"/>
    <xf numFmtId="0" fontId="14" fillId="0" borderId="0" xfId="0" applyFont="1" applyAlignment="1">
      <alignment horizontal="center"/>
    </xf>
    <xf numFmtId="164" fontId="15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/>
    <xf numFmtId="49" fontId="16" fillId="0" borderId="0" xfId="0" applyNumberFormat="1" applyFont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2" borderId="0" xfId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6"/>
  <sheetViews>
    <sheetView workbookViewId="0">
      <selection activeCell="I11" sqref="I11"/>
    </sheetView>
  </sheetViews>
  <sheetFormatPr defaultColWidth="13.6640625" defaultRowHeight="14.4" x14ac:dyDescent="0.3"/>
  <cols>
    <col min="1" max="1" width="13" customWidth="1"/>
    <col min="2" max="2" width="12.21875" customWidth="1"/>
    <col min="3" max="3" width="13.77734375" bestFit="1" customWidth="1"/>
    <col min="4" max="4" width="9.88671875" customWidth="1"/>
    <col min="6" max="6" width="17.109375" customWidth="1"/>
    <col min="7" max="7" width="13.88671875" customWidth="1"/>
    <col min="8" max="8" width="16.21875" customWidth="1"/>
    <col min="9" max="9" width="14.33203125" customWidth="1"/>
  </cols>
  <sheetData>
    <row r="1" spans="1:11" x14ac:dyDescent="0.3">
      <c r="A1" s="6" t="s">
        <v>20</v>
      </c>
      <c r="B1" s="6" t="s">
        <v>0</v>
      </c>
      <c r="C1" s="6" t="s">
        <v>1</v>
      </c>
      <c r="D1" s="17" t="s">
        <v>23</v>
      </c>
      <c r="E1" s="6" t="s">
        <v>24</v>
      </c>
      <c r="F1" s="6" t="s">
        <v>21</v>
      </c>
      <c r="G1" s="21" t="s">
        <v>22</v>
      </c>
      <c r="H1" s="14" t="s">
        <v>36</v>
      </c>
      <c r="I1" s="25" t="s">
        <v>37</v>
      </c>
    </row>
    <row r="2" spans="1:11" x14ac:dyDescent="0.3">
      <c r="A2" s="3">
        <v>1001</v>
      </c>
      <c r="B2" s="3" t="s">
        <v>2</v>
      </c>
      <c r="C2" s="3" t="s">
        <v>3</v>
      </c>
      <c r="D2" s="18">
        <v>30</v>
      </c>
      <c r="E2" s="3" t="s">
        <v>26</v>
      </c>
      <c r="F2" s="3" t="s">
        <v>25</v>
      </c>
      <c r="G2" s="22">
        <v>38000</v>
      </c>
      <c r="H2" s="16">
        <v>37197</v>
      </c>
      <c r="I2" s="26">
        <v>42253</v>
      </c>
      <c r="J2" s="1"/>
      <c r="K2" s="1"/>
    </row>
    <row r="3" spans="1:11" x14ac:dyDescent="0.3">
      <c r="A3" s="3">
        <v>1002</v>
      </c>
      <c r="B3" s="3" t="s">
        <v>4</v>
      </c>
      <c r="C3" s="3" t="s">
        <v>5</v>
      </c>
      <c r="D3" s="18">
        <v>29</v>
      </c>
      <c r="E3" s="3" t="s">
        <v>28</v>
      </c>
      <c r="F3" s="3" t="s">
        <v>27</v>
      </c>
      <c r="G3" s="22">
        <v>20000</v>
      </c>
      <c r="H3" s="16">
        <v>36436</v>
      </c>
      <c r="I3" s="26">
        <v>42287</v>
      </c>
    </row>
    <row r="4" spans="1:11" x14ac:dyDescent="0.3">
      <c r="A4" s="3">
        <v>1003</v>
      </c>
      <c r="B4" s="3" t="s">
        <v>6</v>
      </c>
      <c r="C4" s="3" t="s">
        <v>7</v>
      </c>
      <c r="D4" s="18">
        <v>39</v>
      </c>
      <c r="E4" s="3" t="s">
        <v>26</v>
      </c>
      <c r="F4" s="3" t="s">
        <v>30</v>
      </c>
      <c r="G4" s="22">
        <v>63000</v>
      </c>
      <c r="H4" s="16">
        <v>36711</v>
      </c>
      <c r="I4" s="26">
        <v>42986</v>
      </c>
    </row>
    <row r="5" spans="1:11" x14ac:dyDescent="0.3">
      <c r="A5" s="3">
        <v>1004</v>
      </c>
      <c r="B5" s="3" t="s">
        <v>13</v>
      </c>
      <c r="C5" s="3" t="s">
        <v>12</v>
      </c>
      <c r="D5" s="18">
        <v>31</v>
      </c>
      <c r="E5" s="3" t="s">
        <v>28</v>
      </c>
      <c r="F5" s="3" t="s">
        <v>29</v>
      </c>
      <c r="G5" s="22">
        <v>32000</v>
      </c>
      <c r="H5" s="16">
        <v>37991</v>
      </c>
      <c r="I5" s="26">
        <v>42341</v>
      </c>
    </row>
    <row r="6" spans="1:11" x14ac:dyDescent="0.3">
      <c r="A6" s="3">
        <v>1005</v>
      </c>
      <c r="B6" s="3" t="s">
        <v>14</v>
      </c>
      <c r="C6" s="3" t="s">
        <v>15</v>
      </c>
      <c r="D6" s="18">
        <v>34</v>
      </c>
      <c r="E6" s="3" t="s">
        <v>26</v>
      </c>
      <c r="F6" s="3" t="s">
        <v>30</v>
      </c>
      <c r="G6" s="22">
        <v>50000</v>
      </c>
      <c r="H6" s="16">
        <v>37017</v>
      </c>
      <c r="I6" s="26">
        <v>42977</v>
      </c>
    </row>
    <row r="7" spans="1:11" x14ac:dyDescent="0.3">
      <c r="A7" s="3">
        <v>1006</v>
      </c>
      <c r="B7" s="3" t="s">
        <v>8</v>
      </c>
      <c r="C7" s="3" t="s">
        <v>9</v>
      </c>
      <c r="D7" s="18">
        <v>32</v>
      </c>
      <c r="E7" s="3" t="s">
        <v>26</v>
      </c>
      <c r="F7" s="3" t="s">
        <v>31</v>
      </c>
      <c r="G7" s="22">
        <v>65000</v>
      </c>
      <c r="H7" s="16">
        <v>35040</v>
      </c>
      <c r="I7" s="26">
        <v>41528</v>
      </c>
    </row>
    <row r="8" spans="1:11" x14ac:dyDescent="0.3">
      <c r="A8" s="3">
        <v>1007</v>
      </c>
      <c r="B8" s="3" t="s">
        <v>33</v>
      </c>
      <c r="C8" s="3" t="s">
        <v>34</v>
      </c>
      <c r="D8" s="18">
        <v>25</v>
      </c>
      <c r="E8" s="3" t="s">
        <v>28</v>
      </c>
      <c r="F8" s="3" t="s">
        <v>32</v>
      </c>
      <c r="G8" s="22">
        <v>31000</v>
      </c>
      <c r="H8" s="16">
        <v>37933</v>
      </c>
      <c r="I8" s="26">
        <v>41551</v>
      </c>
    </row>
    <row r="9" spans="1:11" x14ac:dyDescent="0.3">
      <c r="A9" s="3">
        <v>1008</v>
      </c>
      <c r="B9" s="3" t="s">
        <v>16</v>
      </c>
      <c r="C9" s="3" t="s">
        <v>17</v>
      </c>
      <c r="D9" s="18">
        <v>37</v>
      </c>
      <c r="E9" s="3" t="s">
        <v>26</v>
      </c>
      <c r="F9" s="3" t="s">
        <v>25</v>
      </c>
      <c r="G9" s="22">
        <v>48000</v>
      </c>
      <c r="H9" s="16">
        <v>37416</v>
      </c>
      <c r="I9" s="26">
        <v>42116</v>
      </c>
    </row>
    <row r="10" spans="1:11" x14ac:dyDescent="0.3">
      <c r="A10" s="3">
        <v>1009</v>
      </c>
      <c r="B10" s="3" t="s">
        <v>10</v>
      </c>
      <c r="C10" s="3" t="s">
        <v>11</v>
      </c>
      <c r="D10" s="18">
        <v>26</v>
      </c>
      <c r="E10" s="3" t="s">
        <v>26</v>
      </c>
      <c r="F10" s="3" t="s">
        <v>29</v>
      </c>
      <c r="G10" s="22">
        <v>38000</v>
      </c>
      <c r="H10" s="16">
        <v>37843</v>
      </c>
      <c r="I10" s="26">
        <v>40800</v>
      </c>
    </row>
    <row r="11" spans="1:11" ht="15.6" x14ac:dyDescent="0.3">
      <c r="C11" s="7" t="s">
        <v>60</v>
      </c>
      <c r="D11" s="17">
        <f>MAX(D2:D10)</f>
        <v>39</v>
      </c>
      <c r="F11" s="7" t="s">
        <v>62</v>
      </c>
      <c r="G11" s="23">
        <f>MAX(G2:G10)</f>
        <v>65000</v>
      </c>
      <c r="H11" s="24">
        <f>MAX(H2:H10)</f>
        <v>37991</v>
      </c>
      <c r="I11" s="27">
        <f>MAX(I2:I10)</f>
        <v>42986</v>
      </c>
    </row>
    <row r="12" spans="1:11" ht="15.6" x14ac:dyDescent="0.3">
      <c r="C12" s="7" t="s">
        <v>61</v>
      </c>
      <c r="D12" s="17">
        <f>MIN(D2:D10)</f>
        <v>25</v>
      </c>
      <c r="F12" s="7" t="s">
        <v>63</v>
      </c>
      <c r="G12" s="23">
        <f>MIN(G2:G11)</f>
        <v>20000</v>
      </c>
      <c r="H12" s="24">
        <f>MIN(H2:H11)</f>
        <v>35040</v>
      </c>
      <c r="I12" s="27">
        <f>MIN(I2:I11)</f>
        <v>40800</v>
      </c>
    </row>
    <row r="15" spans="1:11" ht="15.6" x14ac:dyDescent="0.3">
      <c r="C15" s="46" t="s">
        <v>64</v>
      </c>
      <c r="D15" s="46"/>
      <c r="E15" s="46"/>
    </row>
    <row r="16" spans="1:11" ht="15.6" x14ac:dyDescent="0.3">
      <c r="C16" s="46" t="s">
        <v>65</v>
      </c>
      <c r="D16" s="46"/>
      <c r="E16" s="46"/>
    </row>
  </sheetData>
  <sortState xmlns:xlrd2="http://schemas.microsoft.com/office/spreadsheetml/2017/richdata2" ref="A2:I10">
    <sortCondition ref="A2:A10"/>
  </sortState>
  <mergeCells count="2">
    <mergeCell ref="C15:E15"/>
    <mergeCell ref="C16:E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2"/>
  </sheetPr>
  <dimension ref="A1:K15"/>
  <sheetViews>
    <sheetView workbookViewId="0">
      <selection activeCell="G3" sqref="G3"/>
    </sheetView>
  </sheetViews>
  <sheetFormatPr defaultColWidth="13.6640625" defaultRowHeight="14.4" x14ac:dyDescent="0.3"/>
  <cols>
    <col min="1" max="1" width="13.5546875" customWidth="1"/>
    <col min="4" max="4" width="7.6640625" customWidth="1"/>
    <col min="6" max="6" width="15.77734375" bestFit="1" customWidth="1"/>
    <col min="11" max="11" width="18.88671875" customWidth="1"/>
  </cols>
  <sheetData>
    <row r="1" spans="1:11" s="8" customFormat="1" x14ac:dyDescent="0.3">
      <c r="A1" s="6" t="s">
        <v>20</v>
      </c>
      <c r="B1" s="6" t="s">
        <v>0</v>
      </c>
      <c r="C1" s="6" t="s">
        <v>1</v>
      </c>
      <c r="D1" s="14" t="s">
        <v>23</v>
      </c>
      <c r="E1" s="6" t="s">
        <v>24</v>
      </c>
      <c r="F1" s="6" t="s">
        <v>21</v>
      </c>
      <c r="G1" s="17" t="s">
        <v>22</v>
      </c>
      <c r="H1" s="6" t="s">
        <v>36</v>
      </c>
      <c r="I1" s="6" t="s">
        <v>37</v>
      </c>
      <c r="J1" s="14" t="s">
        <v>54</v>
      </c>
      <c r="K1" s="17" t="s">
        <v>55</v>
      </c>
    </row>
    <row r="2" spans="1:11" x14ac:dyDescent="0.3">
      <c r="A2" s="3">
        <v>1001</v>
      </c>
      <c r="B2" s="3" t="s">
        <v>2</v>
      </c>
      <c r="C2" s="3" t="s">
        <v>3</v>
      </c>
      <c r="D2" s="10">
        <v>30</v>
      </c>
      <c r="E2" s="3" t="s">
        <v>26</v>
      </c>
      <c r="F2" s="3" t="s">
        <v>25</v>
      </c>
      <c r="G2" s="20">
        <v>38000</v>
      </c>
      <c r="H2" s="4">
        <v>37197</v>
      </c>
      <c r="I2" s="4">
        <v>42253</v>
      </c>
      <c r="J2" s="10" t="str">
        <f>IF(D2 &gt; 30,"OLD","YOUNG")</f>
        <v>YOUNG</v>
      </c>
      <c r="K2" s="18" t="str" cm="1">
        <f t="array" ref="K2:K10">_xlfn.IFS(G2:G10&gt;=50000,"High Level Salary",G2:G10&gt;=30000,"Mid Level Salary",G2:G10 &lt; 30000, "Low Level Salary")</f>
        <v>Mid Level Salary</v>
      </c>
    </row>
    <row r="3" spans="1:11" x14ac:dyDescent="0.3">
      <c r="A3" s="3">
        <v>1002</v>
      </c>
      <c r="B3" s="3" t="s">
        <v>4</v>
      </c>
      <c r="C3" s="3" t="s">
        <v>5</v>
      </c>
      <c r="D3" s="10">
        <v>31</v>
      </c>
      <c r="E3" s="3" t="s">
        <v>28</v>
      </c>
      <c r="F3" s="3" t="s">
        <v>27</v>
      </c>
      <c r="G3" s="20">
        <v>22000</v>
      </c>
      <c r="H3" s="4">
        <v>36436</v>
      </c>
      <c r="I3" s="4">
        <v>42287</v>
      </c>
      <c r="J3" s="10" t="str">
        <f t="shared" ref="J3:J10" si="0">IF(D3 &gt; 30,"OLD","YOUNG")</f>
        <v>OLD</v>
      </c>
      <c r="K3" s="18" t="str">
        <v>Low Level Salary</v>
      </c>
    </row>
    <row r="4" spans="1:11" x14ac:dyDescent="0.3">
      <c r="A4" s="3">
        <v>1003</v>
      </c>
      <c r="B4" s="3" t="s">
        <v>6</v>
      </c>
      <c r="C4" s="3" t="s">
        <v>7</v>
      </c>
      <c r="D4" s="10">
        <v>29</v>
      </c>
      <c r="E4" s="3" t="s">
        <v>26</v>
      </c>
      <c r="F4" s="3" t="s">
        <v>30</v>
      </c>
      <c r="G4" s="20">
        <v>63000</v>
      </c>
      <c r="H4" s="4">
        <v>36711</v>
      </c>
      <c r="I4" s="4">
        <v>42986</v>
      </c>
      <c r="J4" s="10" t="str">
        <f t="shared" si="0"/>
        <v>YOUNG</v>
      </c>
      <c r="K4" s="18" t="str">
        <v>High Level Salary</v>
      </c>
    </row>
    <row r="5" spans="1:11" x14ac:dyDescent="0.3">
      <c r="A5" s="3">
        <v>1004</v>
      </c>
      <c r="B5" s="3" t="s">
        <v>13</v>
      </c>
      <c r="C5" s="3" t="s">
        <v>12</v>
      </c>
      <c r="D5" s="10">
        <v>31</v>
      </c>
      <c r="E5" s="3" t="s">
        <v>28</v>
      </c>
      <c r="F5" s="3" t="s">
        <v>29</v>
      </c>
      <c r="G5" s="20">
        <v>32000</v>
      </c>
      <c r="H5" s="4">
        <v>36530</v>
      </c>
      <c r="I5" s="4">
        <v>42341</v>
      </c>
      <c r="J5" s="10" t="str">
        <f t="shared" si="0"/>
        <v>OLD</v>
      </c>
      <c r="K5" s="18" t="str">
        <v>Mid Level Salary</v>
      </c>
    </row>
    <row r="6" spans="1:11" x14ac:dyDescent="0.3">
      <c r="A6" s="3">
        <v>1005</v>
      </c>
      <c r="B6" s="3" t="s">
        <v>14</v>
      </c>
      <c r="C6" s="3" t="s">
        <v>15</v>
      </c>
      <c r="D6" s="10">
        <v>32</v>
      </c>
      <c r="E6" s="3" t="s">
        <v>26</v>
      </c>
      <c r="F6" s="3" t="s">
        <v>30</v>
      </c>
      <c r="G6" s="20">
        <v>50000</v>
      </c>
      <c r="H6" s="4">
        <v>37017</v>
      </c>
      <c r="I6" s="4">
        <v>42977</v>
      </c>
      <c r="J6" s="10" t="str">
        <f t="shared" si="0"/>
        <v>OLD</v>
      </c>
      <c r="K6" s="18" t="str">
        <v>High Level Salary</v>
      </c>
    </row>
    <row r="7" spans="1:11" x14ac:dyDescent="0.3">
      <c r="A7" s="3">
        <v>1006</v>
      </c>
      <c r="B7" s="3" t="s">
        <v>8</v>
      </c>
      <c r="C7" s="3" t="s">
        <v>9</v>
      </c>
      <c r="D7" s="10">
        <v>29</v>
      </c>
      <c r="E7" s="3" t="s">
        <v>26</v>
      </c>
      <c r="F7" s="3" t="s">
        <v>31</v>
      </c>
      <c r="G7" s="20">
        <v>65000</v>
      </c>
      <c r="H7" s="4">
        <v>35040</v>
      </c>
      <c r="I7" s="4">
        <v>41528</v>
      </c>
      <c r="J7" s="10" t="str">
        <f t="shared" si="0"/>
        <v>YOUNG</v>
      </c>
      <c r="K7" s="18" t="str">
        <v>High Level Salary</v>
      </c>
    </row>
    <row r="8" spans="1:11" x14ac:dyDescent="0.3">
      <c r="A8" s="3">
        <v>1007</v>
      </c>
      <c r="B8" s="3" t="s">
        <v>33</v>
      </c>
      <c r="C8" s="3" t="s">
        <v>34</v>
      </c>
      <c r="D8" s="10">
        <v>25</v>
      </c>
      <c r="E8" s="3" t="s">
        <v>28</v>
      </c>
      <c r="F8" s="3" t="s">
        <v>32</v>
      </c>
      <c r="G8" s="20">
        <v>31000</v>
      </c>
      <c r="H8" s="4">
        <v>37933</v>
      </c>
      <c r="I8" s="4">
        <v>41551</v>
      </c>
      <c r="J8" s="10" t="str">
        <f t="shared" si="0"/>
        <v>YOUNG</v>
      </c>
      <c r="K8" s="18" t="str">
        <v>Mid Level Salary</v>
      </c>
    </row>
    <row r="9" spans="1:11" x14ac:dyDescent="0.3">
      <c r="A9" s="3">
        <v>1008</v>
      </c>
      <c r="B9" s="3" t="s">
        <v>16</v>
      </c>
      <c r="C9" s="3" t="s">
        <v>17</v>
      </c>
      <c r="D9" s="10">
        <v>37</v>
      </c>
      <c r="E9" s="3" t="s">
        <v>26</v>
      </c>
      <c r="F9" s="3" t="s">
        <v>25</v>
      </c>
      <c r="G9" s="20">
        <v>29500</v>
      </c>
      <c r="H9" s="4">
        <v>37416</v>
      </c>
      <c r="I9" s="4">
        <v>42116</v>
      </c>
      <c r="J9" s="10" t="str">
        <f t="shared" si="0"/>
        <v>OLD</v>
      </c>
      <c r="K9" s="18" t="str">
        <v>Low Level Salary</v>
      </c>
    </row>
    <row r="10" spans="1:11" x14ac:dyDescent="0.3">
      <c r="A10" s="3">
        <v>1009</v>
      </c>
      <c r="B10" s="3" t="s">
        <v>10</v>
      </c>
      <c r="C10" s="3" t="s">
        <v>11</v>
      </c>
      <c r="D10" s="10">
        <v>26</v>
      </c>
      <c r="E10" s="3" t="s">
        <v>26</v>
      </c>
      <c r="F10" s="3" t="s">
        <v>29</v>
      </c>
      <c r="G10" s="20">
        <v>35000</v>
      </c>
      <c r="H10" s="4">
        <v>37843</v>
      </c>
      <c r="I10" s="4">
        <v>40800</v>
      </c>
      <c r="J10" s="10" t="str">
        <f t="shared" si="0"/>
        <v>YOUNG</v>
      </c>
      <c r="K10" s="18" t="str">
        <v>Mid Level Salary</v>
      </c>
    </row>
    <row r="14" spans="1:11" x14ac:dyDescent="0.3">
      <c r="D14" s="47" t="s">
        <v>66</v>
      </c>
      <c r="E14" s="47"/>
      <c r="F14" s="47"/>
      <c r="G14" s="47"/>
    </row>
    <row r="15" spans="1:11" x14ac:dyDescent="0.3">
      <c r="D15" s="47" t="s">
        <v>67</v>
      </c>
      <c r="E15" s="47"/>
      <c r="F15" s="47"/>
      <c r="G15" s="47"/>
    </row>
  </sheetData>
  <mergeCells count="2">
    <mergeCell ref="D15:G15"/>
    <mergeCell ref="D14:G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rgb="FF7030A0"/>
  </sheetPr>
  <dimension ref="A1:K15"/>
  <sheetViews>
    <sheetView workbookViewId="0">
      <selection activeCell="J2" sqref="J2"/>
    </sheetView>
  </sheetViews>
  <sheetFormatPr defaultColWidth="10.88671875" defaultRowHeight="14.4" x14ac:dyDescent="0.3"/>
  <cols>
    <col min="1" max="1" width="10.77734375" bestFit="1" customWidth="1"/>
  </cols>
  <sheetData>
    <row r="1" spans="1:11" s="8" customFormat="1" x14ac:dyDescent="0.3">
      <c r="A1" s="6" t="s">
        <v>20</v>
      </c>
      <c r="B1" s="6" t="s">
        <v>0</v>
      </c>
      <c r="C1" s="14" t="s">
        <v>1</v>
      </c>
      <c r="D1" s="6" t="s">
        <v>23</v>
      </c>
      <c r="E1" s="6" t="s">
        <v>24</v>
      </c>
      <c r="F1" s="6" t="s">
        <v>21</v>
      </c>
      <c r="G1" s="6" t="s">
        <v>22</v>
      </c>
      <c r="H1" s="6" t="s">
        <v>36</v>
      </c>
      <c r="I1" s="6" t="s">
        <v>37</v>
      </c>
      <c r="J1" s="14" t="s">
        <v>19</v>
      </c>
    </row>
    <row r="2" spans="1:11" x14ac:dyDescent="0.3">
      <c r="A2" s="3">
        <v>1001</v>
      </c>
      <c r="B2" s="3" t="s">
        <v>2</v>
      </c>
      <c r="C2" s="10" t="s">
        <v>68</v>
      </c>
      <c r="D2" s="3">
        <v>30</v>
      </c>
      <c r="E2" s="3" t="s">
        <v>26</v>
      </c>
      <c r="F2" s="3" t="s">
        <v>25</v>
      </c>
      <c r="G2" s="5">
        <v>38000</v>
      </c>
      <c r="H2" s="4">
        <v>37197</v>
      </c>
      <c r="I2" s="4">
        <v>42253</v>
      </c>
      <c r="J2" s="10">
        <f>LEN(C2)</f>
        <v>8</v>
      </c>
    </row>
    <row r="3" spans="1:11" x14ac:dyDescent="0.3">
      <c r="A3" s="3">
        <v>1002</v>
      </c>
      <c r="B3" s="3" t="s">
        <v>4</v>
      </c>
      <c r="C3" s="10" t="s">
        <v>69</v>
      </c>
      <c r="D3" s="3">
        <v>31</v>
      </c>
      <c r="E3" s="3" t="s">
        <v>28</v>
      </c>
      <c r="F3" s="3" t="s">
        <v>27</v>
      </c>
      <c r="G3" s="5">
        <v>20000</v>
      </c>
      <c r="H3" s="4">
        <v>36436</v>
      </c>
      <c r="I3" s="4">
        <v>42287</v>
      </c>
      <c r="J3" s="10">
        <f t="shared" ref="J3:J10" si="0">LEN(C3)</f>
        <v>5</v>
      </c>
    </row>
    <row r="4" spans="1:11" x14ac:dyDescent="0.3">
      <c r="A4" s="3">
        <v>1003</v>
      </c>
      <c r="B4" s="3" t="s">
        <v>6</v>
      </c>
      <c r="C4" s="10" t="s">
        <v>70</v>
      </c>
      <c r="D4" s="3">
        <v>29</v>
      </c>
      <c r="E4" s="3" t="s">
        <v>26</v>
      </c>
      <c r="F4" s="3" t="s">
        <v>30</v>
      </c>
      <c r="G4" s="5">
        <v>63000</v>
      </c>
      <c r="H4" s="4">
        <v>36711</v>
      </c>
      <c r="I4" s="4">
        <v>42986</v>
      </c>
      <c r="J4" s="10">
        <f t="shared" si="0"/>
        <v>7</v>
      </c>
    </row>
    <row r="5" spans="1:11" x14ac:dyDescent="0.3">
      <c r="A5" s="3">
        <v>1004</v>
      </c>
      <c r="B5" s="3" t="s">
        <v>121</v>
      </c>
      <c r="C5" s="10" t="s">
        <v>122</v>
      </c>
      <c r="D5" s="3">
        <v>31</v>
      </c>
      <c r="E5" s="3" t="s">
        <v>28</v>
      </c>
      <c r="F5" s="3" t="s">
        <v>29</v>
      </c>
      <c r="G5" s="5">
        <v>32000</v>
      </c>
      <c r="H5" s="4">
        <v>36530</v>
      </c>
      <c r="I5" s="4">
        <v>42341</v>
      </c>
      <c r="J5" s="10">
        <f t="shared" si="0"/>
        <v>5</v>
      </c>
    </row>
    <row r="6" spans="1:11" x14ac:dyDescent="0.3">
      <c r="A6" s="3">
        <v>1005</v>
      </c>
      <c r="B6" s="3" t="s">
        <v>75</v>
      </c>
      <c r="C6" s="10" t="s">
        <v>74</v>
      </c>
      <c r="D6" s="3">
        <v>32</v>
      </c>
      <c r="E6" s="3" t="s">
        <v>26</v>
      </c>
      <c r="F6" s="3" t="s">
        <v>30</v>
      </c>
      <c r="G6" s="5">
        <v>50000</v>
      </c>
      <c r="H6" s="4">
        <v>37017</v>
      </c>
      <c r="I6" s="4">
        <v>42977</v>
      </c>
      <c r="J6" s="10">
        <f t="shared" si="0"/>
        <v>3</v>
      </c>
    </row>
    <row r="7" spans="1:11" x14ac:dyDescent="0.3">
      <c r="A7" s="3">
        <v>1006</v>
      </c>
      <c r="B7" s="3" t="s">
        <v>9</v>
      </c>
      <c r="C7" s="10" t="s">
        <v>73</v>
      </c>
      <c r="D7" s="3">
        <v>29</v>
      </c>
      <c r="E7" s="3" t="s">
        <v>26</v>
      </c>
      <c r="F7" s="3" t="s">
        <v>31</v>
      </c>
      <c r="G7" s="5">
        <v>65000</v>
      </c>
      <c r="H7" s="4">
        <v>35040</v>
      </c>
      <c r="I7" s="4">
        <v>41528</v>
      </c>
      <c r="J7" s="10">
        <f t="shared" si="0"/>
        <v>4</v>
      </c>
    </row>
    <row r="8" spans="1:11" x14ac:dyDescent="0.3">
      <c r="A8" s="3">
        <v>1007</v>
      </c>
      <c r="B8" s="3" t="s">
        <v>33</v>
      </c>
      <c r="C8" s="10" t="s">
        <v>34</v>
      </c>
      <c r="D8" s="3">
        <v>25</v>
      </c>
      <c r="E8" s="3" t="s">
        <v>28</v>
      </c>
      <c r="F8" s="3" t="s">
        <v>32</v>
      </c>
      <c r="G8" s="5">
        <v>31000</v>
      </c>
      <c r="H8" s="4">
        <v>37933</v>
      </c>
      <c r="I8" s="4">
        <v>41551</v>
      </c>
      <c r="J8" s="10">
        <f t="shared" si="0"/>
        <v>6</v>
      </c>
    </row>
    <row r="9" spans="1:11" x14ac:dyDescent="0.3">
      <c r="A9" s="3">
        <v>1008</v>
      </c>
      <c r="B9" s="3" t="s">
        <v>16</v>
      </c>
      <c r="C9" s="10" t="s">
        <v>71</v>
      </c>
      <c r="D9" s="3">
        <v>37</v>
      </c>
      <c r="E9" s="3" t="s">
        <v>26</v>
      </c>
      <c r="F9" s="3" t="s">
        <v>25</v>
      </c>
      <c r="G9" s="5">
        <v>48000</v>
      </c>
      <c r="H9" s="4">
        <v>37416</v>
      </c>
      <c r="I9" s="4">
        <v>42116</v>
      </c>
      <c r="J9" s="10">
        <f t="shared" si="0"/>
        <v>6</v>
      </c>
    </row>
    <row r="10" spans="1:11" x14ac:dyDescent="0.3">
      <c r="A10" s="3">
        <v>1009</v>
      </c>
      <c r="B10" s="3" t="s">
        <v>10</v>
      </c>
      <c r="C10" s="10" t="s">
        <v>72</v>
      </c>
      <c r="D10" s="3">
        <v>26</v>
      </c>
      <c r="E10" s="3" t="s">
        <v>26</v>
      </c>
      <c r="F10" s="3" t="s">
        <v>29</v>
      </c>
      <c r="G10" s="5">
        <v>38000</v>
      </c>
      <c r="H10" s="4">
        <v>37843</v>
      </c>
      <c r="I10" s="4">
        <v>40800</v>
      </c>
      <c r="J10" s="10">
        <f t="shared" si="0"/>
        <v>5</v>
      </c>
    </row>
    <row r="13" spans="1:11" ht="15.6" x14ac:dyDescent="0.3">
      <c r="D13" s="46" t="s">
        <v>76</v>
      </c>
      <c r="E13" s="46"/>
      <c r="F13" s="46"/>
      <c r="G13" s="46"/>
    </row>
    <row r="15" spans="1:11" x14ac:dyDescent="0.3">
      <c r="B15" s="48" t="s">
        <v>35</v>
      </c>
      <c r="C15" s="48"/>
      <c r="D15" s="48"/>
      <c r="E15" s="48"/>
      <c r="F15" s="48"/>
      <c r="G15" s="48"/>
      <c r="H15" s="48"/>
      <c r="I15" s="48"/>
      <c r="J15" s="48"/>
      <c r="K15" s="48"/>
    </row>
  </sheetData>
  <mergeCells count="2">
    <mergeCell ref="B15:K15"/>
    <mergeCell ref="D13:G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1" tint="0.34998626667073579"/>
  </sheetPr>
  <dimension ref="A1:L14"/>
  <sheetViews>
    <sheetView workbookViewId="0">
      <selection activeCell="K7" sqref="K7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0" max="10" width="20.77734375" bestFit="1" customWidth="1"/>
    <col min="11" max="11" width="26" bestFit="1" customWidth="1"/>
  </cols>
  <sheetData>
    <row r="1" spans="1:12" x14ac:dyDescent="0.3">
      <c r="A1" s="6" t="s">
        <v>20</v>
      </c>
      <c r="B1" s="6" t="s">
        <v>0</v>
      </c>
      <c r="C1" s="6" t="s">
        <v>1</v>
      </c>
      <c r="D1" s="6" t="s">
        <v>23</v>
      </c>
      <c r="E1" s="6" t="s">
        <v>24</v>
      </c>
      <c r="F1" s="6" t="s">
        <v>21</v>
      </c>
      <c r="G1" s="6" t="s">
        <v>22</v>
      </c>
      <c r="H1" s="14" t="s">
        <v>36</v>
      </c>
      <c r="I1" s="6" t="s">
        <v>37</v>
      </c>
      <c r="J1" s="44" t="s">
        <v>49</v>
      </c>
    </row>
    <row r="2" spans="1:12" x14ac:dyDescent="0.3">
      <c r="A2" s="3">
        <v>1001</v>
      </c>
      <c r="B2" s="3" t="s">
        <v>2</v>
      </c>
      <c r="C2" s="3" t="s">
        <v>3</v>
      </c>
      <c r="D2" s="3">
        <v>30</v>
      </c>
      <c r="E2" s="3" t="s">
        <v>26</v>
      </c>
      <c r="F2" s="3" t="s">
        <v>25</v>
      </c>
      <c r="G2" s="5">
        <v>38000</v>
      </c>
      <c r="H2" s="16">
        <v>37197</v>
      </c>
      <c r="I2" s="4">
        <v>42253</v>
      </c>
      <c r="J2" s="45" t="str" cm="1">
        <f t="array" ref="J2:J10">TEXT(H2:H10, "dd-mm-yyyy")</f>
        <v>02-11-2001</v>
      </c>
      <c r="K2" s="2"/>
    </row>
    <row r="3" spans="1:12" x14ac:dyDescent="0.3">
      <c r="A3" s="3">
        <v>1002</v>
      </c>
      <c r="B3" s="3" t="s">
        <v>4</v>
      </c>
      <c r="C3" s="3" t="s">
        <v>5</v>
      </c>
      <c r="D3" s="3">
        <v>31</v>
      </c>
      <c r="E3" s="3" t="s">
        <v>28</v>
      </c>
      <c r="F3" s="3" t="s">
        <v>27</v>
      </c>
      <c r="G3" s="5">
        <v>20000</v>
      </c>
      <c r="H3" s="16">
        <v>36436</v>
      </c>
      <c r="I3" s="4">
        <v>42287</v>
      </c>
      <c r="J3" s="45" t="str">
        <v>03-10-1999</v>
      </c>
      <c r="K3" s="2"/>
    </row>
    <row r="4" spans="1:12" x14ac:dyDescent="0.3">
      <c r="A4" s="3">
        <v>1003</v>
      </c>
      <c r="B4" s="3" t="s">
        <v>6</v>
      </c>
      <c r="C4" s="3" t="s">
        <v>7</v>
      </c>
      <c r="D4" s="3">
        <v>29</v>
      </c>
      <c r="E4" s="3" t="s">
        <v>26</v>
      </c>
      <c r="F4" s="3" t="s">
        <v>30</v>
      </c>
      <c r="G4" s="5">
        <v>63000</v>
      </c>
      <c r="H4" s="16">
        <v>36711</v>
      </c>
      <c r="I4" s="4">
        <v>42986</v>
      </c>
      <c r="J4" s="45" t="str">
        <v>04-07-2000</v>
      </c>
      <c r="K4" s="2"/>
    </row>
    <row r="5" spans="1:12" x14ac:dyDescent="0.3">
      <c r="A5" s="3">
        <v>1004</v>
      </c>
      <c r="B5" s="3" t="s">
        <v>13</v>
      </c>
      <c r="C5" s="3" t="s">
        <v>12</v>
      </c>
      <c r="D5" s="3">
        <v>31</v>
      </c>
      <c r="E5" s="3" t="s">
        <v>28</v>
      </c>
      <c r="F5" s="3" t="s">
        <v>29</v>
      </c>
      <c r="G5" s="5">
        <v>32000</v>
      </c>
      <c r="H5" s="16">
        <v>36530</v>
      </c>
      <c r="I5" s="4">
        <v>42341</v>
      </c>
      <c r="J5" s="45" t="str">
        <v>05-01-2000</v>
      </c>
      <c r="K5" s="2"/>
    </row>
    <row r="6" spans="1:12" x14ac:dyDescent="0.3">
      <c r="A6" s="3">
        <v>1005</v>
      </c>
      <c r="B6" s="3" t="s">
        <v>14</v>
      </c>
      <c r="C6" s="3" t="s">
        <v>15</v>
      </c>
      <c r="D6" s="3">
        <v>32</v>
      </c>
      <c r="E6" s="3" t="s">
        <v>26</v>
      </c>
      <c r="F6" s="3" t="s">
        <v>30</v>
      </c>
      <c r="G6" s="5">
        <v>50000</v>
      </c>
      <c r="H6" s="16">
        <v>37017</v>
      </c>
      <c r="I6" s="4">
        <v>42977</v>
      </c>
      <c r="J6" s="45" t="str">
        <v>06-05-2001</v>
      </c>
      <c r="K6" s="2"/>
    </row>
    <row r="7" spans="1:12" x14ac:dyDescent="0.3">
      <c r="A7" s="3">
        <v>1006</v>
      </c>
      <c r="B7" s="3" t="s">
        <v>8</v>
      </c>
      <c r="C7" s="3" t="s">
        <v>9</v>
      </c>
      <c r="D7" s="3">
        <v>29</v>
      </c>
      <c r="E7" s="3" t="s">
        <v>26</v>
      </c>
      <c r="F7" s="3" t="s">
        <v>31</v>
      </c>
      <c r="G7" s="5">
        <v>65000</v>
      </c>
      <c r="H7" s="16">
        <v>35040</v>
      </c>
      <c r="I7" s="4">
        <v>41528</v>
      </c>
      <c r="J7" s="45" t="str">
        <v>07-12-1995</v>
      </c>
      <c r="K7" s="2"/>
    </row>
    <row r="8" spans="1:12" x14ac:dyDescent="0.3">
      <c r="A8" s="3">
        <v>1007</v>
      </c>
      <c r="B8" s="3" t="s">
        <v>33</v>
      </c>
      <c r="C8" s="3" t="s">
        <v>34</v>
      </c>
      <c r="D8" s="3">
        <v>25</v>
      </c>
      <c r="E8" s="3" t="s">
        <v>28</v>
      </c>
      <c r="F8" s="3" t="s">
        <v>32</v>
      </c>
      <c r="G8" s="5">
        <v>31000</v>
      </c>
      <c r="H8" s="16">
        <v>37933</v>
      </c>
      <c r="I8" s="4">
        <v>41551</v>
      </c>
      <c r="J8" s="45" t="str">
        <v>08-11-2003</v>
      </c>
      <c r="K8" s="2"/>
    </row>
    <row r="9" spans="1:12" x14ac:dyDescent="0.3">
      <c r="A9" s="3">
        <v>1008</v>
      </c>
      <c r="B9" s="3" t="s">
        <v>16</v>
      </c>
      <c r="C9" s="3" t="s">
        <v>17</v>
      </c>
      <c r="D9" s="3">
        <v>37</v>
      </c>
      <c r="E9" s="3" t="s">
        <v>26</v>
      </c>
      <c r="F9" s="3" t="s">
        <v>25</v>
      </c>
      <c r="G9" s="5">
        <v>48000</v>
      </c>
      <c r="H9" s="16">
        <v>37416</v>
      </c>
      <c r="I9" s="4">
        <v>42116</v>
      </c>
      <c r="J9" s="45" t="str">
        <v>09-06-2002</v>
      </c>
      <c r="K9" s="2"/>
    </row>
    <row r="10" spans="1:12" x14ac:dyDescent="0.3">
      <c r="A10" s="3">
        <v>1009</v>
      </c>
      <c r="B10" s="3" t="s">
        <v>10</v>
      </c>
      <c r="C10" s="3" t="s">
        <v>11</v>
      </c>
      <c r="D10" s="3">
        <v>26</v>
      </c>
      <c r="E10" s="3" t="s">
        <v>26</v>
      </c>
      <c r="F10" s="3" t="s">
        <v>29</v>
      </c>
      <c r="G10" s="5">
        <v>38000</v>
      </c>
      <c r="H10" s="16">
        <v>37843</v>
      </c>
      <c r="I10" s="4">
        <v>40800</v>
      </c>
      <c r="J10" s="45" t="str">
        <v>10-08-2003</v>
      </c>
      <c r="K10" s="2"/>
    </row>
    <row r="12" spans="1:12" x14ac:dyDescent="0.3">
      <c r="H12" s="1"/>
    </row>
    <row r="13" spans="1:12" x14ac:dyDescent="0.3">
      <c r="H13" s="2"/>
    </row>
    <row r="14" spans="1:12" ht="15.6" x14ac:dyDescent="0.3">
      <c r="E14" s="46" t="s">
        <v>80</v>
      </c>
      <c r="F14" s="46"/>
      <c r="G14" s="46"/>
      <c r="H14" s="46"/>
      <c r="I14" s="46"/>
      <c r="J14" s="46"/>
      <c r="K14" s="46"/>
      <c r="L14" s="46"/>
    </row>
  </sheetData>
  <mergeCells count="1">
    <mergeCell ref="E14:L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8" tint="-0.249977111117893"/>
  </sheetPr>
  <dimension ref="A1:M10"/>
  <sheetViews>
    <sheetView workbookViewId="0">
      <selection activeCell="M2" sqref="M2"/>
    </sheetView>
  </sheetViews>
  <sheetFormatPr defaultColWidth="14.5546875" defaultRowHeight="14.4" x14ac:dyDescent="0.3"/>
  <cols>
    <col min="1" max="1" width="11.109375" bestFit="1" customWidth="1"/>
    <col min="2" max="2" width="9.44140625" bestFit="1" customWidth="1"/>
    <col min="3" max="3" width="9.88671875" bestFit="1" customWidth="1"/>
    <col min="4" max="4" width="4.21875" bestFit="1" customWidth="1"/>
    <col min="5" max="5" width="7.109375" bestFit="1" customWidth="1"/>
    <col min="6" max="6" width="16.88671875" customWidth="1"/>
    <col min="7" max="7" width="10.77734375" customWidth="1"/>
    <col min="8" max="8" width="11.44140625" customWidth="1"/>
    <col min="9" max="9" width="15.5546875" customWidth="1"/>
    <col min="10" max="10" width="40.6640625" bestFit="1" customWidth="1"/>
    <col min="11" max="11" width="13.5546875" customWidth="1"/>
    <col min="12" max="12" width="10.77734375" customWidth="1"/>
  </cols>
  <sheetData>
    <row r="1" spans="1:13" s="8" customFormat="1" x14ac:dyDescent="0.3">
      <c r="A1" s="6" t="s">
        <v>20</v>
      </c>
      <c r="B1" s="6" t="s">
        <v>0</v>
      </c>
      <c r="C1" s="6" t="s">
        <v>1</v>
      </c>
      <c r="D1" s="6" t="s">
        <v>23</v>
      </c>
      <c r="E1" s="14" t="s">
        <v>24</v>
      </c>
      <c r="F1" s="6" t="s">
        <v>21</v>
      </c>
      <c r="G1" s="6" t="s">
        <v>22</v>
      </c>
      <c r="H1" s="17" t="s">
        <v>81</v>
      </c>
      <c r="I1" s="25" t="s">
        <v>91</v>
      </c>
      <c r="J1" s="8" t="s">
        <v>38</v>
      </c>
      <c r="K1" s="14" t="s">
        <v>58</v>
      </c>
      <c r="L1" s="17" t="s">
        <v>59</v>
      </c>
      <c r="M1" s="25" t="s">
        <v>59</v>
      </c>
    </row>
    <row r="2" spans="1:13" x14ac:dyDescent="0.3">
      <c r="A2" s="3">
        <v>1001</v>
      </c>
      <c r="B2" s="3" t="s">
        <v>2</v>
      </c>
      <c r="C2" s="3" t="s">
        <v>3</v>
      </c>
      <c r="D2" s="3">
        <v>30</v>
      </c>
      <c r="E2" s="10" t="s">
        <v>26</v>
      </c>
      <c r="F2" s="3" t="s">
        <v>25</v>
      </c>
      <c r="G2" s="5">
        <v>38000</v>
      </c>
      <c r="H2" s="31" t="s">
        <v>83</v>
      </c>
      <c r="I2" s="33" t="s">
        <v>77</v>
      </c>
      <c r="J2" s="1" t="s">
        <v>39</v>
      </c>
      <c r="K2" s="10" t="str">
        <f>LEFT(E2, 1)</f>
        <v>M</v>
      </c>
      <c r="L2" s="18" t="str" cm="1">
        <f t="array" ref="L2:L10">RIGHT(H2:H10, 4)</f>
        <v>1900</v>
      </c>
      <c r="M2" s="32" t="str" cm="1">
        <f t="array" ref="M2:M10">RIGHT(I2:I10, 4)</f>
        <v>2015</v>
      </c>
    </row>
    <row r="3" spans="1:13" x14ac:dyDescent="0.3">
      <c r="A3" s="3">
        <v>1002</v>
      </c>
      <c r="B3" s="3" t="s">
        <v>4</v>
      </c>
      <c r="C3" s="3" t="s">
        <v>17</v>
      </c>
      <c r="D3" s="3">
        <v>31</v>
      </c>
      <c r="E3" s="10" t="s">
        <v>28</v>
      </c>
      <c r="F3" s="3" t="s">
        <v>27</v>
      </c>
      <c r="G3" s="5">
        <v>20000</v>
      </c>
      <c r="H3" s="31" t="s">
        <v>82</v>
      </c>
      <c r="I3" s="33" t="s">
        <v>78</v>
      </c>
      <c r="J3" s="1" t="s">
        <v>40</v>
      </c>
      <c r="K3" s="10" t="str">
        <f t="shared" ref="K3:K10" si="0">LEFT(E3, 1)</f>
        <v>F</v>
      </c>
      <c r="L3" s="18" t="str">
        <v>1999</v>
      </c>
      <c r="M3" s="32" t="str">
        <v>2015</v>
      </c>
    </row>
    <row r="4" spans="1:13" x14ac:dyDescent="0.3">
      <c r="A4" s="3">
        <v>1003</v>
      </c>
      <c r="B4" s="3" t="s">
        <v>6</v>
      </c>
      <c r="C4" s="3" t="s">
        <v>7</v>
      </c>
      <c r="D4" s="3">
        <v>29</v>
      </c>
      <c r="E4" s="10" t="s">
        <v>26</v>
      </c>
      <c r="F4" s="3" t="s">
        <v>30</v>
      </c>
      <c r="G4" s="5">
        <v>63000</v>
      </c>
      <c r="H4" s="31" t="s">
        <v>84</v>
      </c>
      <c r="I4" s="33" t="s">
        <v>92</v>
      </c>
      <c r="J4" s="1" t="s">
        <v>41</v>
      </c>
      <c r="K4" s="10" t="str">
        <f t="shared" si="0"/>
        <v>M</v>
      </c>
      <c r="L4" s="18" t="str">
        <v>2000</v>
      </c>
      <c r="M4" s="32" t="str">
        <v>2017</v>
      </c>
    </row>
    <row r="5" spans="1:13" x14ac:dyDescent="0.3">
      <c r="A5" s="3">
        <v>1004</v>
      </c>
      <c r="B5" s="3" t="s">
        <v>13</v>
      </c>
      <c r="C5" s="3" t="s">
        <v>12</v>
      </c>
      <c r="D5" s="3">
        <v>31</v>
      </c>
      <c r="E5" s="10" t="s">
        <v>28</v>
      </c>
      <c r="F5" s="3" t="s">
        <v>29</v>
      </c>
      <c r="G5" s="5">
        <v>32000</v>
      </c>
      <c r="H5" s="31" t="s">
        <v>85</v>
      </c>
      <c r="I5" s="33" t="s">
        <v>93</v>
      </c>
      <c r="J5" s="1" t="s">
        <v>42</v>
      </c>
      <c r="K5" s="10" t="str">
        <f t="shared" si="0"/>
        <v>F</v>
      </c>
      <c r="L5" s="18" t="str">
        <v>2000</v>
      </c>
      <c r="M5" s="32" t="str">
        <v>2015</v>
      </c>
    </row>
    <row r="6" spans="1:13" x14ac:dyDescent="0.3">
      <c r="A6" s="3">
        <v>1005</v>
      </c>
      <c r="B6" s="3" t="s">
        <v>14</v>
      </c>
      <c r="C6" s="3" t="s">
        <v>15</v>
      </c>
      <c r="D6" s="3">
        <v>32</v>
      </c>
      <c r="E6" s="10" t="s">
        <v>26</v>
      </c>
      <c r="F6" s="3" t="s">
        <v>30</v>
      </c>
      <c r="G6" s="5">
        <v>50000</v>
      </c>
      <c r="H6" s="31" t="s">
        <v>86</v>
      </c>
      <c r="I6" s="33" t="s">
        <v>94</v>
      </c>
      <c r="J6" s="1" t="s">
        <v>43</v>
      </c>
      <c r="K6" s="10" t="str">
        <f t="shared" si="0"/>
        <v>M</v>
      </c>
      <c r="L6" s="18" t="str">
        <v>2001</v>
      </c>
      <c r="M6" s="32" t="str">
        <v>2017</v>
      </c>
    </row>
    <row r="7" spans="1:13" x14ac:dyDescent="0.3">
      <c r="A7" s="3">
        <v>1006</v>
      </c>
      <c r="B7" s="3" t="s">
        <v>8</v>
      </c>
      <c r="C7" s="3" t="s">
        <v>9</v>
      </c>
      <c r="D7" s="3">
        <v>29</v>
      </c>
      <c r="E7" s="10" t="s">
        <v>26</v>
      </c>
      <c r="F7" s="3" t="s">
        <v>31</v>
      </c>
      <c r="G7" s="5">
        <v>65000</v>
      </c>
      <c r="H7" s="31" t="s">
        <v>87</v>
      </c>
      <c r="I7" s="33" t="s">
        <v>95</v>
      </c>
      <c r="J7" s="1" t="s">
        <v>44</v>
      </c>
      <c r="K7" s="10" t="str">
        <f t="shared" si="0"/>
        <v>M</v>
      </c>
      <c r="L7" s="18" t="str">
        <v>1995</v>
      </c>
      <c r="M7" s="32" t="str">
        <v>2013</v>
      </c>
    </row>
    <row r="8" spans="1:13" x14ac:dyDescent="0.3">
      <c r="A8" s="3">
        <v>1007</v>
      </c>
      <c r="B8" s="3" t="s">
        <v>33</v>
      </c>
      <c r="C8" s="3" t="s">
        <v>34</v>
      </c>
      <c r="D8" s="3">
        <v>25</v>
      </c>
      <c r="E8" s="10" t="s">
        <v>28</v>
      </c>
      <c r="F8" s="3" t="s">
        <v>32</v>
      </c>
      <c r="G8" s="5">
        <v>31000</v>
      </c>
      <c r="H8" s="31" t="s">
        <v>88</v>
      </c>
      <c r="I8" s="33" t="s">
        <v>96</v>
      </c>
      <c r="J8" s="1" t="s">
        <v>45</v>
      </c>
      <c r="K8" s="10" t="str">
        <f t="shared" si="0"/>
        <v>F</v>
      </c>
      <c r="L8" s="18" t="str">
        <v>2003</v>
      </c>
      <c r="M8" s="32" t="str">
        <v>2013</v>
      </c>
    </row>
    <row r="9" spans="1:13" x14ac:dyDescent="0.3">
      <c r="A9" s="3">
        <v>1008</v>
      </c>
      <c r="B9" s="3" t="s">
        <v>16</v>
      </c>
      <c r="C9" s="3" t="s">
        <v>79</v>
      </c>
      <c r="D9" s="3">
        <v>37</v>
      </c>
      <c r="E9" s="10" t="s">
        <v>28</v>
      </c>
      <c r="F9" s="3" t="s">
        <v>25</v>
      </c>
      <c r="G9" s="5">
        <v>48000</v>
      </c>
      <c r="H9" s="31" t="s">
        <v>89</v>
      </c>
      <c r="I9" s="33" t="s">
        <v>97</v>
      </c>
      <c r="J9" s="1" t="s">
        <v>46</v>
      </c>
      <c r="K9" s="10" t="str">
        <f t="shared" si="0"/>
        <v>F</v>
      </c>
      <c r="L9" s="18" t="str">
        <v>2002</v>
      </c>
      <c r="M9" s="32" t="str">
        <v>2015</v>
      </c>
    </row>
    <row r="10" spans="1:13" x14ac:dyDescent="0.3">
      <c r="A10" s="3">
        <v>1009</v>
      </c>
      <c r="B10" s="3" t="s">
        <v>10</v>
      </c>
      <c r="C10" s="3" t="s">
        <v>72</v>
      </c>
      <c r="D10" s="3">
        <v>26</v>
      </c>
      <c r="E10" s="10" t="s">
        <v>26</v>
      </c>
      <c r="F10" s="3" t="s">
        <v>29</v>
      </c>
      <c r="G10" s="5">
        <v>38000</v>
      </c>
      <c r="H10" s="31" t="s">
        <v>90</v>
      </c>
      <c r="I10" s="33" t="s">
        <v>98</v>
      </c>
      <c r="J10" s="1" t="s">
        <v>47</v>
      </c>
      <c r="K10" s="10" t="str">
        <f t="shared" si="0"/>
        <v>M</v>
      </c>
      <c r="L10" s="18" t="str">
        <v>2003</v>
      </c>
      <c r="M10" s="32" t="str">
        <v>2011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0" tint="-0.34998626667073579"/>
  </sheetPr>
  <dimension ref="A1:L15"/>
  <sheetViews>
    <sheetView workbookViewId="0">
      <selection activeCell="D13" sqref="D13"/>
    </sheetView>
  </sheetViews>
  <sheetFormatPr defaultColWidth="13.6640625" defaultRowHeight="14.4" x14ac:dyDescent="0.3"/>
  <cols>
    <col min="1" max="1" width="10.77734375" bestFit="1" customWidth="1"/>
    <col min="4" max="4" width="17.77734375" bestFit="1" customWidth="1"/>
    <col min="5" max="5" width="7.6640625" customWidth="1"/>
    <col min="12" max="12" width="17.77734375" bestFit="1" customWidth="1"/>
  </cols>
  <sheetData>
    <row r="1" spans="1:12" x14ac:dyDescent="0.3">
      <c r="A1" s="6" t="s">
        <v>20</v>
      </c>
      <c r="B1" s="6" t="s">
        <v>0</v>
      </c>
      <c r="C1" s="14" t="s">
        <v>1</v>
      </c>
      <c r="D1" s="14" t="s">
        <v>123</v>
      </c>
      <c r="E1" s="6" t="s">
        <v>23</v>
      </c>
      <c r="F1" s="6" t="s">
        <v>24</v>
      </c>
      <c r="G1" s="6" t="s">
        <v>21</v>
      </c>
      <c r="H1" s="6" t="s">
        <v>22</v>
      </c>
      <c r="I1" s="6" t="s">
        <v>36</v>
      </c>
      <c r="J1" s="6" t="s">
        <v>37</v>
      </c>
      <c r="K1" s="34" t="s">
        <v>48</v>
      </c>
      <c r="L1" s="14" t="s">
        <v>124</v>
      </c>
    </row>
    <row r="2" spans="1:12" x14ac:dyDescent="0.3">
      <c r="A2" s="11">
        <v>1001</v>
      </c>
      <c r="B2" s="11" t="s">
        <v>2</v>
      </c>
      <c r="C2" s="15" t="s">
        <v>104</v>
      </c>
      <c r="D2" s="15">
        <f>LEN(C2)</f>
        <v>18</v>
      </c>
      <c r="E2" s="11">
        <v>30</v>
      </c>
      <c r="F2" s="11" t="s">
        <v>26</v>
      </c>
      <c r="G2" s="11" t="s">
        <v>25</v>
      </c>
      <c r="H2" s="12">
        <v>38000</v>
      </c>
      <c r="I2" s="13">
        <v>37197</v>
      </c>
      <c r="J2" s="13">
        <v>42253</v>
      </c>
      <c r="K2" s="15" t="str">
        <f>TRIM(C2)</f>
        <v>Halpert</v>
      </c>
      <c r="L2" s="15">
        <f>LEN(K2)</f>
        <v>7</v>
      </c>
    </row>
    <row r="3" spans="1:12" x14ac:dyDescent="0.3">
      <c r="A3" s="11">
        <v>1002</v>
      </c>
      <c r="B3" s="11" t="s">
        <v>4</v>
      </c>
      <c r="C3" s="15" t="s">
        <v>105</v>
      </c>
      <c r="D3" s="15">
        <f t="shared" ref="D3:D10" si="0">LEN(C3)</f>
        <v>17</v>
      </c>
      <c r="E3" s="11">
        <v>31</v>
      </c>
      <c r="F3" s="11" t="s">
        <v>28</v>
      </c>
      <c r="G3" s="11" t="s">
        <v>27</v>
      </c>
      <c r="H3" s="12">
        <v>20000</v>
      </c>
      <c r="I3" s="13">
        <v>36436</v>
      </c>
      <c r="J3" s="13">
        <v>42287</v>
      </c>
      <c r="K3" s="15" t="str">
        <f>TRIM(C3)</f>
        <v>Beasley</v>
      </c>
      <c r="L3" s="15">
        <f t="shared" ref="L3:L10" si="1">LEN(K3)</f>
        <v>7</v>
      </c>
    </row>
    <row r="4" spans="1:12" x14ac:dyDescent="0.3">
      <c r="A4" s="11">
        <v>1003</v>
      </c>
      <c r="B4" s="11" t="s">
        <v>6</v>
      </c>
      <c r="C4" s="15" t="s">
        <v>99</v>
      </c>
      <c r="D4" s="15">
        <f t="shared" si="0"/>
        <v>11</v>
      </c>
      <c r="E4" s="11">
        <v>29</v>
      </c>
      <c r="F4" s="11" t="s">
        <v>26</v>
      </c>
      <c r="G4" s="11" t="s">
        <v>30</v>
      </c>
      <c r="H4" s="12">
        <v>63000</v>
      </c>
      <c r="I4" s="13">
        <v>36711</v>
      </c>
      <c r="J4" s="13">
        <v>42986</v>
      </c>
      <c r="K4" s="15" t="str">
        <f t="shared" ref="K4:K10" si="2">TRIM(C4)</f>
        <v>Schrute</v>
      </c>
      <c r="L4" s="15">
        <f t="shared" si="1"/>
        <v>7</v>
      </c>
    </row>
    <row r="5" spans="1:12" x14ac:dyDescent="0.3">
      <c r="A5" s="11">
        <v>1004</v>
      </c>
      <c r="B5" s="11" t="s">
        <v>13</v>
      </c>
      <c r="C5" s="15" t="s">
        <v>107</v>
      </c>
      <c r="D5" s="15">
        <f>LEN(C5)</f>
        <v>13</v>
      </c>
      <c r="E5" s="11">
        <v>31</v>
      </c>
      <c r="F5" s="11" t="s">
        <v>28</v>
      </c>
      <c r="G5" s="11" t="s">
        <v>29</v>
      </c>
      <c r="H5" s="12">
        <v>32000</v>
      </c>
      <c r="I5" s="13">
        <v>36530</v>
      </c>
      <c r="J5" s="13">
        <v>42341</v>
      </c>
      <c r="K5" s="15" t="str">
        <f t="shared" si="2"/>
        <v>Martin</v>
      </c>
      <c r="L5" s="15">
        <f t="shared" si="1"/>
        <v>6</v>
      </c>
    </row>
    <row r="6" spans="1:12" x14ac:dyDescent="0.3">
      <c r="A6" s="11">
        <v>1005</v>
      </c>
      <c r="B6" s="11" t="s">
        <v>14</v>
      </c>
      <c r="C6" s="15" t="s">
        <v>108</v>
      </c>
      <c r="D6" s="15">
        <f t="shared" si="0"/>
        <v>30</v>
      </c>
      <c r="E6" s="11">
        <v>32</v>
      </c>
      <c r="F6" s="11" t="s">
        <v>26</v>
      </c>
      <c r="G6" s="11" t="s">
        <v>30</v>
      </c>
      <c r="H6" s="12">
        <v>50000</v>
      </c>
      <c r="I6" s="13">
        <v>37017</v>
      </c>
      <c r="J6" s="13">
        <v>42977</v>
      </c>
      <c r="K6" s="15" t="str">
        <f t="shared" si="2"/>
        <v>Flenderson</v>
      </c>
      <c r="L6" s="15">
        <f t="shared" si="1"/>
        <v>10</v>
      </c>
    </row>
    <row r="7" spans="1:12" x14ac:dyDescent="0.3">
      <c r="A7" s="11">
        <v>1006</v>
      </c>
      <c r="B7" s="11" t="s">
        <v>8</v>
      </c>
      <c r="C7" s="15" t="s">
        <v>100</v>
      </c>
      <c r="D7" s="15">
        <f t="shared" si="0"/>
        <v>20</v>
      </c>
      <c r="E7" s="11">
        <v>29</v>
      </c>
      <c r="F7" s="11" t="s">
        <v>26</v>
      </c>
      <c r="G7" s="11" t="s">
        <v>31</v>
      </c>
      <c r="H7" s="12">
        <v>65000</v>
      </c>
      <c r="I7" s="13">
        <v>35040</v>
      </c>
      <c r="J7" s="13">
        <v>41528</v>
      </c>
      <c r="K7" s="15" t="str">
        <f t="shared" si="2"/>
        <v>Scott</v>
      </c>
      <c r="L7" s="15">
        <f t="shared" si="1"/>
        <v>5</v>
      </c>
    </row>
    <row r="8" spans="1:12" x14ac:dyDescent="0.3">
      <c r="A8" s="11">
        <v>1007</v>
      </c>
      <c r="B8" s="11" t="s">
        <v>33</v>
      </c>
      <c r="C8" s="15" t="s">
        <v>101</v>
      </c>
      <c r="D8" s="15">
        <f t="shared" si="0"/>
        <v>12</v>
      </c>
      <c r="E8" s="11">
        <v>25</v>
      </c>
      <c r="F8" s="11" t="s">
        <v>28</v>
      </c>
      <c r="G8" s="11" t="s">
        <v>32</v>
      </c>
      <c r="H8" s="12">
        <v>31000</v>
      </c>
      <c r="I8" s="13">
        <v>37933</v>
      </c>
      <c r="J8" s="13">
        <v>41551</v>
      </c>
      <c r="K8" s="15" t="str">
        <f t="shared" si="2"/>
        <v>Palmer</v>
      </c>
      <c r="L8" s="15">
        <f t="shared" si="1"/>
        <v>6</v>
      </c>
    </row>
    <row r="9" spans="1:12" x14ac:dyDescent="0.3">
      <c r="A9" s="11">
        <v>1008</v>
      </c>
      <c r="B9" s="11" t="s">
        <v>16</v>
      </c>
      <c r="C9" s="15" t="s">
        <v>102</v>
      </c>
      <c r="D9" s="15">
        <f t="shared" si="0"/>
        <v>17</v>
      </c>
      <c r="E9" s="11">
        <v>37</v>
      </c>
      <c r="F9" s="11" t="s">
        <v>26</v>
      </c>
      <c r="G9" s="11" t="s">
        <v>25</v>
      </c>
      <c r="H9" s="12">
        <v>48000</v>
      </c>
      <c r="I9" s="13">
        <v>37416</v>
      </c>
      <c r="J9" s="13">
        <v>42116</v>
      </c>
      <c r="K9" s="15" t="str">
        <f t="shared" si="2"/>
        <v>Hudson</v>
      </c>
      <c r="L9" s="15">
        <f t="shared" si="1"/>
        <v>6</v>
      </c>
    </row>
    <row r="10" spans="1:12" x14ac:dyDescent="0.3">
      <c r="A10" s="11">
        <v>1009</v>
      </c>
      <c r="B10" s="11" t="s">
        <v>10</v>
      </c>
      <c r="C10" s="15" t="s">
        <v>103</v>
      </c>
      <c r="D10" s="15">
        <f t="shared" si="0"/>
        <v>11</v>
      </c>
      <c r="E10" s="11">
        <v>26</v>
      </c>
      <c r="F10" s="11" t="s">
        <v>26</v>
      </c>
      <c r="G10" s="11" t="s">
        <v>29</v>
      </c>
      <c r="H10" s="12">
        <v>38000</v>
      </c>
      <c r="I10" s="13">
        <v>37843</v>
      </c>
      <c r="J10" s="13">
        <v>40800</v>
      </c>
      <c r="K10" s="15" t="str">
        <f t="shared" si="2"/>
        <v>Malone</v>
      </c>
      <c r="L10" s="15">
        <f t="shared" si="1"/>
        <v>6</v>
      </c>
    </row>
    <row r="15" spans="1:12" ht="15.6" x14ac:dyDescent="0.3">
      <c r="F15" s="46" t="s">
        <v>106</v>
      </c>
      <c r="G15" s="46"/>
      <c r="H15" s="46"/>
      <c r="I15" s="46"/>
    </row>
  </sheetData>
  <mergeCells count="1">
    <mergeCell ref="F15:I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4" tint="0.59999389629810485"/>
  </sheetPr>
  <dimension ref="A1:K14"/>
  <sheetViews>
    <sheetView zoomScale="115" zoomScaleNormal="115" workbookViewId="0">
      <selection activeCell="J2" sqref="J2"/>
    </sheetView>
  </sheetViews>
  <sheetFormatPr defaultRowHeight="14.4" x14ac:dyDescent="0.3"/>
  <cols>
    <col min="2" max="2" width="12.33203125" customWidth="1"/>
    <col min="3" max="3" width="12.109375" customWidth="1"/>
    <col min="4" max="5" width="10.6640625" customWidth="1"/>
    <col min="6" max="6" width="16.5546875" customWidth="1"/>
    <col min="8" max="8" width="14.21875" customWidth="1"/>
    <col min="9" max="9" width="14.77734375" customWidth="1"/>
    <col min="10" max="10" width="22" bestFit="1" customWidth="1"/>
    <col min="11" max="11" width="25.21875" bestFit="1" customWidth="1"/>
  </cols>
  <sheetData>
    <row r="1" spans="1:11" x14ac:dyDescent="0.3">
      <c r="A1" s="6" t="s">
        <v>20</v>
      </c>
      <c r="B1" s="17" t="s">
        <v>0</v>
      </c>
      <c r="C1" s="17" t="s">
        <v>1</v>
      </c>
      <c r="D1" s="6" t="s">
        <v>23</v>
      </c>
      <c r="E1" s="6" t="s">
        <v>24</v>
      </c>
      <c r="F1" s="6" t="s">
        <v>21</v>
      </c>
      <c r="G1" s="6" t="s">
        <v>22</v>
      </c>
      <c r="H1" s="6" t="s">
        <v>36</v>
      </c>
      <c r="I1" s="6" t="s">
        <v>37</v>
      </c>
      <c r="J1" s="28" t="s">
        <v>18</v>
      </c>
      <c r="K1" s="17" t="s">
        <v>110</v>
      </c>
    </row>
    <row r="2" spans="1:11" x14ac:dyDescent="0.3">
      <c r="A2" s="3">
        <v>1001</v>
      </c>
      <c r="B2" s="18" t="s">
        <v>2</v>
      </c>
      <c r="C2" s="18" t="s">
        <v>3</v>
      </c>
      <c r="D2" s="3">
        <v>30</v>
      </c>
      <c r="E2" s="3" t="s">
        <v>26</v>
      </c>
      <c r="F2" s="3" t="s">
        <v>25</v>
      </c>
      <c r="G2" s="5">
        <v>38000</v>
      </c>
      <c r="H2" s="4">
        <v>37197</v>
      </c>
      <c r="I2" s="4">
        <v>42253</v>
      </c>
      <c r="J2" s="29" t="str">
        <f t="shared" ref="J2:J10" si="0">CONCATENATE(B2, " ", C2)</f>
        <v>Jim Halpert</v>
      </c>
      <c r="K2" s="30" t="str">
        <f>CONCATENATE(B2, ".", C2, "@gmail.com")</f>
        <v>Jim.Halpert@gmail.com</v>
      </c>
    </row>
    <row r="3" spans="1:11" x14ac:dyDescent="0.3">
      <c r="A3" s="3">
        <v>1002</v>
      </c>
      <c r="B3" s="18" t="s">
        <v>4</v>
      </c>
      <c r="C3" s="18" t="s">
        <v>5</v>
      </c>
      <c r="D3" s="3">
        <v>31</v>
      </c>
      <c r="E3" s="3" t="s">
        <v>28</v>
      </c>
      <c r="F3" s="3" t="s">
        <v>27</v>
      </c>
      <c r="G3" s="5">
        <v>20000</v>
      </c>
      <c r="H3" s="4">
        <v>36436</v>
      </c>
      <c r="I3" s="4">
        <v>42287</v>
      </c>
      <c r="J3" s="29" t="str">
        <f t="shared" si="0"/>
        <v>Pam Beasley</v>
      </c>
      <c r="K3" s="30" t="str">
        <f t="shared" ref="K3:K10" si="1">CONCATENATE(B3, ".", C3, "@gmail.com")</f>
        <v>Pam.Beasley@gmail.com</v>
      </c>
    </row>
    <row r="4" spans="1:11" x14ac:dyDescent="0.3">
      <c r="A4" s="3">
        <v>1003</v>
      </c>
      <c r="B4" s="18" t="s">
        <v>6</v>
      </c>
      <c r="C4" s="18" t="s">
        <v>7</v>
      </c>
      <c r="D4" s="3">
        <v>29</v>
      </c>
      <c r="E4" s="3" t="s">
        <v>26</v>
      </c>
      <c r="F4" s="3" t="s">
        <v>30</v>
      </c>
      <c r="G4" s="5">
        <v>63000</v>
      </c>
      <c r="H4" s="4">
        <v>36711</v>
      </c>
      <c r="I4" s="4">
        <v>42986</v>
      </c>
      <c r="J4" s="29" t="str">
        <f t="shared" si="0"/>
        <v>Dwight Schrute</v>
      </c>
      <c r="K4" s="30" t="str">
        <f t="shared" si="1"/>
        <v>Dwight.Schrute@gmail.com</v>
      </c>
    </row>
    <row r="5" spans="1:11" x14ac:dyDescent="0.3">
      <c r="A5" s="3">
        <v>1004</v>
      </c>
      <c r="B5" s="18" t="s">
        <v>13</v>
      </c>
      <c r="C5" s="18" t="s">
        <v>12</v>
      </c>
      <c r="D5" s="3">
        <v>31</v>
      </c>
      <c r="E5" s="3" t="s">
        <v>28</v>
      </c>
      <c r="F5" s="3" t="s">
        <v>29</v>
      </c>
      <c r="G5" s="5">
        <v>32000</v>
      </c>
      <c r="H5" s="4">
        <v>36530</v>
      </c>
      <c r="I5" s="4">
        <v>42341</v>
      </c>
      <c r="J5" s="29" t="str">
        <f t="shared" si="0"/>
        <v>Angela Martin</v>
      </c>
      <c r="K5" s="30" t="str">
        <f t="shared" si="1"/>
        <v>Angela.Martin@gmail.com</v>
      </c>
    </row>
    <row r="6" spans="1:11" x14ac:dyDescent="0.3">
      <c r="A6" s="3">
        <v>1005</v>
      </c>
      <c r="B6" s="18" t="s">
        <v>14</v>
      </c>
      <c r="C6" s="18" t="s">
        <v>15</v>
      </c>
      <c r="D6" s="3">
        <v>32</v>
      </c>
      <c r="E6" s="3" t="s">
        <v>28</v>
      </c>
      <c r="F6" s="3" t="s">
        <v>30</v>
      </c>
      <c r="G6" s="5">
        <v>50000</v>
      </c>
      <c r="H6" s="4">
        <v>37017</v>
      </c>
      <c r="I6" s="4">
        <v>42977</v>
      </c>
      <c r="J6" s="29" t="str">
        <f t="shared" si="0"/>
        <v>Toby Flenderson</v>
      </c>
      <c r="K6" s="30" t="str">
        <f t="shared" si="1"/>
        <v>Toby.Flenderson@gmail.com</v>
      </c>
    </row>
    <row r="7" spans="1:11" x14ac:dyDescent="0.3">
      <c r="A7" s="3">
        <v>1006</v>
      </c>
      <c r="B7" s="18" t="s">
        <v>8</v>
      </c>
      <c r="C7" s="18" t="s">
        <v>9</v>
      </c>
      <c r="D7" s="3">
        <v>29</v>
      </c>
      <c r="E7" s="3" t="s">
        <v>26</v>
      </c>
      <c r="F7" s="3" t="s">
        <v>31</v>
      </c>
      <c r="G7" s="5">
        <v>65000</v>
      </c>
      <c r="H7" s="4">
        <v>35040</v>
      </c>
      <c r="I7" s="4">
        <v>41528</v>
      </c>
      <c r="J7" s="29" t="str">
        <f t="shared" si="0"/>
        <v>Michael Scott</v>
      </c>
      <c r="K7" s="30" t="str">
        <f t="shared" si="1"/>
        <v>Michael.Scott@gmail.com</v>
      </c>
    </row>
    <row r="8" spans="1:11" x14ac:dyDescent="0.3">
      <c r="A8" s="3">
        <v>1007</v>
      </c>
      <c r="B8" s="18" t="s">
        <v>33</v>
      </c>
      <c r="C8" s="18" t="s">
        <v>34</v>
      </c>
      <c r="D8" s="3">
        <v>25</v>
      </c>
      <c r="E8" s="3" t="s">
        <v>28</v>
      </c>
      <c r="F8" s="3" t="s">
        <v>32</v>
      </c>
      <c r="G8" s="5">
        <v>31000</v>
      </c>
      <c r="H8" s="4">
        <v>37933</v>
      </c>
      <c r="I8" s="4">
        <v>41551</v>
      </c>
      <c r="J8" s="29" t="str">
        <f t="shared" si="0"/>
        <v>Meredith Palmer</v>
      </c>
      <c r="K8" s="30" t="str">
        <f t="shared" si="1"/>
        <v>Meredith.Palmer@gmail.com</v>
      </c>
    </row>
    <row r="9" spans="1:11" x14ac:dyDescent="0.3">
      <c r="A9" s="3">
        <v>1008</v>
      </c>
      <c r="B9" s="18" t="s">
        <v>16</v>
      </c>
      <c r="C9" s="18" t="s">
        <v>17</v>
      </c>
      <c r="D9" s="3">
        <v>37</v>
      </c>
      <c r="E9" s="3" t="s">
        <v>26</v>
      </c>
      <c r="F9" s="3" t="s">
        <v>25</v>
      </c>
      <c r="G9" s="5">
        <v>48000</v>
      </c>
      <c r="H9" s="4">
        <v>37416</v>
      </c>
      <c r="I9" s="4">
        <v>42116</v>
      </c>
      <c r="J9" s="29" t="str">
        <f t="shared" si="0"/>
        <v>Stanley Hudson</v>
      </c>
      <c r="K9" s="30" t="str">
        <f t="shared" si="1"/>
        <v>Stanley.Hudson@gmail.com</v>
      </c>
    </row>
    <row r="10" spans="1:11" x14ac:dyDescent="0.3">
      <c r="A10" s="3">
        <v>1009</v>
      </c>
      <c r="B10" s="18" t="s">
        <v>10</v>
      </c>
      <c r="C10" s="18" t="s">
        <v>11</v>
      </c>
      <c r="D10" s="3">
        <v>26</v>
      </c>
      <c r="E10" s="3" t="s">
        <v>26</v>
      </c>
      <c r="F10" s="3" t="s">
        <v>29</v>
      </c>
      <c r="G10" s="5">
        <v>38000</v>
      </c>
      <c r="H10" s="4">
        <v>37843</v>
      </c>
      <c r="I10" s="4">
        <v>40800</v>
      </c>
      <c r="J10" s="29" t="str">
        <f t="shared" si="0"/>
        <v>Kevin Malone</v>
      </c>
      <c r="K10" s="30" t="str">
        <f t="shared" si="1"/>
        <v>Kevin.Malone@gmail.com</v>
      </c>
    </row>
    <row r="11" spans="1:11" x14ac:dyDescent="0.3">
      <c r="H11" t="str">
        <f t="shared" ref="H11:H12" si="2">CONCATENATE(B11," ",C11)</f>
        <v xml:space="preserve"> </v>
      </c>
    </row>
    <row r="12" spans="1:11" x14ac:dyDescent="0.3">
      <c r="H12" t="str">
        <f t="shared" si="2"/>
        <v xml:space="preserve"> </v>
      </c>
    </row>
    <row r="14" spans="1:11" ht="15.6" x14ac:dyDescent="0.3">
      <c r="C14" s="46" t="s">
        <v>109</v>
      </c>
      <c r="D14" s="46"/>
      <c r="E14" s="46"/>
      <c r="F14" s="46"/>
      <c r="G14" s="46"/>
    </row>
  </sheetData>
  <mergeCells count="1">
    <mergeCell ref="C14:G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7" tint="0.59999389629810485"/>
  </sheetPr>
  <dimension ref="A1:M20"/>
  <sheetViews>
    <sheetView topLeftCell="B1" zoomScale="115" zoomScaleNormal="115" workbookViewId="0">
      <selection activeCell="L2" sqref="L2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0" max="10" width="15.21875" bestFit="1" customWidth="1"/>
    <col min="11" max="11" width="16.6640625" bestFit="1" customWidth="1"/>
    <col min="12" max="12" width="15.77734375" bestFit="1" customWidth="1"/>
  </cols>
  <sheetData>
    <row r="1" spans="1:13" x14ac:dyDescent="0.3">
      <c r="A1" s="6" t="s">
        <v>20</v>
      </c>
      <c r="B1" s="6" t="s">
        <v>0</v>
      </c>
      <c r="C1" s="6" t="s">
        <v>1</v>
      </c>
      <c r="D1" s="6" t="s">
        <v>23</v>
      </c>
      <c r="E1" s="6" t="s">
        <v>24</v>
      </c>
      <c r="F1" s="6" t="s">
        <v>21</v>
      </c>
      <c r="G1" s="6" t="s">
        <v>22</v>
      </c>
      <c r="H1" s="25" t="s">
        <v>36</v>
      </c>
      <c r="I1" s="14" t="s">
        <v>37</v>
      </c>
      <c r="J1" s="28" t="s">
        <v>113</v>
      </c>
      <c r="K1" s="35" t="s">
        <v>112</v>
      </c>
      <c r="L1" s="49" t="s">
        <v>114</v>
      </c>
      <c r="M1" s="49"/>
    </row>
    <row r="2" spans="1:13" x14ac:dyDescent="0.3">
      <c r="A2" s="3">
        <v>1001</v>
      </c>
      <c r="B2" s="3" t="s">
        <v>2</v>
      </c>
      <c r="C2" s="3" t="s">
        <v>3</v>
      </c>
      <c r="D2" s="3">
        <v>30</v>
      </c>
      <c r="E2" s="3" t="s">
        <v>26</v>
      </c>
      <c r="F2" s="3" t="s">
        <v>25</v>
      </c>
      <c r="G2" s="5">
        <v>38000</v>
      </c>
      <c r="H2" s="33" t="s">
        <v>83</v>
      </c>
      <c r="I2" s="36" t="s">
        <v>77</v>
      </c>
      <c r="J2" s="31" t="str" cm="1">
        <f t="array" ref="J2:J10">SUBSTITUTE(H2:H10, "-","/",1)</f>
        <v>02/01-1900</v>
      </c>
      <c r="K2" s="37" t="str" cm="1">
        <f t="array" ref="K2:K10">SUBSTITUTE(H2:H10, "-","/", 2)</f>
        <v>02-01/1900</v>
      </c>
      <c r="L2" s="33" t="str" cm="1">
        <f t="array" ref="L2:M10">SUBSTITUTE(H2:I10, "-", "/")</f>
        <v>02/01/1900</v>
      </c>
      <c r="M2" s="36" t="str">
        <v>06/09/2015</v>
      </c>
    </row>
    <row r="3" spans="1:13" x14ac:dyDescent="0.3">
      <c r="A3" s="3">
        <v>1002</v>
      </c>
      <c r="B3" s="3" t="s">
        <v>4</v>
      </c>
      <c r="C3" s="3" t="s">
        <v>5</v>
      </c>
      <c r="D3" s="3">
        <v>31</v>
      </c>
      <c r="E3" s="3" t="s">
        <v>28</v>
      </c>
      <c r="F3" s="3" t="s">
        <v>27</v>
      </c>
      <c r="G3" s="5">
        <v>20000</v>
      </c>
      <c r="H3" s="33" t="s">
        <v>82</v>
      </c>
      <c r="I3" s="36" t="s">
        <v>78</v>
      </c>
      <c r="J3" s="31" t="str">
        <v>03/10-1999</v>
      </c>
      <c r="K3" s="37" t="str">
        <v>03-10/1999</v>
      </c>
      <c r="L3" s="33" t="str">
        <v>03/10/1999</v>
      </c>
      <c r="M3" s="36" t="str">
        <v>10/10/2015</v>
      </c>
    </row>
    <row r="4" spans="1:13" x14ac:dyDescent="0.3">
      <c r="A4" s="3">
        <v>1003</v>
      </c>
      <c r="B4" s="3" t="s">
        <v>6</v>
      </c>
      <c r="C4" s="3" t="s">
        <v>7</v>
      </c>
      <c r="D4" s="3">
        <v>29</v>
      </c>
      <c r="E4" s="3" t="s">
        <v>26</v>
      </c>
      <c r="F4" s="3" t="s">
        <v>30</v>
      </c>
      <c r="G4" s="5">
        <v>63000</v>
      </c>
      <c r="H4" s="33" t="s">
        <v>84</v>
      </c>
      <c r="I4" s="36" t="s">
        <v>92</v>
      </c>
      <c r="J4" s="31" t="str">
        <v>04/07-2000</v>
      </c>
      <c r="K4" s="37" t="str">
        <v>04-07/2000</v>
      </c>
      <c r="L4" s="33" t="str">
        <v>04/07/2000</v>
      </c>
      <c r="M4" s="36" t="str">
        <v>08/09/2017</v>
      </c>
    </row>
    <row r="5" spans="1:13" x14ac:dyDescent="0.3">
      <c r="A5" s="3">
        <v>1004</v>
      </c>
      <c r="B5" s="3" t="s">
        <v>13</v>
      </c>
      <c r="C5" s="3" t="s">
        <v>12</v>
      </c>
      <c r="D5" s="3">
        <v>31</v>
      </c>
      <c r="E5" s="3" t="s">
        <v>28</v>
      </c>
      <c r="F5" s="3" t="s">
        <v>29</v>
      </c>
      <c r="G5" s="5">
        <v>32000</v>
      </c>
      <c r="H5" s="33" t="s">
        <v>85</v>
      </c>
      <c r="I5" s="36" t="s">
        <v>93</v>
      </c>
      <c r="J5" s="31" t="str">
        <v>05/01-2000</v>
      </c>
      <c r="K5" s="37" t="str">
        <v>05-01/2000</v>
      </c>
      <c r="L5" s="33" t="str">
        <v>05/01/2000</v>
      </c>
      <c r="M5" s="36" t="str">
        <v>03/12/2015</v>
      </c>
    </row>
    <row r="6" spans="1:13" x14ac:dyDescent="0.3">
      <c r="A6" s="3">
        <v>1005</v>
      </c>
      <c r="B6" s="3" t="s">
        <v>14</v>
      </c>
      <c r="C6" s="3" t="s">
        <v>15</v>
      </c>
      <c r="D6" s="3">
        <v>32</v>
      </c>
      <c r="E6" s="3" t="s">
        <v>26</v>
      </c>
      <c r="F6" s="3" t="s">
        <v>30</v>
      </c>
      <c r="G6" s="5">
        <v>50000</v>
      </c>
      <c r="H6" s="33" t="s">
        <v>86</v>
      </c>
      <c r="I6" s="36" t="s">
        <v>94</v>
      </c>
      <c r="J6" s="31" t="str">
        <v>06/05-2001</v>
      </c>
      <c r="K6" s="37" t="str">
        <v>06-05/2001</v>
      </c>
      <c r="L6" s="33" t="str">
        <v>06/05/2001</v>
      </c>
      <c r="M6" s="36" t="str">
        <v>30/08/2017</v>
      </c>
    </row>
    <row r="7" spans="1:13" x14ac:dyDescent="0.3">
      <c r="A7" s="3">
        <v>1006</v>
      </c>
      <c r="B7" s="3" t="s">
        <v>8</v>
      </c>
      <c r="C7" s="3" t="s">
        <v>9</v>
      </c>
      <c r="D7" s="3">
        <v>29</v>
      </c>
      <c r="E7" s="3" t="s">
        <v>26</v>
      </c>
      <c r="F7" s="3" t="s">
        <v>31</v>
      </c>
      <c r="G7" s="5">
        <v>65000</v>
      </c>
      <c r="H7" s="33" t="s">
        <v>87</v>
      </c>
      <c r="I7" s="36" t="s">
        <v>95</v>
      </c>
      <c r="J7" s="31" t="str">
        <v>07/12-1995</v>
      </c>
      <c r="K7" s="37" t="str">
        <v>07-12/1995</v>
      </c>
      <c r="L7" s="33" t="str">
        <v>07/12/1995</v>
      </c>
      <c r="M7" s="36" t="str">
        <v>11/09/2013</v>
      </c>
    </row>
    <row r="8" spans="1:13" x14ac:dyDescent="0.3">
      <c r="A8" s="3">
        <v>1007</v>
      </c>
      <c r="B8" s="3" t="s">
        <v>33</v>
      </c>
      <c r="C8" s="3" t="s">
        <v>34</v>
      </c>
      <c r="D8" s="3">
        <v>25</v>
      </c>
      <c r="E8" s="3" t="s">
        <v>28</v>
      </c>
      <c r="F8" s="3" t="s">
        <v>32</v>
      </c>
      <c r="G8" s="5">
        <v>31000</v>
      </c>
      <c r="H8" s="33" t="s">
        <v>88</v>
      </c>
      <c r="I8" s="36" t="s">
        <v>96</v>
      </c>
      <c r="J8" s="31" t="str">
        <v>08/11-2003</v>
      </c>
      <c r="K8" s="37" t="str">
        <v>08-11/2003</v>
      </c>
      <c r="L8" s="33" t="str">
        <v>08/11/2003</v>
      </c>
      <c r="M8" s="36" t="str">
        <v>04/10/2013</v>
      </c>
    </row>
    <row r="9" spans="1:13" x14ac:dyDescent="0.3">
      <c r="A9" s="3">
        <v>1008</v>
      </c>
      <c r="B9" s="3" t="s">
        <v>16</v>
      </c>
      <c r="C9" s="3" t="s">
        <v>17</v>
      </c>
      <c r="D9" s="3">
        <v>37</v>
      </c>
      <c r="E9" s="3" t="s">
        <v>26</v>
      </c>
      <c r="F9" s="3" t="s">
        <v>25</v>
      </c>
      <c r="G9" s="5">
        <v>48000</v>
      </c>
      <c r="H9" s="33" t="s">
        <v>89</v>
      </c>
      <c r="I9" s="36" t="s">
        <v>97</v>
      </c>
      <c r="J9" s="31" t="str">
        <v>09/06-2002</v>
      </c>
      <c r="K9" s="37" t="str">
        <v>09-06/2002</v>
      </c>
      <c r="L9" s="33" t="str">
        <v>09/06/2002</v>
      </c>
      <c r="M9" s="36" t="str">
        <v>22/04/2015</v>
      </c>
    </row>
    <row r="10" spans="1:13" x14ac:dyDescent="0.3">
      <c r="A10" s="3">
        <v>1009</v>
      </c>
      <c r="B10" s="3" t="s">
        <v>10</v>
      </c>
      <c r="C10" s="3" t="s">
        <v>11</v>
      </c>
      <c r="D10" s="3">
        <v>26</v>
      </c>
      <c r="E10" s="3" t="s">
        <v>26</v>
      </c>
      <c r="F10" s="3" t="s">
        <v>29</v>
      </c>
      <c r="G10" s="5">
        <v>38000</v>
      </c>
      <c r="H10" s="33" t="s">
        <v>90</v>
      </c>
      <c r="I10" s="36" t="s">
        <v>98</v>
      </c>
      <c r="J10" s="31" t="str">
        <v>10/08-2003</v>
      </c>
      <c r="K10" s="37" t="str">
        <v>10-08/2003</v>
      </c>
      <c r="L10" s="33" t="str">
        <v>10/08/2003</v>
      </c>
      <c r="M10" s="36" t="str">
        <v>14/09/2011</v>
      </c>
    </row>
    <row r="12" spans="1:13" x14ac:dyDescent="0.3">
      <c r="H12" s="2"/>
      <c r="I12" s="2"/>
    </row>
    <row r="13" spans="1:13" x14ac:dyDescent="0.3">
      <c r="C13" s="47" t="s">
        <v>111</v>
      </c>
      <c r="D13" s="47"/>
      <c r="E13" s="47"/>
      <c r="F13" s="47"/>
      <c r="G13" s="47"/>
      <c r="H13" s="2"/>
      <c r="I13" s="2"/>
    </row>
    <row r="14" spans="1:13" x14ac:dyDescent="0.3">
      <c r="H14" s="2"/>
      <c r="I14" s="2"/>
    </row>
    <row r="15" spans="1:13" x14ac:dyDescent="0.3">
      <c r="H15" s="2"/>
      <c r="I15" s="2"/>
    </row>
    <row r="16" spans="1:13" x14ac:dyDescent="0.3">
      <c r="H16" s="2"/>
      <c r="I16" s="2"/>
    </row>
    <row r="17" spans="8:9" x14ac:dyDescent="0.3">
      <c r="H17" s="2"/>
      <c r="I17" s="2"/>
    </row>
    <row r="18" spans="8:9" x14ac:dyDescent="0.3">
      <c r="H18" s="2"/>
      <c r="I18" s="2"/>
    </row>
    <row r="19" spans="8:9" x14ac:dyDescent="0.3">
      <c r="H19" s="2"/>
      <c r="I19" s="2"/>
    </row>
    <row r="20" spans="8:9" x14ac:dyDescent="0.3">
      <c r="H20" s="2"/>
      <c r="I20" s="2"/>
    </row>
  </sheetData>
  <mergeCells count="2">
    <mergeCell ref="L1:M1"/>
    <mergeCell ref="C13:G13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5" tint="0.59999389629810485"/>
  </sheetPr>
  <dimension ref="A1:L10"/>
  <sheetViews>
    <sheetView workbookViewId="0">
      <selection activeCell="L8" sqref="L8"/>
    </sheetView>
  </sheetViews>
  <sheetFormatPr defaultColWidth="13" defaultRowHeight="14.4" x14ac:dyDescent="0.3"/>
  <sheetData>
    <row r="1" spans="1:12" x14ac:dyDescent="0.3">
      <c r="A1" s="6" t="s">
        <v>20</v>
      </c>
      <c r="B1" s="6" t="s">
        <v>0</v>
      </c>
      <c r="C1" s="6" t="s">
        <v>1</v>
      </c>
      <c r="D1" s="6" t="s">
        <v>23</v>
      </c>
      <c r="E1" s="6" t="s">
        <v>24</v>
      </c>
      <c r="F1" s="6" t="s">
        <v>21</v>
      </c>
      <c r="G1" s="17" t="s">
        <v>22</v>
      </c>
      <c r="H1" s="6" t="s">
        <v>36</v>
      </c>
      <c r="I1" s="6" t="s">
        <v>37</v>
      </c>
      <c r="J1" s="28" t="s">
        <v>50</v>
      </c>
      <c r="K1" s="34" t="s">
        <v>51</v>
      </c>
      <c r="L1" s="35" t="s">
        <v>52</v>
      </c>
    </row>
    <row r="2" spans="1:12" x14ac:dyDescent="0.3">
      <c r="A2" s="3">
        <v>1001</v>
      </c>
      <c r="B2" s="3" t="s">
        <v>2</v>
      </c>
      <c r="C2" s="3" t="s">
        <v>3</v>
      </c>
      <c r="D2" s="3">
        <v>30</v>
      </c>
      <c r="E2" s="3" t="s">
        <v>26</v>
      </c>
      <c r="F2" s="3" t="s">
        <v>25</v>
      </c>
      <c r="G2" s="20">
        <v>38000</v>
      </c>
      <c r="H2" s="4">
        <v>37197</v>
      </c>
      <c r="I2" s="4">
        <v>42253</v>
      </c>
      <c r="J2" s="38">
        <f>SUM(G2:G10)</f>
        <v>385000</v>
      </c>
      <c r="K2" s="39">
        <f>SUMIF(G2:G10, "&gt;50000")</f>
        <v>128000</v>
      </c>
      <c r="L2" s="40">
        <f>SUMIFS(G2:G10,   D2:D10,"&lt;30",   E2:E10, "Male",   A2:A10, "&gt;1004")</f>
        <v>103000</v>
      </c>
    </row>
    <row r="3" spans="1:12" x14ac:dyDescent="0.3">
      <c r="A3" s="3">
        <v>1002</v>
      </c>
      <c r="B3" s="3" t="s">
        <v>4</v>
      </c>
      <c r="C3" s="3" t="s">
        <v>5</v>
      </c>
      <c r="D3" s="3">
        <v>31</v>
      </c>
      <c r="E3" s="3" t="s">
        <v>28</v>
      </c>
      <c r="F3" s="3" t="s">
        <v>27</v>
      </c>
      <c r="G3" s="20">
        <v>20000</v>
      </c>
      <c r="H3" s="4">
        <v>36436</v>
      </c>
      <c r="I3" s="4">
        <v>42287</v>
      </c>
    </row>
    <row r="4" spans="1:12" x14ac:dyDescent="0.3">
      <c r="A4" s="3">
        <v>1003</v>
      </c>
      <c r="B4" s="3" t="s">
        <v>6</v>
      </c>
      <c r="C4" s="3" t="s">
        <v>7</v>
      </c>
      <c r="D4" s="3">
        <v>29</v>
      </c>
      <c r="E4" s="3" t="s">
        <v>26</v>
      </c>
      <c r="F4" s="3" t="s">
        <v>30</v>
      </c>
      <c r="G4" s="20">
        <v>63000</v>
      </c>
      <c r="H4" s="4">
        <v>36711</v>
      </c>
      <c r="I4" s="4">
        <v>42986</v>
      </c>
    </row>
    <row r="5" spans="1:12" x14ac:dyDescent="0.3">
      <c r="A5" s="3">
        <v>1004</v>
      </c>
      <c r="B5" s="3" t="s">
        <v>13</v>
      </c>
      <c r="C5" s="3" t="s">
        <v>12</v>
      </c>
      <c r="D5" s="3">
        <v>31</v>
      </c>
      <c r="E5" s="3" t="s">
        <v>28</v>
      </c>
      <c r="F5" s="3" t="s">
        <v>29</v>
      </c>
      <c r="G5" s="20">
        <v>32000</v>
      </c>
      <c r="H5" s="4">
        <v>36530</v>
      </c>
      <c r="I5" s="4">
        <v>42341</v>
      </c>
    </row>
    <row r="6" spans="1:12" x14ac:dyDescent="0.3">
      <c r="A6" s="3">
        <v>1005</v>
      </c>
      <c r="B6" s="3" t="s">
        <v>14</v>
      </c>
      <c r="C6" s="3" t="s">
        <v>15</v>
      </c>
      <c r="D6" s="3">
        <v>32</v>
      </c>
      <c r="E6" s="3" t="s">
        <v>26</v>
      </c>
      <c r="F6" s="3" t="s">
        <v>30</v>
      </c>
      <c r="G6" s="20">
        <v>50000</v>
      </c>
      <c r="H6" s="4">
        <v>37017</v>
      </c>
      <c r="I6" s="4">
        <v>42977</v>
      </c>
    </row>
    <row r="7" spans="1:12" x14ac:dyDescent="0.3">
      <c r="A7" s="3">
        <v>1006</v>
      </c>
      <c r="B7" s="3" t="s">
        <v>8</v>
      </c>
      <c r="C7" s="3" t="s">
        <v>9</v>
      </c>
      <c r="D7" s="3">
        <v>29</v>
      </c>
      <c r="E7" s="3" t="s">
        <v>26</v>
      </c>
      <c r="F7" s="3" t="s">
        <v>31</v>
      </c>
      <c r="G7" s="20">
        <v>65000</v>
      </c>
      <c r="H7" s="4">
        <v>35040</v>
      </c>
      <c r="I7" s="4">
        <v>41528</v>
      </c>
    </row>
    <row r="8" spans="1:12" x14ac:dyDescent="0.3">
      <c r="A8" s="3">
        <v>1007</v>
      </c>
      <c r="B8" s="3" t="s">
        <v>33</v>
      </c>
      <c r="C8" s="3" t="s">
        <v>34</v>
      </c>
      <c r="D8" s="3">
        <v>25</v>
      </c>
      <c r="E8" s="3" t="s">
        <v>28</v>
      </c>
      <c r="F8" s="3" t="s">
        <v>32</v>
      </c>
      <c r="G8" s="20">
        <v>31000</v>
      </c>
      <c r="H8" s="4">
        <v>37933</v>
      </c>
      <c r="I8" s="4">
        <v>41551</v>
      </c>
    </row>
    <row r="9" spans="1:12" x14ac:dyDescent="0.3">
      <c r="A9" s="3">
        <v>1008</v>
      </c>
      <c r="B9" s="3" t="s">
        <v>16</v>
      </c>
      <c r="C9" s="3" t="s">
        <v>17</v>
      </c>
      <c r="D9" s="3">
        <v>37</v>
      </c>
      <c r="E9" s="3" t="s">
        <v>26</v>
      </c>
      <c r="F9" s="3" t="s">
        <v>25</v>
      </c>
      <c r="G9" s="20">
        <v>48000</v>
      </c>
      <c r="H9" s="4">
        <v>37416</v>
      </c>
      <c r="I9" s="4">
        <v>42116</v>
      </c>
    </row>
    <row r="10" spans="1:12" x14ac:dyDescent="0.3">
      <c r="A10" s="3">
        <v>1009</v>
      </c>
      <c r="B10" s="3" t="s">
        <v>10</v>
      </c>
      <c r="C10" s="3" t="s">
        <v>11</v>
      </c>
      <c r="D10" s="3">
        <v>26</v>
      </c>
      <c r="E10" s="3" t="s">
        <v>26</v>
      </c>
      <c r="F10" s="3" t="s">
        <v>29</v>
      </c>
      <c r="G10" s="20">
        <v>38000</v>
      </c>
      <c r="H10" s="4">
        <v>37843</v>
      </c>
      <c r="I10" s="4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1" tint="0.34998626667073579"/>
  </sheetPr>
  <dimension ref="A1:L10"/>
  <sheetViews>
    <sheetView workbookViewId="0">
      <selection activeCell="D10" sqref="D10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6" max="6" width="15.77734375" bestFit="1" customWidth="1"/>
    <col min="10" max="10" width="21.6640625" bestFit="1" customWidth="1"/>
    <col min="11" max="11" width="22.44140625" bestFit="1" customWidth="1"/>
    <col min="12" max="12" width="28.77734375" bestFit="1" customWidth="1"/>
  </cols>
  <sheetData>
    <row r="1" spans="1:12" x14ac:dyDescent="0.3">
      <c r="A1" s="17" t="s">
        <v>20</v>
      </c>
      <c r="B1" s="6" t="s">
        <v>0</v>
      </c>
      <c r="C1" s="6" t="s">
        <v>1</v>
      </c>
      <c r="D1" s="6" t="s">
        <v>23</v>
      </c>
      <c r="E1" s="14" t="s">
        <v>24</v>
      </c>
      <c r="F1" s="6" t="s">
        <v>21</v>
      </c>
      <c r="G1" s="41" t="s">
        <v>22</v>
      </c>
      <c r="H1" s="6" t="s">
        <v>36</v>
      </c>
      <c r="I1" s="6" t="s">
        <v>37</v>
      </c>
      <c r="J1" s="41" t="s">
        <v>53</v>
      </c>
      <c r="K1" s="14" t="s">
        <v>117</v>
      </c>
      <c r="L1" s="17" t="s">
        <v>118</v>
      </c>
    </row>
    <row r="2" spans="1:12" x14ac:dyDescent="0.3">
      <c r="A2" s="18">
        <v>1001</v>
      </c>
      <c r="B2" s="3" t="s">
        <v>2</v>
      </c>
      <c r="C2" s="3" t="s">
        <v>3</v>
      </c>
      <c r="D2" s="3">
        <v>30</v>
      </c>
      <c r="E2" s="10" t="s">
        <v>26</v>
      </c>
      <c r="F2" s="3" t="s">
        <v>25</v>
      </c>
      <c r="G2" s="42">
        <v>38000</v>
      </c>
      <c r="H2" s="4">
        <v>37197</v>
      </c>
      <c r="I2" s="4">
        <v>42253</v>
      </c>
      <c r="J2" s="43">
        <f>COUNT(G2:G10)</f>
        <v>9</v>
      </c>
      <c r="K2" s="10">
        <f>COUNTIF(E2:E10, "male")</f>
        <v>6</v>
      </c>
      <c r="L2" s="18">
        <f>COUNTIFS(E2:E10,"male",   D2:D10,"&gt;=30")</f>
        <v>3</v>
      </c>
    </row>
    <row r="3" spans="1:12" x14ac:dyDescent="0.3">
      <c r="A3" s="18">
        <v>1002</v>
      </c>
      <c r="B3" s="3" t="s">
        <v>4</v>
      </c>
      <c r="C3" s="3" t="s">
        <v>5</v>
      </c>
      <c r="D3" s="3">
        <v>31</v>
      </c>
      <c r="E3" s="10" t="s">
        <v>28</v>
      </c>
      <c r="F3" s="3" t="s">
        <v>27</v>
      </c>
      <c r="G3" s="42">
        <v>20000</v>
      </c>
      <c r="H3" s="4">
        <v>36436</v>
      </c>
      <c r="I3" s="4">
        <v>42287</v>
      </c>
      <c r="J3" s="43" t="s">
        <v>116</v>
      </c>
      <c r="K3" s="10" t="s">
        <v>115</v>
      </c>
      <c r="L3" s="18" t="s">
        <v>125</v>
      </c>
    </row>
    <row r="4" spans="1:12" x14ac:dyDescent="0.3">
      <c r="A4" s="18">
        <v>1003</v>
      </c>
      <c r="B4" s="3" t="s">
        <v>6</v>
      </c>
      <c r="C4" s="3" t="s">
        <v>7</v>
      </c>
      <c r="D4" s="3">
        <v>29</v>
      </c>
      <c r="E4" s="10" t="s">
        <v>26</v>
      </c>
      <c r="F4" s="3" t="s">
        <v>30</v>
      </c>
      <c r="G4" s="42">
        <v>63000</v>
      </c>
      <c r="H4" s="4">
        <v>36711</v>
      </c>
      <c r="I4" s="4">
        <v>42986</v>
      </c>
      <c r="L4" s="29"/>
    </row>
    <row r="5" spans="1:12" x14ac:dyDescent="0.3">
      <c r="A5" s="18">
        <v>1004</v>
      </c>
      <c r="B5" s="3" t="s">
        <v>13</v>
      </c>
      <c r="C5" s="3" t="s">
        <v>12</v>
      </c>
      <c r="D5" s="3">
        <v>31</v>
      </c>
      <c r="E5" s="10" t="s">
        <v>28</v>
      </c>
      <c r="F5" s="3" t="s">
        <v>29</v>
      </c>
      <c r="G5" s="42">
        <v>32000</v>
      </c>
      <c r="H5" s="4">
        <v>36530</v>
      </c>
      <c r="I5" s="4">
        <v>42341</v>
      </c>
      <c r="L5" s="29"/>
    </row>
    <row r="6" spans="1:12" x14ac:dyDescent="0.3">
      <c r="A6" s="18">
        <v>1005</v>
      </c>
      <c r="B6" s="3" t="s">
        <v>14</v>
      </c>
      <c r="C6" s="3" t="s">
        <v>15</v>
      </c>
      <c r="D6" s="3">
        <v>32</v>
      </c>
      <c r="E6" s="10" t="s">
        <v>26</v>
      </c>
      <c r="F6" s="3" t="s">
        <v>30</v>
      </c>
      <c r="G6" s="42">
        <v>50000</v>
      </c>
      <c r="H6" s="4">
        <v>37017</v>
      </c>
      <c r="I6" s="4">
        <v>42977</v>
      </c>
      <c r="L6" s="29"/>
    </row>
    <row r="7" spans="1:12" x14ac:dyDescent="0.3">
      <c r="A7" s="18">
        <v>1006</v>
      </c>
      <c r="B7" s="3" t="s">
        <v>8</v>
      </c>
      <c r="C7" s="3" t="s">
        <v>9</v>
      </c>
      <c r="D7" s="3">
        <v>29</v>
      </c>
      <c r="E7" s="10" t="s">
        <v>26</v>
      </c>
      <c r="F7" s="3" t="s">
        <v>31</v>
      </c>
      <c r="G7" s="42">
        <v>65000</v>
      </c>
      <c r="H7" s="4">
        <v>35040</v>
      </c>
      <c r="I7" s="4">
        <v>41528</v>
      </c>
    </row>
    <row r="8" spans="1:12" x14ac:dyDescent="0.3">
      <c r="A8" s="18">
        <v>1007</v>
      </c>
      <c r="B8" s="3" t="s">
        <v>33</v>
      </c>
      <c r="C8" s="3" t="s">
        <v>34</v>
      </c>
      <c r="D8" s="3">
        <v>25</v>
      </c>
      <c r="E8" s="10" t="s">
        <v>28</v>
      </c>
      <c r="F8" s="3" t="s">
        <v>32</v>
      </c>
      <c r="G8" s="42">
        <v>31000</v>
      </c>
      <c r="H8" s="4">
        <v>37933</v>
      </c>
      <c r="I8" s="4">
        <v>41551</v>
      </c>
    </row>
    <row r="9" spans="1:12" x14ac:dyDescent="0.3">
      <c r="A9" s="18">
        <v>1008</v>
      </c>
      <c r="B9" s="3" t="s">
        <v>16</v>
      </c>
      <c r="C9" s="3" t="s">
        <v>17</v>
      </c>
      <c r="D9" s="3">
        <v>37</v>
      </c>
      <c r="E9" s="10" t="s">
        <v>26</v>
      </c>
      <c r="F9" s="3" t="s">
        <v>25</v>
      </c>
      <c r="G9" s="42">
        <v>48000</v>
      </c>
      <c r="H9" s="4">
        <v>37416</v>
      </c>
      <c r="I9" s="4">
        <v>42116</v>
      </c>
    </row>
    <row r="10" spans="1:12" x14ac:dyDescent="0.3">
      <c r="A10" s="18">
        <v>1009</v>
      </c>
      <c r="B10" s="3" t="s">
        <v>10</v>
      </c>
      <c r="C10" s="3" t="s">
        <v>11</v>
      </c>
      <c r="D10" s="3">
        <v>26</v>
      </c>
      <c r="E10" s="10" t="s">
        <v>26</v>
      </c>
      <c r="F10" s="3" t="s">
        <v>29</v>
      </c>
      <c r="G10" s="42">
        <v>38000</v>
      </c>
      <c r="H10" s="4">
        <v>37843</v>
      </c>
      <c r="I10" s="4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L23"/>
  <sheetViews>
    <sheetView tabSelected="1" workbookViewId="0">
      <selection activeCell="K10" sqref="K10"/>
    </sheetView>
  </sheetViews>
  <sheetFormatPr defaultRowHeight="14.4" x14ac:dyDescent="0.3"/>
  <cols>
    <col min="1" max="1" width="11.109375" bestFit="1" customWidth="1"/>
    <col min="2" max="2" width="9.44140625" bestFit="1" customWidth="1"/>
    <col min="3" max="3" width="9.88671875" bestFit="1" customWidth="1"/>
    <col min="5" max="5" width="9" customWidth="1"/>
    <col min="6" max="6" width="15.77734375" bestFit="1" customWidth="1"/>
    <col min="7" max="7" width="10.44140625" customWidth="1"/>
    <col min="8" max="8" width="16.5546875" bestFit="1" customWidth="1"/>
    <col min="9" max="9" width="16.77734375" bestFit="1" customWidth="1"/>
    <col min="11" max="11" width="13.88671875" bestFit="1" customWidth="1"/>
  </cols>
  <sheetData>
    <row r="1" spans="1:12" x14ac:dyDescent="0.3">
      <c r="A1" s="6" t="s">
        <v>20</v>
      </c>
      <c r="B1" s="6" t="s">
        <v>0</v>
      </c>
      <c r="C1" s="6" t="s">
        <v>1</v>
      </c>
      <c r="D1" s="6" t="s">
        <v>23</v>
      </c>
      <c r="E1" s="6" t="s">
        <v>24</v>
      </c>
      <c r="F1" s="6" t="s">
        <v>21</v>
      </c>
      <c r="G1" s="6" t="s">
        <v>22</v>
      </c>
      <c r="H1" s="14" t="s">
        <v>36</v>
      </c>
      <c r="I1" s="17" t="s">
        <v>37</v>
      </c>
      <c r="J1" s="34" t="s">
        <v>56</v>
      </c>
      <c r="K1" s="34" t="s">
        <v>57</v>
      </c>
      <c r="L1" s="17" t="s">
        <v>120</v>
      </c>
    </row>
    <row r="2" spans="1:12" x14ac:dyDescent="0.3">
      <c r="A2" s="3">
        <v>1001</v>
      </c>
      <c r="B2" s="3" t="s">
        <v>2</v>
      </c>
      <c r="C2" s="3" t="s">
        <v>3</v>
      </c>
      <c r="D2" s="3">
        <v>30</v>
      </c>
      <c r="E2" s="3" t="s">
        <v>26</v>
      </c>
      <c r="F2" s="3" t="s">
        <v>25</v>
      </c>
      <c r="G2" s="5">
        <v>38000</v>
      </c>
      <c r="H2" s="16">
        <v>37197</v>
      </c>
      <c r="I2" s="19">
        <v>42253</v>
      </c>
      <c r="J2" s="9">
        <f>_xlfn.DAYS(I2,H2)</f>
        <v>5056</v>
      </c>
      <c r="K2" s="9">
        <f>NETWORKDAYS(H2,I2)</f>
        <v>3611</v>
      </c>
      <c r="L2" s="29">
        <f>DAY(I2)</f>
        <v>6</v>
      </c>
    </row>
    <row r="3" spans="1:12" x14ac:dyDescent="0.3">
      <c r="A3" s="3">
        <v>1002</v>
      </c>
      <c r="B3" s="3" t="s">
        <v>4</v>
      </c>
      <c r="C3" s="3" t="s">
        <v>5</v>
      </c>
      <c r="D3" s="3">
        <v>31</v>
      </c>
      <c r="E3" s="3" t="s">
        <v>28</v>
      </c>
      <c r="F3" s="3" t="s">
        <v>27</v>
      </c>
      <c r="G3" s="5">
        <v>20000</v>
      </c>
      <c r="H3" s="16">
        <v>36436</v>
      </c>
      <c r="I3" s="19">
        <v>42287</v>
      </c>
      <c r="J3" s="9">
        <f t="shared" ref="J3:J10" si="0">_xlfn.DAYS(I3,H3)</f>
        <v>5851</v>
      </c>
      <c r="K3" s="9">
        <f t="shared" ref="K3:K10" si="1">NETWORKDAYS(H3,I3)</f>
        <v>4180</v>
      </c>
      <c r="L3" s="29">
        <f t="shared" ref="L3:L10" si="2">DAY(I3)</f>
        <v>10</v>
      </c>
    </row>
    <row r="4" spans="1:12" x14ac:dyDescent="0.3">
      <c r="A4" s="3">
        <v>1003</v>
      </c>
      <c r="B4" s="3" t="s">
        <v>6</v>
      </c>
      <c r="C4" s="3" t="s">
        <v>7</v>
      </c>
      <c r="D4" s="3">
        <v>29</v>
      </c>
      <c r="E4" s="3" t="s">
        <v>26</v>
      </c>
      <c r="F4" s="3" t="s">
        <v>30</v>
      </c>
      <c r="G4" s="5">
        <v>63000</v>
      </c>
      <c r="H4" s="16">
        <v>36711</v>
      </c>
      <c r="I4" s="19">
        <v>42986</v>
      </c>
      <c r="J4" s="9">
        <f t="shared" si="0"/>
        <v>6275</v>
      </c>
      <c r="K4" s="9">
        <f t="shared" si="1"/>
        <v>4484</v>
      </c>
      <c r="L4" s="29">
        <f t="shared" si="2"/>
        <v>8</v>
      </c>
    </row>
    <row r="5" spans="1:12" x14ac:dyDescent="0.3">
      <c r="A5" s="3">
        <v>1004</v>
      </c>
      <c r="B5" s="3" t="s">
        <v>13</v>
      </c>
      <c r="C5" s="3" t="s">
        <v>12</v>
      </c>
      <c r="D5" s="3">
        <v>31</v>
      </c>
      <c r="E5" s="3" t="s">
        <v>28</v>
      </c>
      <c r="F5" s="3" t="s">
        <v>29</v>
      </c>
      <c r="G5" s="5">
        <v>32000</v>
      </c>
      <c r="H5" s="16">
        <v>36530</v>
      </c>
      <c r="I5" s="19">
        <v>36625</v>
      </c>
      <c r="J5" s="9">
        <f t="shared" si="0"/>
        <v>95</v>
      </c>
      <c r="K5" s="9">
        <f t="shared" si="1"/>
        <v>68</v>
      </c>
      <c r="L5" s="29">
        <f t="shared" si="2"/>
        <v>9</v>
      </c>
    </row>
    <row r="6" spans="1:12" x14ac:dyDescent="0.3">
      <c r="A6" s="3">
        <v>1005</v>
      </c>
      <c r="B6" s="3" t="s">
        <v>14</v>
      </c>
      <c r="C6" s="3" t="s">
        <v>15</v>
      </c>
      <c r="D6" s="3">
        <v>32</v>
      </c>
      <c r="E6" s="3" t="s">
        <v>26</v>
      </c>
      <c r="F6" s="3" t="s">
        <v>30</v>
      </c>
      <c r="G6" s="5">
        <v>50000</v>
      </c>
      <c r="H6" s="16">
        <v>37017</v>
      </c>
      <c r="I6" s="19">
        <v>42978</v>
      </c>
      <c r="J6" s="9">
        <f t="shared" si="0"/>
        <v>5961</v>
      </c>
      <c r="K6" s="9">
        <f t="shared" si="1"/>
        <v>4259</v>
      </c>
      <c r="L6" s="29">
        <f t="shared" si="2"/>
        <v>31</v>
      </c>
    </row>
    <row r="7" spans="1:12" x14ac:dyDescent="0.3">
      <c r="A7" s="3">
        <v>1006</v>
      </c>
      <c r="B7" s="3" t="s">
        <v>8</v>
      </c>
      <c r="C7" s="3" t="s">
        <v>9</v>
      </c>
      <c r="D7" s="3">
        <v>29</v>
      </c>
      <c r="E7" s="3" t="s">
        <v>26</v>
      </c>
      <c r="F7" s="3" t="s">
        <v>31</v>
      </c>
      <c r="G7" s="5">
        <v>65000</v>
      </c>
      <c r="H7" s="16">
        <v>35040</v>
      </c>
      <c r="I7" s="19">
        <v>41528</v>
      </c>
      <c r="J7" s="9">
        <f t="shared" si="0"/>
        <v>6488</v>
      </c>
      <c r="K7" s="9">
        <f t="shared" si="1"/>
        <v>4635</v>
      </c>
      <c r="L7" s="29">
        <f t="shared" si="2"/>
        <v>11</v>
      </c>
    </row>
    <row r="8" spans="1:12" x14ac:dyDescent="0.3">
      <c r="A8" s="3">
        <v>1007</v>
      </c>
      <c r="B8" s="3" t="s">
        <v>33</v>
      </c>
      <c r="C8" s="3" t="s">
        <v>34</v>
      </c>
      <c r="D8" s="3">
        <v>25</v>
      </c>
      <c r="E8" s="3" t="s">
        <v>28</v>
      </c>
      <c r="F8" s="3" t="s">
        <v>32</v>
      </c>
      <c r="G8" s="5">
        <v>31000</v>
      </c>
      <c r="H8" s="16">
        <v>37933</v>
      </c>
      <c r="I8" s="19">
        <v>41551</v>
      </c>
      <c r="J8" s="9">
        <f t="shared" si="0"/>
        <v>3618</v>
      </c>
      <c r="K8" s="9">
        <f t="shared" si="1"/>
        <v>2585</v>
      </c>
      <c r="L8" s="29">
        <f t="shared" si="2"/>
        <v>4</v>
      </c>
    </row>
    <row r="9" spans="1:12" x14ac:dyDescent="0.3">
      <c r="A9" s="3">
        <v>1008</v>
      </c>
      <c r="B9" s="3" t="s">
        <v>16</v>
      </c>
      <c r="C9" s="3" t="s">
        <v>17</v>
      </c>
      <c r="D9" s="3">
        <v>37</v>
      </c>
      <c r="E9" s="3" t="s">
        <v>26</v>
      </c>
      <c r="F9" s="3" t="s">
        <v>25</v>
      </c>
      <c r="G9" s="5">
        <v>48000</v>
      </c>
      <c r="H9" s="16">
        <v>37416</v>
      </c>
      <c r="I9" s="19">
        <v>42116</v>
      </c>
      <c r="J9" s="9">
        <f t="shared" si="0"/>
        <v>4700</v>
      </c>
      <c r="K9" s="9">
        <f t="shared" si="1"/>
        <v>3358</v>
      </c>
      <c r="L9" s="29">
        <f t="shared" si="2"/>
        <v>22</v>
      </c>
    </row>
    <row r="10" spans="1:12" x14ac:dyDescent="0.3">
      <c r="A10" s="3">
        <v>1009</v>
      </c>
      <c r="B10" s="3" t="s">
        <v>10</v>
      </c>
      <c r="C10" s="3" t="s">
        <v>11</v>
      </c>
      <c r="D10" s="3">
        <v>26</v>
      </c>
      <c r="E10" s="3" t="s">
        <v>26</v>
      </c>
      <c r="F10" s="3" t="s">
        <v>29</v>
      </c>
      <c r="G10" s="5">
        <v>38000</v>
      </c>
      <c r="H10" s="16">
        <v>37843</v>
      </c>
      <c r="I10" s="19">
        <v>40800</v>
      </c>
      <c r="J10" s="9">
        <f t="shared" si="0"/>
        <v>2957</v>
      </c>
      <c r="K10" s="9">
        <f t="shared" si="1"/>
        <v>2113</v>
      </c>
      <c r="L10" s="29">
        <f t="shared" si="2"/>
        <v>14</v>
      </c>
    </row>
    <row r="14" spans="1:12" x14ac:dyDescent="0.3">
      <c r="H14" s="14" t="s">
        <v>36</v>
      </c>
      <c r="I14" s="14" t="s">
        <v>37</v>
      </c>
      <c r="J14" s="14" t="s">
        <v>56</v>
      </c>
    </row>
    <row r="15" spans="1:12" x14ac:dyDescent="0.3">
      <c r="H15" s="31" t="s">
        <v>119</v>
      </c>
      <c r="I15" s="31" t="s">
        <v>77</v>
      </c>
      <c r="J15" s="18">
        <f>_xlfn.DAYS(I15,H15)</f>
        <v>5056</v>
      </c>
    </row>
    <row r="16" spans="1:12" x14ac:dyDescent="0.3">
      <c r="H16" s="31" t="s">
        <v>82</v>
      </c>
      <c r="I16" s="31" t="s">
        <v>78</v>
      </c>
      <c r="J16" s="18">
        <f t="shared" ref="J16:J23" si="3">_xlfn.DAYS(I16,H16)</f>
        <v>5851</v>
      </c>
    </row>
    <row r="17" spans="8:10" x14ac:dyDescent="0.3">
      <c r="H17" s="31" t="s">
        <v>84</v>
      </c>
      <c r="I17" s="31" t="s">
        <v>92</v>
      </c>
      <c r="J17" s="18">
        <f t="shared" si="3"/>
        <v>6275</v>
      </c>
    </row>
    <row r="18" spans="8:10" x14ac:dyDescent="0.3">
      <c r="H18" s="31" t="s">
        <v>85</v>
      </c>
      <c r="I18" s="31" t="s">
        <v>93</v>
      </c>
      <c r="J18" s="18">
        <f t="shared" si="3"/>
        <v>5811</v>
      </c>
    </row>
    <row r="19" spans="8:10" x14ac:dyDescent="0.3">
      <c r="H19" s="31" t="s">
        <v>86</v>
      </c>
      <c r="I19" s="31" t="s">
        <v>94</v>
      </c>
      <c r="J19" s="18">
        <f t="shared" si="3"/>
        <v>5960</v>
      </c>
    </row>
    <row r="20" spans="8:10" x14ac:dyDescent="0.3">
      <c r="H20" s="31" t="s">
        <v>87</v>
      </c>
      <c r="I20" s="31" t="s">
        <v>95</v>
      </c>
      <c r="J20" s="18">
        <f t="shared" si="3"/>
        <v>6488</v>
      </c>
    </row>
    <row r="21" spans="8:10" x14ac:dyDescent="0.3">
      <c r="H21" s="31" t="s">
        <v>88</v>
      </c>
      <c r="I21" s="31" t="s">
        <v>96</v>
      </c>
      <c r="J21" s="18">
        <f t="shared" si="3"/>
        <v>3618</v>
      </c>
    </row>
    <row r="22" spans="8:10" x14ac:dyDescent="0.3">
      <c r="H22" s="31" t="s">
        <v>89</v>
      </c>
      <c r="I22" s="31" t="s">
        <v>97</v>
      </c>
      <c r="J22" s="18">
        <f t="shared" si="3"/>
        <v>4700</v>
      </c>
    </row>
    <row r="23" spans="8:10" x14ac:dyDescent="0.3">
      <c r="H23" s="31" t="s">
        <v>90</v>
      </c>
      <c r="I23" s="31" t="s">
        <v>98</v>
      </c>
      <c r="J23" s="18">
        <f t="shared" si="3"/>
        <v>2957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DateToText</vt:lpstr>
      <vt:lpstr>LeftRight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Freberg;BIJOY PANTU</dc:creator>
  <cp:lastModifiedBy>BIJOY PANTU</cp:lastModifiedBy>
  <dcterms:created xsi:type="dcterms:W3CDTF">2021-12-16T14:18:34Z</dcterms:created>
  <dcterms:modified xsi:type="dcterms:W3CDTF">2024-09-14T15:18:08Z</dcterms:modified>
</cp:coreProperties>
</file>