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igermailauburn-my.sharepoint.com/personal/bzm0094_auburn_edu/Documents/AU/Collaboration/Musa, N/"/>
    </mc:Choice>
  </mc:AlternateContent>
  <xr:revisionPtr revIDLastSave="0" documentId="8_{39F7C8ED-DFE6-F84D-9382-8DF99776F7B5}" xr6:coauthVersionLast="47" xr6:coauthVersionMax="47" xr10:uidLastSave="{00000000-0000-0000-0000-000000000000}"/>
  <bookViews>
    <workbookView xWindow="80" yWindow="0" windowWidth="33520" windowHeight="21000" xr2:uid="{5B6A05E7-A755-498E-9E09-AB38B1050D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5" i="1" l="1"/>
  <c r="R47" i="1" s="1"/>
  <c r="R32" i="1"/>
  <c r="R34" i="1" s="1"/>
  <c r="G32" i="1"/>
  <c r="O34" i="1"/>
  <c r="O32" i="1"/>
  <c r="O29" i="1"/>
  <c r="K34" i="1"/>
  <c r="K29" i="1"/>
  <c r="K32" i="1"/>
  <c r="G34" i="1"/>
  <c r="G29" i="1"/>
  <c r="B34" i="1"/>
  <c r="R19" i="1"/>
  <c r="B32" i="1"/>
  <c r="B29" i="1"/>
  <c r="B28" i="1"/>
  <c r="G16" i="1" l="1"/>
  <c r="K16" i="1"/>
  <c r="K18" i="1" s="1"/>
  <c r="K10" i="1"/>
  <c r="G18" i="1"/>
  <c r="G15" i="1"/>
  <c r="G11" i="1"/>
  <c r="B13" i="1"/>
  <c r="B10" i="1"/>
  <c r="B9" i="1"/>
  <c r="G12" i="1"/>
  <c r="B14" i="1"/>
  <c r="B17" i="1"/>
  <c r="G9" i="1"/>
  <c r="G8" i="1"/>
  <c r="G7" i="1"/>
  <c r="R12" i="1" l="1"/>
  <c r="R10" i="1"/>
  <c r="R7" i="1"/>
  <c r="R11" i="1"/>
  <c r="R14" i="1"/>
  <c r="R17" i="1"/>
  <c r="R9" i="1"/>
  <c r="R16" i="1"/>
  <c r="R8" i="1"/>
  <c r="R15" i="1"/>
  <c r="R13" i="1"/>
  <c r="K12" i="1"/>
  <c r="B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Bijesh Mishra</author>
    <author>tc={523D972B-2639-4355-924B-67CEF191CD77}</author>
    <author>tc={28A038B5-A873-4A6C-BD6A-4657AF53C866}</author>
    <author>tc={0DFAA039-EBAC-41F7-9A50-C8008EEBA520}</author>
    <author>tc={F128E454-F8B6-49ED-9217-3200AB4717CE}</author>
  </authors>
  <commentList>
    <comment ref="A26" authorId="0" shapeId="0" xr:uid="{3C32653A-A839-D14C-AFF1-947B80A4466D}">
      <text>
        <r>
          <rPr>
            <b/>
            <sz val="10"/>
            <color rgb="FF000000"/>
            <rFont val="Tahoma"/>
            <family val="2"/>
          </rPr>
          <t>Bijesh Mishra: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Instead of using textbox, use excel cell to write. You can merge to modify cells based on your need. See how I did it here.</t>
        </r>
      </text>
    </comment>
    <comment ref="F26" authorId="0" shapeId="0" xr:uid="{E1620A36-26C9-B842-9E6F-970543E697CB}">
      <text>
        <r>
          <rPr>
            <b/>
            <sz val="10"/>
            <color rgb="FF000000"/>
            <rFont val="Tahoma"/>
            <family val="2"/>
          </rPr>
          <t>Bijesh Mishra: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same here too. Remove text box and use excel cell to write text so commenting/adding notes become easier.</t>
        </r>
      </text>
    </comment>
    <comment ref="N26" authorId="0" shapeId="0" xr:uid="{F05BCA08-EF1B-AB46-B37D-6758D4C90EDE}">
      <text>
        <r>
          <rPr>
            <b/>
            <sz val="10"/>
            <color rgb="FF000000"/>
            <rFont val="Tahoma"/>
            <family val="2"/>
          </rPr>
          <t>Bijesh Mishra: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Redo this for crop. Not for solar.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Also which crop--strawberry or tomato?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You should do 1) 60% solar and 40% Strawberry and 2) 40% Solar and 60% Strawberry.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Also, you should do 3) 60% solar and 40% Tomato and 4) 40% solar and 60% tomato.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In total you should have seven scenarios.
</t>
        </r>
        <r>
          <rPr>
            <b/>
            <sz val="10"/>
            <color rgb="FF000000"/>
            <rFont val="Tahoma"/>
            <family val="2"/>
          </rPr>
          <t xml:space="preserve">1. PV only.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2. Crop only (tomato and strawberry seperately)--2 scenarios.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 xml:space="preserve">3. 60% solar 40% crops (tomato and strawberry)--2 scenarios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Tahoma"/>
            <family val="2"/>
          </rPr>
          <t>4) 60% crops (strawberry and tomato) and 40% solar--two scenarios.</t>
        </r>
      </text>
    </comment>
    <comment ref="O28" authorId="0" shapeId="0" xr:uid="{EF55452E-42F8-FD4A-A2DD-D63E1E8E4EB6}">
      <text>
        <r>
          <rPr>
            <b/>
            <sz val="10"/>
            <color rgb="FF000000"/>
            <rFont val="Tahoma"/>
            <family val="2"/>
          </rPr>
          <t>Bijesh Mishra: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why do you need panel size for crop?</t>
        </r>
      </text>
    </comment>
    <comment ref="N30" authorId="0" shapeId="0" xr:uid="{7D22D8F8-1901-F34E-9836-4CE92B541EBD}">
      <text>
        <r>
          <rPr>
            <b/>
            <sz val="10"/>
            <color rgb="FF000000"/>
            <rFont val="Tahoma"/>
            <family val="2"/>
          </rPr>
          <t>Bijesh Mishra: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you should be calculating profit from crop, not from solar. </t>
        </r>
      </text>
    </comment>
    <comment ref="R30" authorId="1" shapeId="0" xr:uid="{523D972B-2639-4355-924B-67CEF191CD7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Tomoto yield was gotten from 
Alabama extension system </t>
      </text>
    </comment>
    <comment ref="R31" authorId="2" shapeId="0" xr:uid="{28A038B5-A873-4A6C-BD6A-4657AF53C86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USDA Economic Research Service </t>
      </text>
    </comment>
    <comment ref="R43" authorId="3" shapeId="0" xr:uid="{0DFAA039-EBAC-41F7-9A50-C8008EEBA52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Alabama extension </t>
      </text>
    </comment>
    <comment ref="R44" authorId="4" shapeId="0" xr:uid="{F128E454-F8B6-49ED-9217-3200AB4717CE}">
      <text>
        <t>[Threaded comment]
Your version of Excel allows you to read this threaded comment; however, any edits to it will get removed if the file is opened in a newer version of Excel. Learn more: https://go.microsoft.com/fwlink/?linkid=870924
Comment:
    US strawberries price</t>
      </text>
    </comment>
  </commentList>
</comments>
</file>

<file path=xl/sharedStrings.xml><?xml version="1.0" encoding="utf-8"?>
<sst xmlns="http://schemas.openxmlformats.org/spreadsheetml/2006/main" count="98" uniqueCount="47">
  <si>
    <t>Area (acres )</t>
  </si>
  <si>
    <t>square ft per acre</t>
  </si>
  <si>
    <t>Total area (sq ft)</t>
  </si>
  <si>
    <t xml:space="preserve">length of one side ft </t>
  </si>
  <si>
    <t>panel length (ft)</t>
  </si>
  <si>
    <t>panel width ft</t>
  </si>
  <si>
    <t>panel size ft</t>
  </si>
  <si>
    <t>Average cost  per ($)</t>
  </si>
  <si>
    <t>Average panel watttage (W)</t>
  </si>
  <si>
    <t>cost per panel ($)</t>
  </si>
  <si>
    <t xml:space="preserve">Total cost of one row </t>
  </si>
  <si>
    <t xml:space="preserve">panel per row </t>
  </si>
  <si>
    <t>Array area</t>
  </si>
  <si>
    <t xml:space="preserve">module efficiecy </t>
  </si>
  <si>
    <t xml:space="preserve">capacity </t>
  </si>
  <si>
    <t xml:space="preserve">Arrray  area </t>
  </si>
  <si>
    <t xml:space="preserve">Module efficiency </t>
  </si>
  <si>
    <t xml:space="preserve">Capacity </t>
  </si>
  <si>
    <t>solar panel cost</t>
  </si>
  <si>
    <t xml:space="preserve">Total cost of 4 acres </t>
  </si>
  <si>
    <t xml:space="preserve">inverter only </t>
  </si>
  <si>
    <t xml:space="preserve">Strructural Bos </t>
  </si>
  <si>
    <t>Electrical Bos</t>
  </si>
  <si>
    <t xml:space="preserve">Install labor and equipment </t>
  </si>
  <si>
    <t>EPC overhead</t>
  </si>
  <si>
    <t>Sale Tax</t>
  </si>
  <si>
    <t xml:space="preserve">interconnection fees </t>
  </si>
  <si>
    <t xml:space="preserve">contigency </t>
  </si>
  <si>
    <t>developer</t>
  </si>
  <si>
    <t xml:space="preserve">EPC developer net profit </t>
  </si>
  <si>
    <t xml:space="preserve">Total cost </t>
  </si>
  <si>
    <t xml:space="preserve"> </t>
  </si>
  <si>
    <t xml:space="preserve">number  of panel </t>
  </si>
  <si>
    <t xml:space="preserve">electricity price rate (cent /kwh) </t>
  </si>
  <si>
    <t xml:space="preserve">Revenue from one acreage </t>
  </si>
  <si>
    <t>Total cost</t>
  </si>
  <si>
    <t xml:space="preserve">Revenue from 4 acreage </t>
  </si>
  <si>
    <t>Electricity generated from one panel(Kwh)</t>
  </si>
  <si>
    <t>tomato price ($)</t>
  </si>
  <si>
    <t>crop generated from 4 acreage of land(kg)</t>
  </si>
  <si>
    <t>profit ($)</t>
  </si>
  <si>
    <t>100% PV, 1 Ac. Land</t>
  </si>
  <si>
    <t>100% PV, 4 AC Land</t>
  </si>
  <si>
    <t>60% Panel and 4 Acres Land</t>
  </si>
  <si>
    <t>40% Crop and 4 Acres of Land</t>
  </si>
  <si>
    <t>100% Crop only and 4 Acres of land Tomato</t>
  </si>
  <si>
    <t>100% Crop and 4 Acres of Land 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</si>
</sst>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2" xfId="0" applyBorder="1"/>
    <xf numFmtId="1" fontId="0" fillId="0" borderId="3" xfId="0" applyNumberFormat="1" applyBorder="1"/>
    <xf numFmtId="0" fontId="0" fillId="0" borderId="4" xfId="0" applyBorder="1"/>
    <xf numFmtId="0" fontId="0" fillId="0" borderId="6" xfId="0" applyBorder="1"/>
    <xf numFmtId="1" fontId="0" fillId="0" borderId="7" xfId="0" applyNumberFormat="1" applyBorder="1"/>
    <xf numFmtId="1" fontId="0" fillId="0" borderId="5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10" xfId="0" applyNumberFormat="1" applyBorder="1"/>
    <xf numFmtId="1" fontId="0" fillId="0" borderId="11" xfId="0" applyNumberFormat="1" applyBorder="1"/>
    <xf numFmtId="0" fontId="0" fillId="0" borderId="1" xfId="0" applyBorder="1"/>
    <xf numFmtId="1" fontId="0" fillId="0" borderId="9" xfId="0" applyNumberFormat="1" applyBorder="1"/>
    <xf numFmtId="9" fontId="0" fillId="0" borderId="10" xfId="0" applyNumberFormat="1" applyBorder="1"/>
    <xf numFmtId="1" fontId="0" fillId="0" borderId="1" xfId="0" applyNumberFormat="1" applyBorder="1"/>
    <xf numFmtId="0" fontId="0" fillId="0" borderId="0" xfId="0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1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1" applyNumberFormat="1" applyFont="1" applyBorder="1"/>
    <xf numFmtId="164" fontId="0" fillId="0" borderId="0" xfId="0" applyNumberFormat="1"/>
    <xf numFmtId="164" fontId="0" fillId="0" borderId="0" xfId="1" applyNumberFormat="1" applyFont="1" applyFill="1" applyBorder="1"/>
    <xf numFmtId="43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9525</xdr:colOff>
      <xdr:row>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1E8088-6FCA-477A-9EFE-E74A0E597280}"/>
            </a:ext>
          </a:extLst>
        </xdr:cNvPr>
        <xdr:cNvSpPr txBox="1"/>
      </xdr:nvSpPr>
      <xdr:spPr>
        <a:xfrm>
          <a:off x="0" y="0"/>
          <a:ext cx="3810000" cy="1200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start with PV control, figure out on a one-acre land (squared), how many rows of PV you can put in. Starting from the very left edge. specify the total cost of building this 4 acre solar farm; specify the electricity yield of this solar farm.</a:t>
          </a:r>
          <a:endParaRPr lang="en-US" sz="1100" b="1"/>
        </a:p>
      </xdr:txBody>
    </xdr:sp>
    <xdr:clientData/>
  </xdr:twoCellAnchor>
  <xdr:twoCellAnchor>
    <xdr:from>
      <xdr:col>4</xdr:col>
      <xdr:colOff>600075</xdr:colOff>
      <xdr:row>0</xdr:row>
      <xdr:rowOff>38100</xdr:rowOff>
    </xdr:from>
    <xdr:to>
      <xdr:col>11</xdr:col>
      <xdr:colOff>600075</xdr:colOff>
      <xdr:row>3</xdr:row>
      <xdr:rowOff>161925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613F7A0-1E52-03E1-E5F0-9406F7172602}"/>
            </a:ext>
          </a:extLst>
        </xdr:cNvPr>
        <xdr:cNvSpPr txBox="1"/>
      </xdr:nvSpPr>
      <xdr:spPr>
        <a:xfrm>
          <a:off x="4400550" y="38100"/>
          <a:ext cx="5686425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Major task: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 out the cost of one row of solar panels for a 4-acre square place.</a:t>
          </a: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en-US" sz="1100"/>
        </a:p>
      </xdr:txBody>
    </xdr:sp>
    <xdr:clientData/>
  </xdr:twoCellAnchor>
  <xdr:twoCellAnchor>
    <xdr:from>
      <xdr:col>8</xdr:col>
      <xdr:colOff>590551</xdr:colOff>
      <xdr:row>3</xdr:row>
      <xdr:rowOff>161926</xdr:rowOff>
    </xdr:from>
    <xdr:to>
      <xdr:col>15</xdr:col>
      <xdr:colOff>28576</xdr:colOff>
      <xdr:row>8</xdr:row>
      <xdr:rowOff>152402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A1F0F37-0674-F231-DED4-D6DF595D2CF5}"/>
            </a:ext>
          </a:extLst>
        </xdr:cNvPr>
        <xdr:cNvSpPr txBox="1"/>
      </xdr:nvSpPr>
      <xdr:spPr>
        <a:xfrm>
          <a:off x="7820026" y="733426"/>
          <a:ext cx="4133850" cy="9620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Size (kW) = Array Area (m²) × 1 kW/m² × Module Efficiency (%)  Electricity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capacity </a:t>
          </a:r>
          <a:endParaRPr lang="en-US" sz="1100"/>
        </a:p>
      </xdr:txBody>
    </xdr:sp>
    <xdr:clientData/>
  </xdr:twoCellAnchor>
  <xdr:twoCellAnchor>
    <xdr:from>
      <xdr:col>15</xdr:col>
      <xdr:colOff>590550</xdr:colOff>
      <xdr:row>1</xdr:row>
      <xdr:rowOff>152401</xdr:rowOff>
    </xdr:from>
    <xdr:to>
      <xdr:col>18</xdr:col>
      <xdr:colOff>600075</xdr:colOff>
      <xdr:row>5</xdr:row>
      <xdr:rowOff>123825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B0C5592-53A1-DB3B-134B-1F46F757DD73}"/>
            </a:ext>
          </a:extLst>
        </xdr:cNvPr>
        <xdr:cNvSpPr txBox="1"/>
      </xdr:nvSpPr>
      <xdr:spPr>
        <a:xfrm>
          <a:off x="12515850" y="342901"/>
          <a:ext cx="4686300" cy="7429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Figure out the cost of one row of solar panels for a 4-acre square place.</a:t>
          </a:r>
          <a:endParaRPr lang="en-US">
            <a:effectLst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91789</xdr:colOff>
      <xdr:row>27</xdr:row>
      <xdr:rowOff>73603</xdr:rowOff>
    </xdr:from>
    <xdr:to>
      <xdr:col>1</xdr:col>
      <xdr:colOff>1027547</xdr:colOff>
      <xdr:row>30</xdr:row>
      <xdr:rowOff>57728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BA61931-6F40-068D-F7C5-456DE77D38F6}"/>
            </a:ext>
          </a:extLst>
        </xdr:cNvPr>
        <xdr:cNvSpPr txBox="1"/>
      </xdr:nvSpPr>
      <xdr:spPr>
        <a:xfrm>
          <a:off x="91789" y="5476876"/>
          <a:ext cx="3937576" cy="5729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PV only  100%</a:t>
          </a:r>
        </a:p>
        <a:p>
          <a:endParaRPr lang="en-US" sz="1100" baseline="0"/>
        </a:p>
        <a:p>
          <a:r>
            <a:rPr lang="en-US" sz="1100" baseline="0"/>
            <a:t>1 acreage of land </a:t>
          </a:r>
        </a:p>
      </xdr:txBody>
    </xdr:sp>
    <xdr:clientData/>
  </xdr:twoCellAnchor>
  <xdr:oneCellAnchor>
    <xdr:from>
      <xdr:col>4</xdr:col>
      <xdr:colOff>2200922</xdr:colOff>
      <xdr:row>34</xdr:row>
      <xdr:rowOff>166457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D63B022-B67F-4964-9532-C48B018A50AF}"/>
            </a:ext>
          </a:extLst>
        </xdr:cNvPr>
        <xdr:cNvSpPr txBox="1"/>
      </xdr:nvSpPr>
      <xdr:spPr>
        <a:xfrm>
          <a:off x="6715772" y="373833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5</xdr:col>
      <xdr:colOff>84282</xdr:colOff>
      <xdr:row>21</xdr:row>
      <xdr:rowOff>99291</xdr:rowOff>
    </xdr:from>
    <xdr:to>
      <xdr:col>7</xdr:col>
      <xdr:colOff>74757</xdr:colOff>
      <xdr:row>24</xdr:row>
      <xdr:rowOff>146915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8D127AD8-9B9C-CDEA-7A6F-6945CA370678}"/>
            </a:ext>
          </a:extLst>
        </xdr:cNvPr>
        <xdr:cNvSpPr txBox="1"/>
      </xdr:nvSpPr>
      <xdr:spPr>
        <a:xfrm>
          <a:off x="6053282" y="4324927"/>
          <a:ext cx="3881293" cy="636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PV only  100%</a:t>
          </a:r>
        </a:p>
        <a:p>
          <a:endParaRPr lang="en-US" sz="1100" baseline="0"/>
        </a:p>
        <a:p>
          <a:r>
            <a:rPr lang="en-US" sz="1100" baseline="0"/>
            <a:t>4 acreage of land </a:t>
          </a:r>
        </a:p>
      </xdr:txBody>
    </xdr:sp>
    <xdr:clientData/>
  </xdr:twoCellAnchor>
  <xdr:twoCellAnchor>
    <xdr:from>
      <xdr:col>0</xdr:col>
      <xdr:colOff>57150</xdr:colOff>
      <xdr:row>18</xdr:row>
      <xdr:rowOff>19050</xdr:rowOff>
    </xdr:from>
    <xdr:to>
      <xdr:col>3</xdr:col>
      <xdr:colOff>457201</xdr:colOff>
      <xdr:row>22</xdr:row>
      <xdr:rowOff>57150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8029948-E46C-FB3F-D294-C3CD7A1901B5}"/>
            </a:ext>
          </a:extLst>
        </xdr:cNvPr>
        <xdr:cNvSpPr txBox="1"/>
      </xdr:nvSpPr>
      <xdr:spPr>
        <a:xfrm>
          <a:off x="57150" y="3524250"/>
          <a:ext cx="4238626" cy="809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Electricity generation= 1.5kwh/day</a:t>
          </a:r>
          <a:r>
            <a:rPr lang="en-US" sz="1100" baseline="0"/>
            <a:t> *365 days/ year</a:t>
          </a:r>
        </a:p>
        <a:p>
          <a:r>
            <a:rPr lang="en-US" sz="1100" baseline="0"/>
            <a:t>Annual value of electricity = Annual Generation * cost per kwh = 545 als in consonnace from paul's  material </a:t>
          </a:r>
        </a:p>
        <a:p>
          <a:r>
            <a:rPr lang="en-US" sz="1100" baseline="0"/>
            <a:t>electricity price = was from electricchoice.com/electricity price-by- state </a:t>
          </a:r>
        </a:p>
        <a:p>
          <a:endParaRPr lang="en-US" sz="1100"/>
        </a:p>
      </xdr:txBody>
    </xdr:sp>
    <xdr:clientData/>
  </xdr:twoCellAnchor>
  <xdr:twoCellAnchor>
    <xdr:from>
      <xdr:col>8</xdr:col>
      <xdr:colOff>657514</xdr:colOff>
      <xdr:row>21</xdr:row>
      <xdr:rowOff>10968</xdr:rowOff>
    </xdr:from>
    <xdr:to>
      <xdr:col>10</xdr:col>
      <xdr:colOff>1212273</xdr:colOff>
      <xdr:row>24</xdr:row>
      <xdr:rowOff>58592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F2644B8-64C3-017A-3968-00702F96D1CD}"/>
            </a:ext>
          </a:extLst>
        </xdr:cNvPr>
        <xdr:cNvSpPr txBox="1"/>
      </xdr:nvSpPr>
      <xdr:spPr>
        <a:xfrm>
          <a:off x="11186969" y="4236604"/>
          <a:ext cx="4145395" cy="636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60% panel and </a:t>
          </a:r>
        </a:p>
        <a:p>
          <a:endParaRPr lang="en-US" sz="1100" baseline="0"/>
        </a:p>
        <a:p>
          <a:r>
            <a:rPr lang="en-US" sz="1100" baseline="0"/>
            <a:t>4 acreage of land </a:t>
          </a:r>
        </a:p>
      </xdr:txBody>
    </xdr:sp>
    <xdr:clientData/>
  </xdr:twoCellAnchor>
  <xdr:twoCellAnchor>
    <xdr:from>
      <xdr:col>13</xdr:col>
      <xdr:colOff>44161</xdr:colOff>
      <xdr:row>21</xdr:row>
      <xdr:rowOff>54552</xdr:rowOff>
    </xdr:from>
    <xdr:to>
      <xdr:col>15</xdr:col>
      <xdr:colOff>53686</xdr:colOff>
      <xdr:row>24</xdr:row>
      <xdr:rowOff>102176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ABB1AB1-94D2-5555-AB95-C7A3A00D1697}"/>
            </a:ext>
          </a:extLst>
        </xdr:cNvPr>
        <xdr:cNvSpPr txBox="1"/>
      </xdr:nvSpPr>
      <xdr:spPr>
        <a:xfrm>
          <a:off x="16380979" y="4280188"/>
          <a:ext cx="4154343" cy="6364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40% crop </a:t>
          </a:r>
        </a:p>
        <a:p>
          <a:endParaRPr lang="en-US" sz="1100" baseline="0"/>
        </a:p>
        <a:p>
          <a:r>
            <a:rPr lang="en-US" sz="1100" baseline="0"/>
            <a:t>4 acreage of land </a:t>
          </a:r>
        </a:p>
      </xdr:txBody>
    </xdr:sp>
    <xdr:clientData/>
  </xdr:twoCellAnchor>
  <xdr:twoCellAnchor>
    <xdr:from>
      <xdr:col>16</xdr:col>
      <xdr:colOff>727365</xdr:colOff>
      <xdr:row>26</xdr:row>
      <xdr:rowOff>79087</xdr:rowOff>
    </xdr:from>
    <xdr:to>
      <xdr:col>17</xdr:col>
      <xdr:colOff>725923</xdr:colOff>
      <xdr:row>29</xdr:row>
      <xdr:rowOff>132485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8F702F93-FA9B-556B-E85B-27553EB30762}"/>
            </a:ext>
          </a:extLst>
        </xdr:cNvPr>
        <xdr:cNvSpPr txBox="1"/>
      </xdr:nvSpPr>
      <xdr:spPr>
        <a:xfrm>
          <a:off x="22398183" y="5286087"/>
          <a:ext cx="3508376" cy="64221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100% crop Only</a:t>
          </a:r>
        </a:p>
        <a:p>
          <a:endParaRPr lang="en-US" sz="1100" baseline="0"/>
        </a:p>
        <a:p>
          <a:r>
            <a:rPr lang="en-US" sz="1100" baseline="0"/>
            <a:t>4 acreage land  of tomato </a:t>
          </a:r>
        </a:p>
      </xdr:txBody>
    </xdr:sp>
    <xdr:clientData/>
  </xdr:twoCellAnchor>
  <xdr:twoCellAnchor>
    <xdr:from>
      <xdr:col>15</xdr:col>
      <xdr:colOff>1019175</xdr:colOff>
      <xdr:row>19</xdr:row>
      <xdr:rowOff>38100</xdr:rowOff>
    </xdr:from>
    <xdr:to>
      <xdr:col>17</xdr:col>
      <xdr:colOff>2171700</xdr:colOff>
      <xdr:row>22</xdr:row>
      <xdr:rowOff>85725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505B4F3-547B-B374-02CD-2B023BA66A0C}"/>
            </a:ext>
          </a:extLst>
        </xdr:cNvPr>
        <xdr:cNvSpPr txBox="1"/>
      </xdr:nvSpPr>
      <xdr:spPr>
        <a:xfrm>
          <a:off x="19040475" y="3743325"/>
          <a:ext cx="5943600" cy="619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tomato yield is generated and gotten from Alabama cooperative Extension system.  </a:t>
          </a:r>
        </a:p>
        <a:p>
          <a:r>
            <a:rPr lang="en-US" sz="1100" baseline="0"/>
            <a:t>High end yield= 30000 kg/acre *4 acres  = 120000</a:t>
          </a:r>
        </a:p>
        <a:p>
          <a:r>
            <a:rPr lang="en-US" sz="1100" baseline="0"/>
            <a:t>Tomato price=  was gotten from Economic Research service USDA </a:t>
          </a:r>
        </a:p>
      </xdr:txBody>
    </xdr:sp>
    <xdr:clientData/>
  </xdr:twoCellAnchor>
  <xdr:twoCellAnchor>
    <xdr:from>
      <xdr:col>16</xdr:col>
      <xdr:colOff>762000</xdr:colOff>
      <xdr:row>34</xdr:row>
      <xdr:rowOff>159906</xdr:rowOff>
    </xdr:from>
    <xdr:to>
      <xdr:col>17</xdr:col>
      <xdr:colOff>762001</xdr:colOff>
      <xdr:row>38</xdr:row>
      <xdr:rowOff>17030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2E1CC10C-CA94-C499-DDB0-C865F1BBD5C0}"/>
            </a:ext>
          </a:extLst>
        </xdr:cNvPr>
        <xdr:cNvSpPr txBox="1"/>
      </xdr:nvSpPr>
      <xdr:spPr>
        <a:xfrm>
          <a:off x="22432818" y="6937088"/>
          <a:ext cx="3509819" cy="6422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100% crop Only</a:t>
          </a:r>
        </a:p>
        <a:p>
          <a:endParaRPr lang="en-US" sz="1100" baseline="0"/>
        </a:p>
        <a:p>
          <a:r>
            <a:rPr lang="en-US" sz="1100" baseline="0"/>
            <a:t>4 acreage land  of Strawberry  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usangbede2020@gmail.com" id="{95220B18-D47C-4F99-BAFB-A7A2AC3A9F4E}" userId="8135da4974f454b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30" dT="2024-03-28T20:42:28.22" personId="{95220B18-D47C-4F99-BAFB-A7A2AC3A9F4E}" id="{523D972B-2639-4355-924B-67CEF191CD77}">
    <text xml:space="preserve">Tomoto yield was gotten from 
Alabama extension system </text>
  </threadedComment>
  <threadedComment ref="R31" dT="2024-03-28T20:43:15.51" personId="{95220B18-D47C-4F99-BAFB-A7A2AC3A9F4E}" id="{28A038B5-A873-4A6C-BD6A-4657AF53C866}">
    <text xml:space="preserve">USDA Economic Research Service </text>
  </threadedComment>
  <threadedComment ref="R43" dT="2024-03-28T21:04:25.14" personId="{95220B18-D47C-4F99-BAFB-A7A2AC3A9F4E}" id="{0DFAA039-EBAC-41F7-9A50-C8008EEBA520}">
    <text xml:space="preserve">Alabama extension </text>
  </threadedComment>
  <threadedComment ref="R44" dT="2024-03-28T21:05:10.78" personId="{95220B18-D47C-4F99-BAFB-A7A2AC3A9F4E}" id="{F128E454-F8B6-49ED-9217-3200AB4717CE}">
    <text>US strawberries price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D314A-ED34-48BF-8114-C333CE34C3C5}">
  <dimension ref="A4:S47"/>
  <sheetViews>
    <sheetView tabSelected="1" zoomScale="110" workbookViewId="0">
      <selection activeCell="E17" sqref="E17"/>
    </sheetView>
  </sheetViews>
  <sheetFormatPr baseColWidth="10" defaultColWidth="8.83203125" defaultRowHeight="15" x14ac:dyDescent="0.2"/>
  <cols>
    <col min="1" max="1" width="39.33203125" customWidth="1"/>
    <col min="2" max="2" width="14.33203125" bestFit="1" customWidth="1"/>
    <col min="4" max="4" width="7" customWidth="1"/>
    <col min="6" max="6" width="36.6640625" customWidth="1"/>
    <col min="7" max="7" width="14.33203125" bestFit="1" customWidth="1"/>
    <col min="10" max="10" width="38.33203125" customWidth="1"/>
    <col min="11" max="11" width="16.83203125" bestFit="1" customWidth="1"/>
    <col min="13" max="13" width="3.5" customWidth="1"/>
    <col min="14" max="14" width="37.5" customWidth="1"/>
    <col min="15" max="15" width="16.83203125" bestFit="1" customWidth="1"/>
    <col min="16" max="16" width="15.6640625" customWidth="1"/>
    <col min="17" max="17" width="46" customWidth="1"/>
    <col min="18" max="18" width="18.5" customWidth="1"/>
  </cols>
  <sheetData>
    <row r="4" spans="1:19" ht="16" thickBot="1" x14ac:dyDescent="0.25"/>
    <row r="5" spans="1:19" x14ac:dyDescent="0.2">
      <c r="F5" s="1" t="s">
        <v>0</v>
      </c>
      <c r="G5" s="8">
        <v>4</v>
      </c>
    </row>
    <row r="6" spans="1:19" ht="16" thickBot="1" x14ac:dyDescent="0.25">
      <c r="F6" s="3" t="s">
        <v>1</v>
      </c>
      <c r="G6" s="9">
        <v>43560</v>
      </c>
    </row>
    <row r="7" spans="1:19" x14ac:dyDescent="0.2">
      <c r="A7" s="1" t="s">
        <v>0</v>
      </c>
      <c r="B7" s="8">
        <v>1</v>
      </c>
      <c r="F7" s="3" t="s">
        <v>2</v>
      </c>
      <c r="G7" s="9">
        <f>G5*G6</f>
        <v>174240</v>
      </c>
      <c r="Q7" s="8" t="s">
        <v>18</v>
      </c>
      <c r="R7" s="2">
        <f>K18*1000*0.4</f>
        <v>25244.724397714439</v>
      </c>
      <c r="S7" s="8">
        <v>0.4</v>
      </c>
    </row>
    <row r="8" spans="1:19" x14ac:dyDescent="0.2">
      <c r="A8" s="3" t="s">
        <v>1</v>
      </c>
      <c r="B8" s="9">
        <v>43560</v>
      </c>
      <c r="F8" s="3" t="s">
        <v>3</v>
      </c>
      <c r="G8" s="11">
        <f>SQRT(G7)</f>
        <v>417.42065114222606</v>
      </c>
      <c r="Q8" s="9" t="s">
        <v>20</v>
      </c>
      <c r="R8" s="6">
        <f>K18*1000*0.08</f>
        <v>5048.9448795428871</v>
      </c>
      <c r="S8" s="9">
        <v>0.08</v>
      </c>
    </row>
    <row r="9" spans="1:19" ht="16" thickBot="1" x14ac:dyDescent="0.25">
      <c r="A9" s="3" t="s">
        <v>2</v>
      </c>
      <c r="B9" s="9">
        <f>B7*B8</f>
        <v>43560</v>
      </c>
      <c r="F9" s="3" t="s">
        <v>4</v>
      </c>
      <c r="G9" s="9">
        <f>7.75</f>
        <v>7.75</v>
      </c>
      <c r="Q9" s="9" t="s">
        <v>21</v>
      </c>
      <c r="R9" s="6">
        <f>K18*1000*0.32</f>
        <v>20195.779518171548</v>
      </c>
      <c r="S9" s="9">
        <v>0.32</v>
      </c>
    </row>
    <row r="10" spans="1:19" x14ac:dyDescent="0.2">
      <c r="A10" s="3" t="s">
        <v>3</v>
      </c>
      <c r="B10" s="11">
        <f>SQRT(B9)</f>
        <v>208.71032557111303</v>
      </c>
      <c r="F10" s="3" t="s">
        <v>5</v>
      </c>
      <c r="G10" s="9">
        <v>3.5</v>
      </c>
      <c r="J10" s="1" t="s">
        <v>12</v>
      </c>
      <c r="K10" s="14">
        <f>B13*B14*0.0929</f>
        <v>150.26621665306212</v>
      </c>
      <c r="Q10" s="9" t="s">
        <v>22</v>
      </c>
      <c r="R10" s="6">
        <f>K18*1000*0.38</f>
        <v>23982.488177828716</v>
      </c>
      <c r="S10" s="9">
        <v>0.38</v>
      </c>
    </row>
    <row r="11" spans="1:19" x14ac:dyDescent="0.2">
      <c r="A11" s="3" t="s">
        <v>4</v>
      </c>
      <c r="B11" s="9">
        <v>7.75</v>
      </c>
      <c r="F11" s="3" t="s">
        <v>11</v>
      </c>
      <c r="G11" s="11">
        <f>G8/G10</f>
        <v>119.26304318349317</v>
      </c>
      <c r="J11" s="3" t="s">
        <v>13</v>
      </c>
      <c r="K11" s="15">
        <v>0.21</v>
      </c>
      <c r="Q11" s="9" t="s">
        <v>23</v>
      </c>
      <c r="R11" s="6">
        <f>K18*1000*0.32</f>
        <v>20195.779518171548</v>
      </c>
      <c r="S11" s="9">
        <v>0.32</v>
      </c>
    </row>
    <row r="12" spans="1:19" ht="16" thickBot="1" x14ac:dyDescent="0.25">
      <c r="A12" s="3" t="s">
        <v>5</v>
      </c>
      <c r="B12" s="9">
        <v>3.5</v>
      </c>
      <c r="F12" s="3" t="s">
        <v>6</v>
      </c>
      <c r="G12" s="11">
        <f>G9*G10</f>
        <v>27.125</v>
      </c>
      <c r="J12" s="4" t="s">
        <v>14</v>
      </c>
      <c r="K12" s="12">
        <f>K10*K11</f>
        <v>31.555905497143044</v>
      </c>
      <c r="Q12" s="9" t="s">
        <v>24</v>
      </c>
      <c r="R12" s="6">
        <f>K18*1000*0.25</f>
        <v>15777.952748571523</v>
      </c>
      <c r="S12" s="9">
        <v>0.25</v>
      </c>
    </row>
    <row r="13" spans="1:19" x14ac:dyDescent="0.2">
      <c r="A13" s="3" t="s">
        <v>11</v>
      </c>
      <c r="B13" s="11">
        <f>B10/B12</f>
        <v>59.631521591746584</v>
      </c>
      <c r="F13" s="3" t="s">
        <v>7</v>
      </c>
      <c r="G13" s="9">
        <v>0.4</v>
      </c>
      <c r="Q13" s="9" t="s">
        <v>25</v>
      </c>
      <c r="R13" s="6">
        <f>K18*1000*0.07</f>
        <v>4417.8267696000266</v>
      </c>
      <c r="S13" s="9">
        <v>7.0000000000000007E-2</v>
      </c>
    </row>
    <row r="14" spans="1:19" x14ac:dyDescent="0.2">
      <c r="A14" s="3" t="s">
        <v>6</v>
      </c>
      <c r="B14" s="9">
        <f>B11*B12</f>
        <v>27.125</v>
      </c>
      <c r="F14" s="3" t="s">
        <v>8</v>
      </c>
      <c r="G14" s="9">
        <v>545</v>
      </c>
      <c r="Q14" s="9" t="s">
        <v>26</v>
      </c>
      <c r="R14" s="6">
        <f>K18*1000*0.02</f>
        <v>1262.2362198857218</v>
      </c>
      <c r="S14" s="9">
        <v>0.02</v>
      </c>
    </row>
    <row r="15" spans="1:19" ht="16" thickBot="1" x14ac:dyDescent="0.25">
      <c r="A15" s="3" t="s">
        <v>7</v>
      </c>
      <c r="B15" s="9">
        <v>0.4</v>
      </c>
      <c r="F15" s="3" t="s">
        <v>9</v>
      </c>
      <c r="G15" s="9">
        <f>G13*G14</f>
        <v>218</v>
      </c>
      <c r="Q15" s="9" t="s">
        <v>27</v>
      </c>
      <c r="R15" s="6">
        <f>K18*1000*0.07</f>
        <v>4417.8267696000266</v>
      </c>
      <c r="S15" s="9">
        <v>7.0000000000000007E-2</v>
      </c>
    </row>
    <row r="16" spans="1:19" ht="16" thickBot="1" x14ac:dyDescent="0.25">
      <c r="A16" s="3" t="s">
        <v>8</v>
      </c>
      <c r="B16" s="9">
        <v>545</v>
      </c>
      <c r="F16" s="4" t="s">
        <v>10</v>
      </c>
      <c r="G16" s="12">
        <f>ROUND(G15,0)*G11</f>
        <v>25999.343414001509</v>
      </c>
      <c r="J16" s="1" t="s">
        <v>15</v>
      </c>
      <c r="K16" s="14">
        <f>G11*G12*0.0929</f>
        <v>300.53243330612423</v>
      </c>
      <c r="Q16" s="9" t="s">
        <v>28</v>
      </c>
      <c r="R16" s="6">
        <f>K18*1000*0.22</f>
        <v>13884.59841874294</v>
      </c>
      <c r="S16" s="9">
        <v>0.22</v>
      </c>
    </row>
    <row r="17" spans="1:19" ht="16" thickBot="1" x14ac:dyDescent="0.25">
      <c r="A17" s="3" t="s">
        <v>9</v>
      </c>
      <c r="B17" s="9">
        <f>B15*B16</f>
        <v>218</v>
      </c>
      <c r="F17" s="13"/>
      <c r="G17" s="9"/>
      <c r="J17" s="3" t="s">
        <v>16</v>
      </c>
      <c r="K17" s="15">
        <v>0.21</v>
      </c>
      <c r="Q17" s="10" t="s">
        <v>29</v>
      </c>
      <c r="R17" s="5">
        <f>K18*1000*0.17</f>
        <v>10729.007869028635</v>
      </c>
      <c r="S17" s="10">
        <v>0.17</v>
      </c>
    </row>
    <row r="18" spans="1:19" ht="16" thickBot="1" x14ac:dyDescent="0.25">
      <c r="A18" s="4" t="s">
        <v>10</v>
      </c>
      <c r="B18" s="10">
        <f>ROUND(B13,0)*B17</f>
        <v>13080</v>
      </c>
      <c r="F18" s="7" t="s">
        <v>19</v>
      </c>
      <c r="G18" s="13">
        <f>G16*G11</f>
        <v>3100760.8163265307</v>
      </c>
      <c r="J18" s="4" t="s">
        <v>17</v>
      </c>
      <c r="K18" s="12">
        <f>K16*K17</f>
        <v>63.111810994286088</v>
      </c>
      <c r="Q18" s="13"/>
      <c r="R18" s="13"/>
      <c r="S18" s="13"/>
    </row>
    <row r="19" spans="1:19" ht="16" thickBot="1" x14ac:dyDescent="0.25">
      <c r="Q19" s="13" t="s">
        <v>30</v>
      </c>
      <c r="R19" s="16">
        <f>SUM(R7:R17)</f>
        <v>145157.16528685801</v>
      </c>
      <c r="S19" s="13"/>
    </row>
    <row r="21" spans="1:19" x14ac:dyDescent="0.2">
      <c r="R21" s="19"/>
      <c r="S21" t="s">
        <v>31</v>
      </c>
    </row>
    <row r="23" spans="1:19" x14ac:dyDescent="0.2">
      <c r="R23" s="20"/>
    </row>
    <row r="24" spans="1:19" x14ac:dyDescent="0.2">
      <c r="R24" s="20"/>
    </row>
    <row r="25" spans="1:19" x14ac:dyDescent="0.2">
      <c r="F25" s="17"/>
    </row>
    <row r="26" spans="1:19" x14ac:dyDescent="0.2">
      <c r="A26" s="27" t="s">
        <v>41</v>
      </c>
      <c r="B26" s="27"/>
      <c r="F26" s="29" t="s">
        <v>42</v>
      </c>
      <c r="G26" s="28"/>
      <c r="J26" s="27" t="s">
        <v>43</v>
      </c>
      <c r="K26" s="27"/>
      <c r="N26" s="27" t="s">
        <v>44</v>
      </c>
      <c r="O26" s="27"/>
      <c r="Q26" s="27" t="s">
        <v>45</v>
      </c>
      <c r="R26" s="27"/>
    </row>
    <row r="27" spans="1:19" x14ac:dyDescent="0.2">
      <c r="A27" t="s">
        <v>1</v>
      </c>
      <c r="B27">
        <v>43560</v>
      </c>
      <c r="F27" t="s">
        <v>1</v>
      </c>
      <c r="G27" s="9">
        <v>174240</v>
      </c>
      <c r="J27" t="s">
        <v>1</v>
      </c>
      <c r="K27">
        <v>174240</v>
      </c>
      <c r="N27" t="s">
        <v>1</v>
      </c>
      <c r="O27">
        <v>174240</v>
      </c>
      <c r="Q27" t="s">
        <v>1</v>
      </c>
      <c r="R27">
        <v>174240</v>
      </c>
    </row>
    <row r="28" spans="1:19" x14ac:dyDescent="0.2">
      <c r="A28" t="s">
        <v>6</v>
      </c>
      <c r="B28" s="20">
        <f>B11*B12</f>
        <v>27.125</v>
      </c>
      <c r="F28" t="s">
        <v>6</v>
      </c>
      <c r="G28">
        <v>27</v>
      </c>
      <c r="J28" t="s">
        <v>6</v>
      </c>
      <c r="K28">
        <v>27</v>
      </c>
      <c r="N28" t="s">
        <v>6</v>
      </c>
      <c r="O28">
        <v>27</v>
      </c>
      <c r="Q28" t="s">
        <v>6</v>
      </c>
      <c r="R28">
        <v>0</v>
      </c>
    </row>
    <row r="29" spans="1:19" x14ac:dyDescent="0.2">
      <c r="A29" t="s">
        <v>32</v>
      </c>
      <c r="B29" s="20">
        <f>B27/B28</f>
        <v>1605.8986175115208</v>
      </c>
      <c r="F29" t="s">
        <v>32</v>
      </c>
      <c r="G29" s="20">
        <f>G27/G28</f>
        <v>6453.333333333333</v>
      </c>
      <c r="J29" t="s">
        <v>32</v>
      </c>
      <c r="K29">
        <f>K27/0.6</f>
        <v>290400</v>
      </c>
      <c r="N29" t="s">
        <v>32</v>
      </c>
      <c r="O29">
        <f>O27/0.4</f>
        <v>435600</v>
      </c>
      <c r="Q29" t="s">
        <v>32</v>
      </c>
      <c r="R29">
        <v>0</v>
      </c>
    </row>
    <row r="30" spans="1:19" x14ac:dyDescent="0.2">
      <c r="A30" t="s">
        <v>37</v>
      </c>
      <c r="B30">
        <v>545</v>
      </c>
      <c r="F30" t="s">
        <v>37</v>
      </c>
      <c r="G30">
        <v>545</v>
      </c>
      <c r="J30" t="s">
        <v>37</v>
      </c>
      <c r="K30">
        <v>545</v>
      </c>
      <c r="N30" t="s">
        <v>37</v>
      </c>
      <c r="O30">
        <v>545</v>
      </c>
      <c r="Q30" t="s">
        <v>39</v>
      </c>
      <c r="R30" s="22">
        <v>120000</v>
      </c>
    </row>
    <row r="31" spans="1:19" x14ac:dyDescent="0.2">
      <c r="A31" t="s">
        <v>33</v>
      </c>
      <c r="B31">
        <v>12.14</v>
      </c>
      <c r="F31" t="s">
        <v>33</v>
      </c>
      <c r="G31">
        <v>12.14</v>
      </c>
      <c r="J31" t="s">
        <v>33</v>
      </c>
      <c r="K31">
        <v>12.14</v>
      </c>
      <c r="N31" t="s">
        <v>33</v>
      </c>
      <c r="O31">
        <v>12.14</v>
      </c>
      <c r="Q31" t="s">
        <v>38</v>
      </c>
      <c r="R31">
        <v>3</v>
      </c>
    </row>
    <row r="32" spans="1:19" x14ac:dyDescent="0.2">
      <c r="A32" t="s">
        <v>34</v>
      </c>
      <c r="B32" s="22">
        <f>B29*B30*B31</f>
        <v>10625107.023041476</v>
      </c>
      <c r="F32" t="s">
        <v>34</v>
      </c>
      <c r="G32" s="23">
        <f>G29*G30*G31</f>
        <v>42697189.333333336</v>
      </c>
      <c r="J32" t="s">
        <v>36</v>
      </c>
      <c r="K32" s="22">
        <f>K29*K30*K31</f>
        <v>1921373520</v>
      </c>
      <c r="N32" t="s">
        <v>36</v>
      </c>
      <c r="O32" s="22">
        <f>O29*O30*O31</f>
        <v>2882060280</v>
      </c>
      <c r="Q32" t="s">
        <v>36</v>
      </c>
      <c r="R32" s="24">
        <f>R30*R31</f>
        <v>360000</v>
      </c>
    </row>
    <row r="33" spans="1:18" x14ac:dyDescent="0.2">
      <c r="A33" t="s">
        <v>35</v>
      </c>
      <c r="B33">
        <v>145157</v>
      </c>
      <c r="F33" t="s">
        <v>35</v>
      </c>
      <c r="G33" s="25">
        <v>145157</v>
      </c>
      <c r="J33" t="s">
        <v>35</v>
      </c>
      <c r="K33" s="22">
        <v>145157</v>
      </c>
      <c r="N33" t="s">
        <v>35</v>
      </c>
      <c r="O33" s="22">
        <v>145157</v>
      </c>
      <c r="Q33" t="s">
        <v>35</v>
      </c>
      <c r="R33" s="22">
        <v>145157</v>
      </c>
    </row>
    <row r="34" spans="1:18" x14ac:dyDescent="0.2">
      <c r="A34" t="s">
        <v>40</v>
      </c>
      <c r="B34" s="22">
        <f>B32-B33</f>
        <v>10479950.023041476</v>
      </c>
      <c r="F34" t="s">
        <v>40</v>
      </c>
      <c r="G34" s="23">
        <f>G32-G33</f>
        <v>42552032.333333336</v>
      </c>
      <c r="J34" t="s">
        <v>40</v>
      </c>
      <c r="K34" s="22">
        <f>K32-K33</f>
        <v>1921228363</v>
      </c>
      <c r="N34" t="s">
        <v>40</v>
      </c>
      <c r="O34" s="22">
        <f>O32-O33</f>
        <v>2881915123</v>
      </c>
      <c r="Q34" t="s">
        <v>40</v>
      </c>
      <c r="R34" s="24">
        <f>R32-R33</f>
        <v>214843</v>
      </c>
    </row>
    <row r="35" spans="1:18" x14ac:dyDescent="0.2">
      <c r="F35" s="17"/>
    </row>
    <row r="39" spans="1:18" x14ac:dyDescent="0.2">
      <c r="H39" s="18"/>
      <c r="Q39" s="27" t="s">
        <v>46</v>
      </c>
      <c r="R39" s="27"/>
    </row>
    <row r="40" spans="1:18" x14ac:dyDescent="0.2">
      <c r="H40" s="19"/>
      <c r="Q40" t="s">
        <v>1</v>
      </c>
      <c r="R40">
        <v>174240</v>
      </c>
    </row>
    <row r="41" spans="1:18" x14ac:dyDescent="0.2">
      <c r="H41" s="18"/>
      <c r="Q41" t="s">
        <v>6</v>
      </c>
      <c r="R41">
        <v>0</v>
      </c>
    </row>
    <row r="42" spans="1:18" x14ac:dyDescent="0.2">
      <c r="Q42" t="s">
        <v>32</v>
      </c>
      <c r="R42">
        <v>0</v>
      </c>
    </row>
    <row r="43" spans="1:18" x14ac:dyDescent="0.2">
      <c r="Q43" t="s">
        <v>39</v>
      </c>
      <c r="R43" s="22">
        <v>140000</v>
      </c>
    </row>
    <row r="44" spans="1:18" x14ac:dyDescent="0.2">
      <c r="Q44" t="s">
        <v>38</v>
      </c>
      <c r="R44">
        <v>4.8899999999999997</v>
      </c>
    </row>
    <row r="45" spans="1:18" x14ac:dyDescent="0.2">
      <c r="Q45" t="s">
        <v>36</v>
      </c>
      <c r="R45" s="26">
        <f>R43*R44</f>
        <v>684600</v>
      </c>
    </row>
    <row r="46" spans="1:18" x14ac:dyDescent="0.2">
      <c r="Q46" t="s">
        <v>35</v>
      </c>
      <c r="R46" s="21">
        <v>145157</v>
      </c>
    </row>
    <row r="47" spans="1:18" x14ac:dyDescent="0.2">
      <c r="Q47" t="s">
        <v>40</v>
      </c>
      <c r="R47" s="26">
        <f>R45-R46</f>
        <v>539443</v>
      </c>
    </row>
  </sheetData>
  <mergeCells count="6">
    <mergeCell ref="A26:B26"/>
    <mergeCell ref="F26:G26"/>
    <mergeCell ref="J26:K26"/>
    <mergeCell ref="N26:O26"/>
    <mergeCell ref="Q26:R26"/>
    <mergeCell ref="Q39:R39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musangbede2020@gmail.com</dc:creator>
  <cp:lastModifiedBy>Bijesh Mishra</cp:lastModifiedBy>
  <cp:lastPrinted>2024-03-28T18:35:46Z</cp:lastPrinted>
  <dcterms:created xsi:type="dcterms:W3CDTF">2024-03-25T01:38:16Z</dcterms:created>
  <dcterms:modified xsi:type="dcterms:W3CDTF">2024-03-28T23:54:04Z</dcterms:modified>
</cp:coreProperties>
</file>