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dah\Documents\AMO Work\Paul Scheihing\eGuide\eGuide 3.0\50001 Ready Module\50001 Ready Resources\Resources\Navigator Resources\"/>
    </mc:Choice>
  </mc:AlternateContent>
  <bookViews>
    <workbookView xWindow="0" yWindow="0" windowWidth="25200" windowHeight="12570"/>
  </bookViews>
  <sheets>
    <sheet name="Furnace EnPI" sheetId="1" r:id="rId1"/>
    <sheet name="Furnace EnPI Chart" sheetId="4" r:id="rId2"/>
    <sheet name="Sheet2" sheetId="2" r:id="rId3"/>
  </sheets>
  <calcPr calcId="152511" concurrentCalc="0"/>
</workbook>
</file>

<file path=xl/calcChain.xml><?xml version="1.0" encoding="utf-8"?>
<calcChain xmlns="http://schemas.openxmlformats.org/spreadsheetml/2006/main">
  <c r="B30" i="1" l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C10" i="1"/>
  <c r="D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11" i="1"/>
  <c r="F10" i="1"/>
  <c r="G10" i="1"/>
  <c r="D11" i="1"/>
  <c r="F11" i="1"/>
  <c r="C12" i="1"/>
  <c r="C13" i="1"/>
  <c r="D12" i="1"/>
  <c r="F12" i="1"/>
  <c r="G12" i="1"/>
  <c r="G11" i="1"/>
  <c r="F13" i="1"/>
  <c r="G13" i="1"/>
  <c r="C14" i="1"/>
  <c r="D13" i="1"/>
  <c r="C15" i="1"/>
  <c r="F14" i="1"/>
  <c r="G14" i="1"/>
  <c r="D14" i="1"/>
  <c r="F15" i="1"/>
  <c r="C16" i="1"/>
  <c r="D15" i="1"/>
  <c r="F16" i="1"/>
  <c r="G16" i="1"/>
  <c r="G15" i="1"/>
  <c r="C17" i="1"/>
  <c r="D16" i="1"/>
  <c r="F17" i="1"/>
  <c r="G17" i="1"/>
  <c r="C18" i="1"/>
  <c r="D17" i="1"/>
  <c r="F18" i="1"/>
  <c r="G18" i="1"/>
  <c r="C19" i="1"/>
  <c r="D18" i="1"/>
  <c r="C22" i="1"/>
  <c r="C20" i="1"/>
  <c r="F19" i="1"/>
  <c r="D19" i="1"/>
  <c r="F20" i="1"/>
  <c r="G19" i="1"/>
  <c r="D22" i="1"/>
  <c r="C23" i="1"/>
  <c r="C21" i="1"/>
  <c r="D21" i="1"/>
  <c r="D20" i="1"/>
  <c r="F21" i="1"/>
  <c r="G20" i="1"/>
  <c r="C24" i="1"/>
  <c r="C25" i="1"/>
  <c r="D23" i="1"/>
  <c r="C26" i="1"/>
  <c r="C27" i="1"/>
  <c r="D25" i="1"/>
  <c r="F22" i="1"/>
  <c r="G21" i="1"/>
  <c r="F24" i="1"/>
  <c r="F25" i="1"/>
  <c r="D24" i="1"/>
  <c r="C28" i="1"/>
  <c r="F27" i="1"/>
  <c r="F28" i="1"/>
  <c r="D27" i="1"/>
  <c r="F23" i="1"/>
  <c r="G23" i="1"/>
  <c r="G22" i="1"/>
  <c r="F26" i="1"/>
  <c r="D26" i="1"/>
  <c r="G24" i="1"/>
  <c r="C29" i="1"/>
  <c r="D28" i="1"/>
  <c r="G25" i="1"/>
  <c r="F29" i="1"/>
  <c r="F30" i="1"/>
  <c r="C30" i="1"/>
  <c r="D30" i="1"/>
  <c r="D29" i="1"/>
  <c r="G26" i="1"/>
  <c r="G27" i="1"/>
  <c r="G28" i="1"/>
  <c r="G30" i="1"/>
  <c r="G29" i="1"/>
</calcChain>
</file>

<file path=xl/sharedStrings.xml><?xml version="1.0" encoding="utf-8"?>
<sst xmlns="http://schemas.openxmlformats.org/spreadsheetml/2006/main" count="21" uniqueCount="18">
  <si>
    <t>Date</t>
  </si>
  <si>
    <t>Shift 1</t>
  </si>
  <si>
    <t>Tons melted</t>
  </si>
  <si>
    <t>Shift 2</t>
  </si>
  <si>
    <t>kwh/ton</t>
  </si>
  <si>
    <t>Induction Furnace</t>
  </si>
  <si>
    <t>furnace capacity</t>
  </si>
  <si>
    <t>ton/hr</t>
  </si>
  <si>
    <t>kWh in</t>
  </si>
  <si>
    <t>1st shift EnPI-kWh/ton</t>
  </si>
  <si>
    <t>2nd shift EnPI-kWh/ton</t>
  </si>
  <si>
    <t>Furnace Base-eff</t>
  </si>
  <si>
    <t>Tracking of EnPI for melt furnace personnel on 2 shifts</t>
  </si>
  <si>
    <t>Daily data collected-shift steel production and furnace power input</t>
  </si>
  <si>
    <t>50001 Navigator (https://navigator.industrialenergytools.com)</t>
  </si>
  <si>
    <t>EnPI Tracking Example</t>
  </si>
  <si>
    <t>© 2017 Georgia Tech Research Corporation and U.S. Department of Energy</t>
  </si>
  <si>
    <t>February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</si>
</sst>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3" xfId="0" applyNumberFormat="1" applyBorder="1"/>
    <xf numFmtId="2" fontId="0" fillId="0" borderId="1" xfId="0" applyNumberFormat="1" applyBorder="1"/>
    <xf numFmtId="164" fontId="0" fillId="0" borderId="4" xfId="0" applyNumberFormat="1" applyBorder="1"/>
    <xf numFmtId="0" fontId="1" fillId="0" borderId="0" xfId="0" applyFont="1"/>
    <xf numFmtId="2" fontId="0" fillId="2" borderId="2" xfId="0" applyNumberFormat="1" applyFill="1" applyBorder="1"/>
    <xf numFmtId="2" fontId="0" fillId="2" borderId="6" xfId="0" applyNumberFormat="1" applyFill="1" applyBorder="1"/>
    <xf numFmtId="2" fontId="0" fillId="3" borderId="1" xfId="0" applyNumberFormat="1" applyFill="1" applyBorder="1"/>
    <xf numFmtId="2" fontId="0" fillId="3" borderId="5" xfId="0" applyNumberFormat="1" applyFill="1" applyBorder="1"/>
    <xf numFmtId="2" fontId="0" fillId="0" borderId="10" xfId="0" applyNumberFormat="1" applyBorder="1"/>
    <xf numFmtId="3" fontId="0" fillId="0" borderId="1" xfId="0" applyNumberFormat="1" applyBorder="1"/>
    <xf numFmtId="1" fontId="0" fillId="0" borderId="1" xfId="0" applyNumberFormat="1" applyBorder="1"/>
    <xf numFmtId="1" fontId="0" fillId="0" borderId="11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top"/>
    </xf>
    <xf numFmtId="0" fontId="0" fillId="0" borderId="3" xfId="0" applyBorder="1" applyAlignment="1">
      <alignment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Induction Furnace</a:t>
            </a:r>
          </a:p>
          <a:p>
            <a:pPr>
              <a:defRPr/>
            </a:pPr>
            <a:r>
              <a:rPr lang="en-US"/>
              <a:t>Energy Performance Indicator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80370976730221"/>
          <c:y val="0.16761895658338613"/>
          <c:w val="0.52008792650918745"/>
          <c:h val="0.7496666786150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'Furnace EnPI'!$D$9</c:f>
              <c:strCache>
                <c:ptCount val="1"/>
                <c:pt idx="0">
                  <c:v>1st shift EnPI-kWh/ton</c:v>
                </c:pt>
              </c:strCache>
            </c:strRef>
          </c:tx>
          <c:marker>
            <c:symbol val="none"/>
          </c:marker>
          <c:xVal>
            <c:numRef>
              <c:f>'Furnace EnPI'!$A$10:$A$30</c:f>
              <c:numCache>
                <c:formatCode>[$-409]dd\-mmm\-yy;@</c:formatCode>
                <c:ptCount val="21"/>
                <c:pt idx="0">
                  <c:v>40436</c:v>
                </c:pt>
                <c:pt idx="1">
                  <c:v>40437</c:v>
                </c:pt>
                <c:pt idx="2">
                  <c:v>40438</c:v>
                </c:pt>
                <c:pt idx="3">
                  <c:v>40439</c:v>
                </c:pt>
                <c:pt idx="4">
                  <c:v>40440</c:v>
                </c:pt>
                <c:pt idx="5">
                  <c:v>40441</c:v>
                </c:pt>
                <c:pt idx="6">
                  <c:v>40442</c:v>
                </c:pt>
                <c:pt idx="7">
                  <c:v>40443</c:v>
                </c:pt>
                <c:pt idx="8">
                  <c:v>40444</c:v>
                </c:pt>
                <c:pt idx="9">
                  <c:v>40445</c:v>
                </c:pt>
                <c:pt idx="10">
                  <c:v>40446</c:v>
                </c:pt>
                <c:pt idx="11">
                  <c:v>40447</c:v>
                </c:pt>
                <c:pt idx="12">
                  <c:v>40448</c:v>
                </c:pt>
                <c:pt idx="13">
                  <c:v>40449</c:v>
                </c:pt>
                <c:pt idx="14">
                  <c:v>40450</c:v>
                </c:pt>
                <c:pt idx="15">
                  <c:v>40451</c:v>
                </c:pt>
                <c:pt idx="16">
                  <c:v>40452</c:v>
                </c:pt>
                <c:pt idx="17">
                  <c:v>40453</c:v>
                </c:pt>
                <c:pt idx="18">
                  <c:v>40454</c:v>
                </c:pt>
                <c:pt idx="19">
                  <c:v>40455</c:v>
                </c:pt>
                <c:pt idx="20">
                  <c:v>40456</c:v>
                </c:pt>
              </c:numCache>
            </c:numRef>
          </c:xVal>
          <c:yVal>
            <c:numRef>
              <c:f>'Furnace EnPI'!$D$10:$D$30</c:f>
              <c:numCache>
                <c:formatCode>0.00</c:formatCode>
                <c:ptCount val="21"/>
                <c:pt idx="0">
                  <c:v>410</c:v>
                </c:pt>
                <c:pt idx="1">
                  <c:v>409.79500000000002</c:v>
                </c:pt>
                <c:pt idx="2">
                  <c:v>409.54912300000001</c:v>
                </c:pt>
                <c:pt idx="3">
                  <c:v>409.50816808769997</c:v>
                </c:pt>
                <c:pt idx="4">
                  <c:v>409.46721727089124</c:v>
                </c:pt>
                <c:pt idx="5">
                  <c:v>409.09869677534738</c:v>
                </c:pt>
                <c:pt idx="6">
                  <c:v>408.9350572966373</c:v>
                </c:pt>
                <c:pt idx="7">
                  <c:v>408.89416379090761</c:v>
                </c:pt>
                <c:pt idx="8">
                  <c:v>408.28082254522127</c:v>
                </c:pt>
                <c:pt idx="9">
                  <c:v>408.07668213394868</c:v>
                </c:pt>
                <c:pt idx="10">
                  <c:v>406.85245208754679</c:v>
                </c:pt>
                <c:pt idx="11">
                  <c:v>406.85245208754679</c:v>
                </c:pt>
                <c:pt idx="12">
                  <c:v>408.07668213394868</c:v>
                </c:pt>
                <c:pt idx="13">
                  <c:v>407.87264379288172</c:v>
                </c:pt>
                <c:pt idx="14">
                  <c:v>407.05689850529598</c:v>
                </c:pt>
                <c:pt idx="15">
                  <c:v>406.85337005604339</c:v>
                </c:pt>
                <c:pt idx="16">
                  <c:v>405.63280994587524</c:v>
                </c:pt>
                <c:pt idx="17">
                  <c:v>405.22717713592937</c:v>
                </c:pt>
                <c:pt idx="18">
                  <c:v>405.06508626507497</c:v>
                </c:pt>
                <c:pt idx="19">
                  <c:v>404.70052768743642</c:v>
                </c:pt>
                <c:pt idx="20">
                  <c:v>403.89112663206157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'Furnace EnPI'!$G$9</c:f>
              <c:strCache>
                <c:ptCount val="1"/>
                <c:pt idx="0">
                  <c:v>2nd shift EnPI-kWh/ton</c:v>
                </c:pt>
              </c:strCache>
            </c:strRef>
          </c:tx>
          <c:marker>
            <c:symbol val="none"/>
          </c:marker>
          <c:xVal>
            <c:numRef>
              <c:f>'Furnace EnPI'!$A$10:$A$30</c:f>
              <c:numCache>
                <c:formatCode>[$-409]dd\-mmm\-yy;@</c:formatCode>
                <c:ptCount val="21"/>
                <c:pt idx="0">
                  <c:v>40436</c:v>
                </c:pt>
                <c:pt idx="1">
                  <c:v>40437</c:v>
                </c:pt>
                <c:pt idx="2">
                  <c:v>40438</c:v>
                </c:pt>
                <c:pt idx="3">
                  <c:v>40439</c:v>
                </c:pt>
                <c:pt idx="4">
                  <c:v>40440</c:v>
                </c:pt>
                <c:pt idx="5">
                  <c:v>40441</c:v>
                </c:pt>
                <c:pt idx="6">
                  <c:v>40442</c:v>
                </c:pt>
                <c:pt idx="7">
                  <c:v>40443</c:v>
                </c:pt>
                <c:pt idx="8">
                  <c:v>40444</c:v>
                </c:pt>
                <c:pt idx="9">
                  <c:v>40445</c:v>
                </c:pt>
                <c:pt idx="10">
                  <c:v>40446</c:v>
                </c:pt>
                <c:pt idx="11">
                  <c:v>40447</c:v>
                </c:pt>
                <c:pt idx="12">
                  <c:v>40448</c:v>
                </c:pt>
                <c:pt idx="13">
                  <c:v>40449</c:v>
                </c:pt>
                <c:pt idx="14">
                  <c:v>40450</c:v>
                </c:pt>
                <c:pt idx="15">
                  <c:v>40451</c:v>
                </c:pt>
                <c:pt idx="16">
                  <c:v>40452</c:v>
                </c:pt>
                <c:pt idx="17">
                  <c:v>40453</c:v>
                </c:pt>
                <c:pt idx="18">
                  <c:v>40454</c:v>
                </c:pt>
                <c:pt idx="19">
                  <c:v>40455</c:v>
                </c:pt>
                <c:pt idx="20">
                  <c:v>40456</c:v>
                </c:pt>
              </c:numCache>
            </c:numRef>
          </c:xVal>
          <c:yVal>
            <c:numRef>
              <c:f>'Furnace EnPI'!$G$10:$G$30</c:f>
              <c:numCache>
                <c:formatCode>0.00</c:formatCode>
                <c:ptCount val="21"/>
                <c:pt idx="0">
                  <c:v>402.88196721311476</c:v>
                </c:pt>
                <c:pt idx="1">
                  <c:v>402.67226229508202</c:v>
                </c:pt>
                <c:pt idx="2">
                  <c:v>402.43065893770495</c:v>
                </c:pt>
                <c:pt idx="3">
                  <c:v>402.37884735528655</c:v>
                </c:pt>
                <c:pt idx="4">
                  <c:v>402.33695668366579</c:v>
                </c:pt>
                <c:pt idx="5">
                  <c:v>401.95997834068322</c:v>
                </c:pt>
                <c:pt idx="6">
                  <c:v>401.71880235367883</c:v>
                </c:pt>
                <c:pt idx="7">
                  <c:v>401.75075115660059</c:v>
                </c:pt>
                <c:pt idx="8">
                  <c:v>401.12333322658696</c:v>
                </c:pt>
                <c:pt idx="9">
                  <c:v>400.91450762554746</c:v>
                </c:pt>
                <c:pt idx="10">
                  <c:v>400.67395892097215</c:v>
                </c:pt>
                <c:pt idx="11">
                  <c:v>400.43355454561953</c:v>
                </c:pt>
                <c:pt idx="12">
                  <c:v>400.19329441289216</c:v>
                </c:pt>
                <c:pt idx="13">
                  <c:v>399.39290782406636</c:v>
                </c:pt>
                <c:pt idx="14">
                  <c:v>399.87131912672902</c:v>
                </c:pt>
                <c:pt idx="15">
                  <c:v>399.63139633525293</c:v>
                </c:pt>
                <c:pt idx="16">
                  <c:v>398.41454656758384</c:v>
                </c:pt>
                <c:pt idx="17">
                  <c:v>397.99960415216378</c:v>
                </c:pt>
                <c:pt idx="18">
                  <c:v>397.7608043896725</c:v>
                </c:pt>
                <c:pt idx="19">
                  <c:v>397.46086766714808</c:v>
                </c:pt>
                <c:pt idx="20">
                  <c:v>397.22239114654775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065912"/>
        <c:axId val="975066304"/>
      </c:scatterChart>
      <c:valAx>
        <c:axId val="975065912"/>
        <c:scaling>
          <c:orientation val="minMax"/>
        </c:scaling>
        <c:delete val="0"/>
        <c:axPos val="b"/>
        <c:numFmt formatCode="[$-409]dd\-mmm\-yy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5066304"/>
        <c:crosses val="autoZero"/>
        <c:crossBetween val="midCat"/>
      </c:valAx>
      <c:valAx>
        <c:axId val="9750663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EnPI </a:t>
                </a:r>
              </a:p>
              <a:p>
                <a:pPr>
                  <a:defRPr/>
                </a:pPr>
                <a:r>
                  <a:rPr lang="en-US"/>
                  <a:t>kWH/Ton</a:t>
                </a:r>
              </a:p>
            </c:rich>
          </c:tx>
          <c:layout>
            <c:manualLayout>
              <c:xMode val="edge"/>
              <c:yMode val="edge"/>
              <c:x val="4.1666507858134909E-2"/>
              <c:y val="0.44593231612361051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975065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/>
  </sheetViews>
  <pageMargins left="0.7" right="0.7" top="0.75" bottom="0.75" header="0.3" footer="0.3"/>
  <pageSetup orientation="landscape" r:id="rId1"/>
  <headerFooter>
    <oddFooter>&amp;CStep 2.3.5 Example EnPI Tracking 111611
(c) 2011 Georgia Tech Research Corporation and U.S. Department of Energy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abSelected="1" zoomScale="115" zoomScaleNormal="115" workbookViewId="0">
      <selection activeCell="H39" sqref="H39"/>
    </sheetView>
  </sheetViews>
  <sheetFormatPr defaultRowHeight="15" x14ac:dyDescent="0.25"/>
  <cols>
    <col min="1" max="1" width="11.140625" customWidth="1"/>
  </cols>
  <sheetData>
    <row r="2" spans="1:8" x14ac:dyDescent="0.25">
      <c r="A2" s="7" t="s">
        <v>15</v>
      </c>
    </row>
    <row r="3" spans="1:8" x14ac:dyDescent="0.25">
      <c r="A3" t="s">
        <v>5</v>
      </c>
    </row>
    <row r="4" spans="1:8" x14ac:dyDescent="0.25">
      <c r="A4" t="s">
        <v>12</v>
      </c>
    </row>
    <row r="5" spans="1:8" x14ac:dyDescent="0.25">
      <c r="A5" t="s">
        <v>13</v>
      </c>
    </row>
    <row r="7" spans="1:8" ht="15.75" thickBot="1" x14ac:dyDescent="0.3"/>
    <row r="8" spans="1:8" ht="15.75" thickTop="1" x14ac:dyDescent="0.25">
      <c r="A8" s="18" t="s">
        <v>0</v>
      </c>
      <c r="B8" s="16" t="s">
        <v>1</v>
      </c>
      <c r="C8" s="16"/>
      <c r="D8" s="16"/>
      <c r="E8" s="16" t="s">
        <v>3</v>
      </c>
      <c r="F8" s="16"/>
      <c r="G8" s="17"/>
    </row>
    <row r="9" spans="1:8" ht="45" x14ac:dyDescent="0.25">
      <c r="A9" s="19"/>
      <c r="B9" s="2" t="s">
        <v>2</v>
      </c>
      <c r="C9" s="2" t="s">
        <v>8</v>
      </c>
      <c r="D9" s="2" t="s">
        <v>9</v>
      </c>
      <c r="E9" s="2" t="s">
        <v>2</v>
      </c>
      <c r="F9" s="2" t="s">
        <v>8</v>
      </c>
      <c r="G9" s="3" t="s">
        <v>10</v>
      </c>
    </row>
    <row r="10" spans="1:8" x14ac:dyDescent="0.25">
      <c r="A10" s="4">
        <v>40436</v>
      </c>
      <c r="B10" s="14">
        <f t="shared" ref="B10:B30" si="0">0.975*8*$C$33</f>
        <v>624</v>
      </c>
      <c r="C10" s="13">
        <f>$B$10*($B$35+10)</f>
        <v>255840</v>
      </c>
      <c r="D10" s="10">
        <f>C10/B10</f>
        <v>410</v>
      </c>
      <c r="E10" s="5">
        <v>610</v>
      </c>
      <c r="F10" s="13">
        <f>+C10-10082</f>
        <v>245758</v>
      </c>
      <c r="G10" s="8">
        <f>F10/E10</f>
        <v>402.88196721311476</v>
      </c>
      <c r="H10" s="12"/>
    </row>
    <row r="11" spans="1:8" x14ac:dyDescent="0.25">
      <c r="A11" s="4">
        <f>A10+1</f>
        <v>40437</v>
      </c>
      <c r="B11" s="14">
        <f t="shared" si="0"/>
        <v>624</v>
      </c>
      <c r="C11" s="13">
        <f>+C10*0.9995</f>
        <v>255712.08000000002</v>
      </c>
      <c r="D11" s="10">
        <f t="shared" ref="D11:D17" si="1">C11/B11</f>
        <v>409.79500000000002</v>
      </c>
      <c r="E11" s="5">
        <v>610</v>
      </c>
      <c r="F11" s="13">
        <f t="shared" ref="F11:F29" si="2">+C11-10082</f>
        <v>245630.08000000002</v>
      </c>
      <c r="G11" s="8">
        <f t="shared" ref="G11:G30" si="3">F11/E11</f>
        <v>402.67226229508202</v>
      </c>
      <c r="H11" s="12"/>
    </row>
    <row r="12" spans="1:8" x14ac:dyDescent="0.25">
      <c r="A12" s="4">
        <f t="shared" ref="A12:A30" si="4">A11+1</f>
        <v>40438</v>
      </c>
      <c r="B12" s="14">
        <f t="shared" si="0"/>
        <v>624</v>
      </c>
      <c r="C12" s="13">
        <f>+C11*0.9994</f>
        <v>255558.65275199999</v>
      </c>
      <c r="D12" s="10">
        <f t="shared" si="1"/>
        <v>409.54912300000001</v>
      </c>
      <c r="E12" s="5">
        <v>610</v>
      </c>
      <c r="F12" s="13">
        <f>+F11*0.9994</f>
        <v>245482.701952</v>
      </c>
      <c r="G12" s="8">
        <f t="shared" si="3"/>
        <v>402.43065893770495</v>
      </c>
      <c r="H12" s="12"/>
    </row>
    <row r="13" spans="1:8" x14ac:dyDescent="0.25">
      <c r="A13" s="4">
        <f t="shared" si="4"/>
        <v>40439</v>
      </c>
      <c r="B13" s="15">
        <f t="shared" si="0"/>
        <v>624</v>
      </c>
      <c r="C13" s="13">
        <f>+C12*0.9999</f>
        <v>255533.09688672479</v>
      </c>
      <c r="D13" s="10">
        <f t="shared" si="1"/>
        <v>409.50816808769997</v>
      </c>
      <c r="E13" s="5">
        <v>610</v>
      </c>
      <c r="F13" s="13">
        <f t="shared" si="2"/>
        <v>245451.09688672479</v>
      </c>
      <c r="G13" s="8">
        <f t="shared" si="3"/>
        <v>402.37884735528655</v>
      </c>
      <c r="H13" s="12"/>
    </row>
    <row r="14" spans="1:8" x14ac:dyDescent="0.25">
      <c r="A14" s="4">
        <f t="shared" si="4"/>
        <v>40440</v>
      </c>
      <c r="B14" s="14">
        <f t="shared" si="0"/>
        <v>624</v>
      </c>
      <c r="C14" s="13">
        <f>+C13*0.9999</f>
        <v>255507.54357703612</v>
      </c>
      <c r="D14" s="10">
        <f t="shared" si="1"/>
        <v>409.46721727089124</v>
      </c>
      <c r="E14" s="5">
        <v>610</v>
      </c>
      <c r="F14" s="13">
        <f t="shared" si="2"/>
        <v>245425.54357703612</v>
      </c>
      <c r="G14" s="8">
        <f t="shared" si="3"/>
        <v>402.33695668366579</v>
      </c>
      <c r="H14" s="12"/>
    </row>
    <row r="15" spans="1:8" x14ac:dyDescent="0.25">
      <c r="A15" s="4">
        <f t="shared" si="4"/>
        <v>40441</v>
      </c>
      <c r="B15" s="14">
        <f t="shared" si="0"/>
        <v>624</v>
      </c>
      <c r="C15" s="13">
        <f>+C14*0.9991</f>
        <v>255277.58678781678</v>
      </c>
      <c r="D15" s="10">
        <f t="shared" si="1"/>
        <v>409.09869677534738</v>
      </c>
      <c r="E15" s="5">
        <v>610</v>
      </c>
      <c r="F15" s="13">
        <f t="shared" si="2"/>
        <v>245195.58678781678</v>
      </c>
      <c r="G15" s="8">
        <f t="shared" si="3"/>
        <v>401.95997834068322</v>
      </c>
      <c r="H15" s="12"/>
    </row>
    <row r="16" spans="1:8" x14ac:dyDescent="0.25">
      <c r="A16" s="4">
        <f t="shared" si="4"/>
        <v>40442</v>
      </c>
      <c r="B16" s="14">
        <f t="shared" si="0"/>
        <v>624</v>
      </c>
      <c r="C16" s="13">
        <f>+C15*0.9996</f>
        <v>255175.47575310167</v>
      </c>
      <c r="D16" s="10">
        <f t="shared" si="1"/>
        <v>408.9350572966373</v>
      </c>
      <c r="E16" s="5">
        <v>610</v>
      </c>
      <c r="F16" s="13">
        <f>+F15*0.9994</f>
        <v>245048.46943574407</v>
      </c>
      <c r="G16" s="8">
        <f t="shared" si="3"/>
        <v>401.71880235367883</v>
      </c>
      <c r="H16" s="12"/>
    </row>
    <row r="17" spans="1:8" x14ac:dyDescent="0.25">
      <c r="A17" s="4">
        <f t="shared" si="4"/>
        <v>40443</v>
      </c>
      <c r="B17" s="14">
        <f t="shared" si="0"/>
        <v>624</v>
      </c>
      <c r="C17" s="13">
        <f>+C16*0.9999</f>
        <v>255149.95820552635</v>
      </c>
      <c r="D17" s="10">
        <f t="shared" si="1"/>
        <v>408.89416379090761</v>
      </c>
      <c r="E17" s="5">
        <v>610</v>
      </c>
      <c r="F17" s="13">
        <f t="shared" si="2"/>
        <v>245067.95820552635</v>
      </c>
      <c r="G17" s="8">
        <f t="shared" si="3"/>
        <v>401.75075115660059</v>
      </c>
      <c r="H17" s="12"/>
    </row>
    <row r="18" spans="1:8" x14ac:dyDescent="0.25">
      <c r="A18" s="4">
        <f t="shared" si="4"/>
        <v>40444</v>
      </c>
      <c r="B18" s="14">
        <f t="shared" si="0"/>
        <v>624</v>
      </c>
      <c r="C18" s="13">
        <f>+C17*0.9985</f>
        <v>254767.23326821806</v>
      </c>
      <c r="D18" s="10">
        <f>C18/B18</f>
        <v>408.28082254522127</v>
      </c>
      <c r="E18" s="5">
        <v>610</v>
      </c>
      <c r="F18" s="13">
        <f t="shared" si="2"/>
        <v>244685.23326821806</v>
      </c>
      <c r="G18" s="8">
        <f t="shared" si="3"/>
        <v>401.12333322658696</v>
      </c>
      <c r="H18" s="12"/>
    </row>
    <row r="19" spans="1:8" x14ac:dyDescent="0.25">
      <c r="A19" s="4">
        <f t="shared" si="4"/>
        <v>40445</v>
      </c>
      <c r="B19" s="14">
        <f t="shared" si="0"/>
        <v>624</v>
      </c>
      <c r="C19" s="13">
        <f t="shared" ref="C19:C23" si="5">+C18*0.9995</f>
        <v>254639.84965158397</v>
      </c>
      <c r="D19" s="10">
        <f t="shared" ref="D19:D30" si="6">C19/B19</f>
        <v>408.07668213394868</v>
      </c>
      <c r="E19" s="5">
        <v>610</v>
      </c>
      <c r="F19" s="13">
        <f t="shared" si="2"/>
        <v>244557.84965158397</v>
      </c>
      <c r="G19" s="8">
        <f t="shared" si="3"/>
        <v>400.91450762554746</v>
      </c>
      <c r="H19" s="12"/>
    </row>
    <row r="20" spans="1:8" x14ac:dyDescent="0.25">
      <c r="A20" s="4">
        <f t="shared" si="4"/>
        <v>40446</v>
      </c>
      <c r="B20" s="14">
        <f t="shared" si="0"/>
        <v>624</v>
      </c>
      <c r="C20" s="13">
        <f>+C19*0.997</f>
        <v>253875.93010262921</v>
      </c>
      <c r="D20" s="10">
        <f t="shared" si="6"/>
        <v>406.85245208754679</v>
      </c>
      <c r="E20" s="5">
        <v>610</v>
      </c>
      <c r="F20" s="13">
        <f>+F19*0.9994</f>
        <v>244411.114941793</v>
      </c>
      <c r="G20" s="8">
        <f t="shared" si="3"/>
        <v>400.67395892097215</v>
      </c>
      <c r="H20" s="12"/>
    </row>
    <row r="21" spans="1:8" x14ac:dyDescent="0.25">
      <c r="A21" s="4">
        <f t="shared" si="4"/>
        <v>40447</v>
      </c>
      <c r="B21" s="14">
        <f t="shared" si="0"/>
        <v>624</v>
      </c>
      <c r="C21" s="13">
        <f>+C20</f>
        <v>253875.93010262921</v>
      </c>
      <c r="D21" s="10">
        <f t="shared" si="6"/>
        <v>406.85245208754679</v>
      </c>
      <c r="E21" s="5">
        <v>610</v>
      </c>
      <c r="F21" s="13">
        <f>+F20*0.9994</f>
        <v>244264.46827282791</v>
      </c>
      <c r="G21" s="8">
        <f t="shared" si="3"/>
        <v>400.43355454561953</v>
      </c>
      <c r="H21" s="12"/>
    </row>
    <row r="22" spans="1:8" x14ac:dyDescent="0.25">
      <c r="A22" s="4">
        <f t="shared" si="4"/>
        <v>40448</v>
      </c>
      <c r="B22" s="14">
        <f t="shared" si="0"/>
        <v>624</v>
      </c>
      <c r="C22" s="13">
        <f>+C19</f>
        <v>254639.84965158397</v>
      </c>
      <c r="D22" s="10">
        <f t="shared" si="6"/>
        <v>408.07668213394868</v>
      </c>
      <c r="E22" s="5">
        <v>610</v>
      </c>
      <c r="F22" s="13">
        <f>+F21*0.9994</f>
        <v>244117.90959186421</v>
      </c>
      <c r="G22" s="8">
        <f t="shared" si="3"/>
        <v>400.19329441289216</v>
      </c>
      <c r="H22" s="12"/>
    </row>
    <row r="23" spans="1:8" x14ac:dyDescent="0.25">
      <c r="A23" s="4">
        <f t="shared" si="4"/>
        <v>40449</v>
      </c>
      <c r="B23" s="14">
        <f t="shared" si="0"/>
        <v>624</v>
      </c>
      <c r="C23" s="13">
        <f t="shared" si="5"/>
        <v>254512.52972675819</v>
      </c>
      <c r="D23" s="10">
        <f t="shared" si="6"/>
        <v>407.87264379288172</v>
      </c>
      <c r="E23" s="5">
        <v>610</v>
      </c>
      <c r="F23" s="13">
        <f>+F22*0.998</f>
        <v>243629.67377268049</v>
      </c>
      <c r="G23" s="8">
        <f t="shared" si="3"/>
        <v>399.39290782406636</v>
      </c>
      <c r="H23" s="12"/>
    </row>
    <row r="24" spans="1:8" x14ac:dyDescent="0.25">
      <c r="A24" s="4">
        <f t="shared" si="4"/>
        <v>40450</v>
      </c>
      <c r="B24" s="14">
        <f t="shared" si="0"/>
        <v>624</v>
      </c>
      <c r="C24" s="13">
        <f>+C23*0.998</f>
        <v>254003.50466730469</v>
      </c>
      <c r="D24" s="10">
        <f t="shared" si="6"/>
        <v>407.05689850529598</v>
      </c>
      <c r="E24" s="5">
        <v>610</v>
      </c>
      <c r="F24" s="13">
        <f t="shared" si="2"/>
        <v>243921.50466730469</v>
      </c>
      <c r="G24" s="8">
        <f t="shared" si="3"/>
        <v>399.87131912672902</v>
      </c>
      <c r="H24" s="12"/>
    </row>
    <row r="25" spans="1:8" x14ac:dyDescent="0.25">
      <c r="A25" s="4">
        <f t="shared" si="4"/>
        <v>40451</v>
      </c>
      <c r="B25" s="14">
        <f t="shared" si="0"/>
        <v>624</v>
      </c>
      <c r="C25" s="13">
        <f>+C24*0.9995</f>
        <v>253876.50291497106</v>
      </c>
      <c r="D25" s="10">
        <f t="shared" si="6"/>
        <v>406.85337005604339</v>
      </c>
      <c r="E25" s="5">
        <v>610</v>
      </c>
      <c r="F25" s="13">
        <f>+F24*0.9994</f>
        <v>243775.15176450429</v>
      </c>
      <c r="G25" s="8">
        <f t="shared" si="3"/>
        <v>399.63139633525293</v>
      </c>
      <c r="H25" s="12"/>
    </row>
    <row r="26" spans="1:8" x14ac:dyDescent="0.25">
      <c r="A26" s="4">
        <f t="shared" si="4"/>
        <v>40452</v>
      </c>
      <c r="B26" s="14">
        <f t="shared" si="0"/>
        <v>624</v>
      </c>
      <c r="C26" s="13">
        <f>+C25*0.997</f>
        <v>253114.87340622614</v>
      </c>
      <c r="D26" s="10">
        <f t="shared" si="6"/>
        <v>405.63280994587524</v>
      </c>
      <c r="E26" s="5">
        <v>610</v>
      </c>
      <c r="F26" s="13">
        <f t="shared" si="2"/>
        <v>243032.87340622614</v>
      </c>
      <c r="G26" s="8">
        <f t="shared" si="3"/>
        <v>398.41454656758384</v>
      </c>
      <c r="H26" s="12"/>
    </row>
    <row r="27" spans="1:8" x14ac:dyDescent="0.25">
      <c r="A27" s="4">
        <f t="shared" si="4"/>
        <v>40453</v>
      </c>
      <c r="B27" s="14">
        <f t="shared" si="0"/>
        <v>624</v>
      </c>
      <c r="C27" s="13">
        <f>+C26*0.999</f>
        <v>252861.75853281992</v>
      </c>
      <c r="D27" s="10">
        <f t="shared" si="6"/>
        <v>405.22717713592937</v>
      </c>
      <c r="E27" s="5">
        <v>610</v>
      </c>
      <c r="F27" s="13">
        <f t="shared" si="2"/>
        <v>242779.75853281992</v>
      </c>
      <c r="G27" s="8">
        <f t="shared" si="3"/>
        <v>397.99960415216378</v>
      </c>
      <c r="H27" s="12"/>
    </row>
    <row r="28" spans="1:8" x14ac:dyDescent="0.25">
      <c r="A28" s="4">
        <f t="shared" si="4"/>
        <v>40454</v>
      </c>
      <c r="B28" s="14">
        <f t="shared" si="0"/>
        <v>624</v>
      </c>
      <c r="C28" s="13">
        <f>+C27*0.9996</f>
        <v>252760.61382940679</v>
      </c>
      <c r="D28" s="10">
        <f t="shared" si="6"/>
        <v>405.06508626507497</v>
      </c>
      <c r="E28" s="5">
        <v>610</v>
      </c>
      <c r="F28" s="13">
        <f>+F27*0.9994</f>
        <v>242634.09067770021</v>
      </c>
      <c r="G28" s="8">
        <f t="shared" si="3"/>
        <v>397.7608043896725</v>
      </c>
      <c r="H28" s="12"/>
    </row>
    <row r="29" spans="1:8" x14ac:dyDescent="0.25">
      <c r="A29" s="4">
        <f t="shared" si="4"/>
        <v>40455</v>
      </c>
      <c r="B29" s="14">
        <f t="shared" si="0"/>
        <v>624</v>
      </c>
      <c r="C29" s="13">
        <f>+C28*0.9991</f>
        <v>252533.12927696033</v>
      </c>
      <c r="D29" s="10">
        <f t="shared" si="6"/>
        <v>404.70052768743642</v>
      </c>
      <c r="E29" s="5">
        <v>610</v>
      </c>
      <c r="F29" s="13">
        <f t="shared" si="2"/>
        <v>242451.12927696033</v>
      </c>
      <c r="G29" s="8">
        <f t="shared" si="3"/>
        <v>397.46086766714808</v>
      </c>
      <c r="H29" s="12"/>
    </row>
    <row r="30" spans="1:8" ht="15.75" thickBot="1" x14ac:dyDescent="0.3">
      <c r="A30" s="6">
        <f t="shared" si="4"/>
        <v>40456</v>
      </c>
      <c r="B30" s="14">
        <f t="shared" si="0"/>
        <v>624</v>
      </c>
      <c r="C30" s="13">
        <f>+C29*0.998</f>
        <v>252028.06301840642</v>
      </c>
      <c r="D30" s="11">
        <f t="shared" si="6"/>
        <v>403.89112663206157</v>
      </c>
      <c r="E30" s="5">
        <v>610</v>
      </c>
      <c r="F30" s="13">
        <f>+F29*0.9994</f>
        <v>242305.65859939414</v>
      </c>
      <c r="G30" s="9">
        <f t="shared" si="3"/>
        <v>397.22239114654775</v>
      </c>
      <c r="H30" s="12"/>
    </row>
    <row r="31" spans="1:8" ht="15.75" thickTop="1" x14ac:dyDescent="0.25"/>
    <row r="33" spans="1:8" x14ac:dyDescent="0.25">
      <c r="A33" t="s">
        <v>6</v>
      </c>
      <c r="C33">
        <v>80</v>
      </c>
      <c r="D33" t="s">
        <v>7</v>
      </c>
    </row>
    <row r="35" spans="1:8" ht="30" x14ac:dyDescent="0.25">
      <c r="A35" s="1" t="s">
        <v>11</v>
      </c>
      <c r="B35">
        <v>400</v>
      </c>
      <c r="C35" t="s">
        <v>4</v>
      </c>
    </row>
    <row r="37" spans="1:8" x14ac:dyDescent="0.25">
      <c r="A37" t="s">
        <v>15</v>
      </c>
    </row>
    <row r="38" spans="1:8" x14ac:dyDescent="0.25">
      <c r="A38" t="s">
        <v>14</v>
      </c>
      <c r="H38" s="20" t="s">
        <v>17</v>
      </c>
    </row>
    <row r="39" spans="1:8" x14ac:dyDescent="0.25">
      <c r="A39" t="s">
        <v>16</v>
      </c>
    </row>
  </sheetData>
  <mergeCells count="3">
    <mergeCell ref="B8:D8"/>
    <mergeCell ref="E8:G8"/>
    <mergeCell ref="A8:A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TaxCatchAll xmlns="c6d9b406-8ab6-4e35-b189-c607f551e6ff"/>
  </documentManagement>
</p:properties>
</file>

<file path=customXml/item2.xml><?xml version="1.0" encoding="utf-8"?>
<?mso-contentType ?>
<spe:Receivers xmlns:spe="http://schemas.microsoft.com/sharepoint/events"/>
</file>

<file path=customXml/item3.xml><?xml version="1.0" encoding="utf-8"?>
<?mso-contentType ?>
<SharedContentType xmlns="Microsoft.SharePoint.Taxonomy.ContentTypeSync" SourceId="7bbd8d32-57eb-4c25-a7af-abe0816fa3e8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A242C39C8E7A469708F7C5188BE15E" ma:contentTypeVersion="2" ma:contentTypeDescription="Create a new document." ma:contentTypeScope="" ma:versionID="3783f798d3e76e35db4bc491ab866d3e">
  <xsd:schema xmlns:xsd="http://www.w3.org/2001/XMLSchema" xmlns:xs="http://www.w3.org/2001/XMLSchema" xmlns:p="http://schemas.microsoft.com/office/2006/metadata/properties" xmlns:ns1="http://schemas.microsoft.com/sharepoint/v3" xmlns:ns2="c6d9b406-8ab6-4e35-b189-c607f551e6ff" targetNamespace="http://schemas.microsoft.com/office/2006/metadata/properties" ma:root="true" ma:fieldsID="a1e8942c93cf6a46c9a4f8d9cf040dd3" ns1:_="" ns2:_="">
    <xsd:import namespace="http://schemas.microsoft.com/sharepoint/v3"/>
    <xsd:import namespace="c6d9b406-8ab6-4e35-b189-c607f551e6f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b406-8ab6-4e35-b189-c607f551e6ff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6790939c-8508-475c-a371-8a07c1aeb326}" ma:internalName="TaxCatchAll" ma:showField="CatchAllData" ma:web="4892e862-c7bf-4c34-9731-a0297609fb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6790939c-8508-475c-a371-8a07c1aeb326}" ma:internalName="TaxCatchAllLabel" ma:readOnly="true" ma:showField="CatchAllDataLabel" ma:web="4892e862-c7bf-4c34-9731-a0297609fb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1EA2C-8789-4395-B8EC-0DBB638072D6}">
  <ds:schemaRefs>
    <ds:schemaRef ds:uri="http://purl.org/dc/dcmitype/"/>
    <ds:schemaRef ds:uri="http://schemas.microsoft.com/office/2006/documentManagement/types"/>
    <ds:schemaRef ds:uri="c6d9b406-8ab6-4e35-b189-c607f551e6ff"/>
    <ds:schemaRef ds:uri="http://schemas.microsoft.com/office/infopath/2007/PartnerControls"/>
    <ds:schemaRef ds:uri="http://purl.org/dc/elements/1.1/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D33F49C-EFE4-44EB-9937-3C5FBBAC70A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818ADE9-6DD0-48AA-9A7B-76B6F7C1E8A6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3883898-8B7B-4D29-BF99-9DCE9E1BCC0B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5E46D229-A478-469A-B6EE-89ACE179F5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6d9b406-8ab6-4e35-b189-c607f551e6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Furnace EnPI</vt:lpstr>
      <vt:lpstr>Sheet2</vt:lpstr>
      <vt:lpstr>Furnace EnPI Chart</vt:lpstr>
    </vt:vector>
  </TitlesOfParts>
  <Company>Georgia Institute of Technology/Enterprise Innovation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Step 2.5,5 Example EnPI Tracking</dc:title>
  <dc:creator>Mike Brown</dc:creator>
  <cp:lastModifiedBy>Ridah</cp:lastModifiedBy>
  <cp:lastPrinted>2011-11-16T16:27:45Z</cp:lastPrinted>
  <dcterms:created xsi:type="dcterms:W3CDTF">2011-01-31T12:26:32Z</dcterms:created>
  <dcterms:modified xsi:type="dcterms:W3CDTF">2017-02-09T12:40:17Z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0x0101001DA242C39C8E7A469708F7C5188BE15E</vt:lpwstr>
  </property>
</Properties>
</file>