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39.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0.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Creative Comm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torage Locations" sheetId="12" state="visible" r:id="rId13"/>
    <sheet name="Sample Matrices" sheetId="13" state="visible" r:id="rId14"/>
    <sheet name="Sample Types" sheetId="14" state="visible" r:id="rId15"/>
    <sheet name="Sample Points" sheetId="15" state="visible" r:id="rId16"/>
    <sheet name="Instrument Types" sheetId="16" state="visible" r:id="rId17"/>
    <sheet name="Sample Point Sample Types" sheetId="17" state="visible" r:id="rId18"/>
    <sheet name="Suppliers" sheetId="18" state="visible" r:id="rId19"/>
    <sheet name="Supplier Contacts" sheetId="19" state="visible" r:id="rId20"/>
    <sheet name="Manufacturers" sheetId="20" state="visible" r:id="rId21"/>
    <sheet name="Instruments" sheetId="21" state="visible" r:id="rId22"/>
    <sheet name="Methods" sheetId="22" state="visible" r:id="rId23"/>
    <sheet name="Instrument Certifications" sheetId="23" state="visible" r:id="rId24"/>
    <sheet name="Instrument Methods" sheetId="24" state="visible" r:id="rId25"/>
    <sheet name="Analysis Categories" sheetId="25" state="visible" r:id="rId26"/>
    <sheet name="Calculations" sheetId="26" state="visible" r:id="rId27"/>
    <sheet name="Calculation Interim Fields" sheetId="27" state="visible" r:id="rId28"/>
    <sheet name="Analysis Services" sheetId="28" state="visible" r:id="rId29"/>
    <sheet name="AnalysisService Methods" sheetId="29" state="visible" r:id="rId30"/>
    <sheet name="AnalysisService Instruments" sheetId="30" state="visible" r:id="rId31"/>
    <sheet name="AnalysisService InterimFields" sheetId="31" state="visible" r:id="rId32"/>
    <sheet name="AnalysisService ResultOptions" sheetId="32" state="visible" r:id="rId33"/>
    <sheet name="Analysis Service Uncertainties" sheetId="33" state="visible" r:id="rId34"/>
    <sheet name="Analysis Specifications" sheetId="34" state="visible" r:id="rId35"/>
    <sheet name="Analysis Profiles" sheetId="35" state="visible" r:id="rId36"/>
    <sheet name="Analysis Profile Service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Worksheet Templates" sheetId="42" state="visible" r:id="rId43"/>
    <sheet name="Worksheet Template Services" sheetId="43" state="visible" r:id="rId44"/>
    <sheet name="Worksheet Template Layouts" sheetId="44" state="visible" r:id="rId45"/>
    <sheet name="Sampling Deviations" sheetId="45" state="visible" r:id="rId46"/>
    <sheet name="Sample Conditions" sheetId="46" state="visible" r:id="rId47"/>
    <sheet name="Setup" sheetId="47" state="visible" r:id="rId48"/>
    <sheet name="Constants" sheetId="48" state="visible" r:id="rId49"/>
    <sheet name="Countries, Currencies" sheetId="49" state="visible" r:id="rId50"/>
    <sheet name="Units" sheetId="50" state="visible" r:id="rId51"/>
  </sheets>
  <definedNames>
    <definedName function="false" hidden="false" localSheetId="6" name="Z_0F99EF66_63DC_4FDF_B347_1ED7D4415A5C_.wvu.FilterData" vbProcedure="false">'Client Contacts'!$A$3:$Y$10</definedName>
    <definedName function="false" hidden="false" localSheetId="6" name="Z_4466BDD8_8920_4909_AD6A_9C82D30AA32D_.wvu.FilterData" vbProcedure="false">'Client Contacts'!$A$3:$Y$10</definedName>
    <definedName function="false" hidden="false" localSheetId="6" name="Z_4466BDD8_8920_4909_AD6A_9C82D30AA32D_.wvu.FilterData_0" vbProcedure="false">'Client Contacts'!$A$3:$Y$10</definedName>
    <definedName function="false" hidden="false" localSheetId="27" name="Z_4466BDD8_8920_4909_AD6A_9C82D30AA32D_.wvu.FilterData" vbProcedure="false">'Analysis Services'!$C$2:$AD$11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<sst xmlns="http://schemas.openxmlformats.org/spreadsheetml/2006/main" count="4133" uniqueCount="1993">
  <si>
    <t xml:space="preserve">Instructions</t>
  </si>
  <si>
    <t xml:space="preserve">Tips and how to use these sheets are regularly updated online in the user manual at </t>
  </si>
  <si>
    <t xml:space="preserve">All feedback appreciated</t>
  </si>
  <si>
    <t xml:space="preserve">Creative Commons</t>
  </si>
  <si>
    <t xml:space="preserve">These sheets are distributed and licensed by Bika Lab Systems on the Creative Commons BYSA, please use and redistribute.</t>
  </si>
  <si>
    <t xml:space="preserve">Best Regards,
Team Bika</t>
  </si>
  <si>
    <t xml:space="preserve">Field</t>
  </si>
  <si>
    <t xml:space="preserve">Description</t>
  </si>
  <si>
    <t xml:space="preserve">Value</t>
  </si>
  <si>
    <t xml:space="preserve">Lab Information</t>
  </si>
  <si>
    <t xml:space="preserve">Name</t>
  </si>
  <si>
    <t xml:space="preserve">My Lab</t>
  </si>
  <si>
    <t xml:space="preserve">LabURL</t>
  </si>
  <si>
    <t xml:space="preserve">Lab web address</t>
  </si>
  <si>
    <t xml:space="preserve">www.mylab.com</t>
  </si>
  <si>
    <t xml:space="preserve">Confidence</t>
  </si>
  <si>
    <t xml:space="preserve">Confidence level %</t>
  </si>
  <si>
    <t xml:space="preserve">LaboratoryAccredited</t>
  </si>
  <si>
    <t xml:space="preserve">Laboratory accredited ?</t>
  </si>
  <si>
    <t xml:space="preserve">AccreditationBodyLong</t>
  </si>
  <si>
    <t xml:space="preserve">Accreditation body  title</t>
  </si>
  <si>
    <t xml:space="preserve">ACME Accreditation</t>
  </si>
  <si>
    <t xml:space="preserve">AccreditationBody</t>
  </si>
  <si>
    <t xml:space="preserve">Accreditation body abbreviation</t>
  </si>
  <si>
    <t xml:space="preserve">AccBdy Inc</t>
  </si>
  <si>
    <t xml:space="preserve">AccreditationBodyURL</t>
  </si>
  <si>
    <t xml:space="preserve">Accreditation body web address</t>
  </si>
  <si>
    <t xml:space="preserve">www.accbdy.com</t>
  </si>
  <si>
    <t xml:space="preserve">Accreditation</t>
  </si>
  <si>
    <t xml:space="preserve">Accreditation standard, e.g ISO 17025</t>
  </si>
  <si>
    <t xml:space="preserve">ISO 17025</t>
  </si>
  <si>
    <t xml:space="preserve">AccreditationReference</t>
  </si>
  <si>
    <t xml:space="preserve">Lab's accreditation reference number</t>
  </si>
  <si>
    <t xml:space="preserve">ACC 2020</t>
  </si>
  <si>
    <t xml:space="preserve">AccreditationBodyLogo</t>
  </si>
  <si>
    <t xml:space="preserve">Accreditation body logo</t>
  </si>
  <si>
    <t xml:space="preserve">TaxNumber</t>
  </si>
  <si>
    <t xml:space="preserve">Tax number</t>
  </si>
  <si>
    <t xml:space="preserve">2005 378 576</t>
  </si>
  <si>
    <t xml:space="preserve">Phone</t>
  </si>
  <si>
    <t xml:space="preserve">Phone number</t>
  </si>
  <si>
    <t xml:space="preserve">+27 21 686 8990</t>
  </si>
  <si>
    <t xml:space="preserve">EmailAddress</t>
  </si>
  <si>
    <t xml:space="preserve">Email address</t>
  </si>
  <si>
    <t xml:space="preserve">lab@yourlab.com</t>
  </si>
  <si>
    <t xml:space="preserve">Physical_Address</t>
  </si>
  <si>
    <t xml:space="preserve">Physical address</t>
  </si>
  <si>
    <t xml:space="preserve">Main road 1</t>
  </si>
  <si>
    <t xml:space="preserve">Physical_City</t>
  </si>
  <si>
    <t xml:space="preserve">Physical address city</t>
  </si>
  <si>
    <t xml:space="preserve">Cape Town</t>
  </si>
  <si>
    <t xml:space="preserve">Physical_State</t>
  </si>
  <si>
    <t xml:space="preserve">Physical address state</t>
  </si>
  <si>
    <t xml:space="preserve">Western Cape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</si>
  <si>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</si>
  <si>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</si>
  <si>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</si>
  <si>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</si>
  <si>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</si>
  <si>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</si>
  <si>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</si>
  <si>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Box 1</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</si>
  <si>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</si>
  <si>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</si>
  <si>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</si>
  <si>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</si>
  <si>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</si>
  <si>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</si>
  <si>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</si>
  <si>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</si>
  <si>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</si>
  <si>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</si>
  <si>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</si>
  <si>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</si>
  <si>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</si>
  <si>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</si>
  <si>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</si>
  <si>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</si>
  <si>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</si>
  <si>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</si>
  <si>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</si>
  <si>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</si>
  <si>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</si>
  <si>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</si>
  <si>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MobilePhone</t>
  </si>
  <si>
    <t xml:space="preserve">JobTitle</t>
  </si>
  <si>
    <t xml:space="preserve">Department_title</t>
  </si>
  <si>
    <t xml:space="preserve">Username</t>
  </si>
  <si>
    <t xml:space="preserve">Password</t>
  </si>
  <si>
    <t xml:space="preserve">Groups</t>
  </si>
  <si>
    <t xml:space="preserve">Lab contacts - LIMS users</t>
  </si>
  <si>
    <t xml:space="preserve"> ⭐ First name</t>
  </si>
  <si>
    <t xml:space="preserve"> ⭐ Surname</t>
  </si>
  <si>
    <t xml:space="preserve">Business phone</t>
  </si>
  <si>
    <t xml:space="preserve">Mobile phone</t>
  </si>
  <si>
    <t xml:space="preserve">Job title</t>
  </si>
  <si>
    <t xml:space="preserve">Department</t>
  </si>
  <si>
    <t xml:space="preserve"> ⭐ User name</t>
  </si>
  <si>
    <t xml:space="preserve"> ⭐ Password</t>
  </si>
  <si>
    <t xml:space="preserve">⭐ Groups</t>
  </si>
  <si>
    <t xml:space="preserve">Building/Street</t>
  </si>
  <si>
    <t xml:space="preserve">City</t>
  </si>
  <si>
    <t xml:space="preserve">State</t>
  </si>
  <si>
    <t xml:space="preserve">Zip</t>
  </si>
  <si>
    <t xml:space="preserve">Country</t>
  </si>
  <si>
    <t xml:space="preserve">Ms</t>
  </si>
  <si>
    <t xml:space="preserve">Ronda</t>
  </si>
  <si>
    <t xml:space="preserve">Rommelaer</t>
  </si>
  <si>
    <t xml:space="preserve">ronda</t>
  </si>
  <si>
    <t xml:space="preserve">ronda0727</t>
  </si>
  <si>
    <t xml:space="preserve">LabManagers</t>
  </si>
  <si>
    <t xml:space="preserve">Mr</t>
  </si>
  <si>
    <t xml:space="preserve">Mpasa</t>
  </si>
  <si>
    <t xml:space="preserve">Manager</t>
  </si>
  <si>
    <t xml:space="preserve">mpasa@example.com</t>
  </si>
  <si>
    <t xml:space="preserve">Chemistry</t>
  </si>
  <si>
    <t xml:space="preserve">mpasa</t>
  </si>
  <si>
    <t xml:space="preserve">mpasa22</t>
  </si>
  <si>
    <t xml:space="preserve">Andre</t>
  </si>
  <si>
    <t xml:space="preserve">Analyst</t>
  </si>
  <si>
    <t xml:space="preserve">andre@example.com</t>
  </si>
  <si>
    <t xml:space="preserve">andre</t>
  </si>
  <si>
    <t xml:space="preserve">andre22</t>
  </si>
  <si>
    <t xml:space="preserve">Analysts</t>
  </si>
  <si>
    <t xml:space="preserve">Adwoa</t>
  </si>
  <si>
    <t xml:space="preserve">adwoa@example.com</t>
  </si>
  <si>
    <t xml:space="preserve">adwoa</t>
  </si>
  <si>
    <t xml:space="preserve">adwoa22</t>
  </si>
  <si>
    <t xml:space="preserve">Anne</t>
  </si>
  <si>
    <t xml:space="preserve">anne@example.com</t>
  </si>
  <si>
    <t xml:space="preserve">Microbiology</t>
  </si>
  <si>
    <t xml:space="preserve">anne</t>
  </si>
  <si>
    <t xml:space="preserve">anne22</t>
  </si>
  <si>
    <t xml:space="preserve">Len</t>
  </si>
  <si>
    <t xml:space="preserve">Labclerk</t>
  </si>
  <si>
    <t xml:space="preserve">len@example.com</t>
  </si>
  <si>
    <t xml:space="preserve">Reception</t>
  </si>
  <si>
    <t xml:space="preserve">len</t>
  </si>
  <si>
    <t xml:space="preserve">len22</t>
  </si>
  <si>
    <t xml:space="preserve">LabClerks</t>
  </si>
  <si>
    <t xml:space="preserve">Lindiwe</t>
  </si>
  <si>
    <t xml:space="preserve">lindiwe@example.com</t>
  </si>
  <si>
    <t xml:space="preserve">lindiwe</t>
  </si>
  <si>
    <t xml:space="preserve">lindiwe22</t>
  </si>
  <si>
    <t xml:space="preserve">Sam</t>
  </si>
  <si>
    <t xml:space="preserve">Sampler</t>
  </si>
  <si>
    <t xml:space="preserve">Samplers</t>
  </si>
  <si>
    <t xml:space="preserve">Client</t>
  </si>
  <si>
    <t xml:space="preserve">Sekuwe</t>
  </si>
  <si>
    <t xml:space="preserve">title</t>
  </si>
  <si>
    <t xml:space="preserve">description</t>
  </si>
  <si>
    <t xml:space="preserve">LabContact_Username</t>
  </si>
  <si>
    <t xml:space="preserve">Lab Departments</t>
  </si>
  <si>
    <t xml:space="preserve">⭐ Title</t>
  </si>
  <si>
    <t xml:space="preserve">⭐ Manager</t>
  </si>
  <si>
    <t xml:space="preserve">Sampling</t>
  </si>
  <si>
    <t xml:space="preserve">Technical Support</t>
  </si>
  <si>
    <t xml:space="preserve">volume</t>
  </si>
  <si>
    <t xml:space="preserve">unit</t>
  </si>
  <si>
    <t xml:space="preserve">price</t>
  </si>
  <si>
    <t xml:space="preserve">vat</t>
  </si>
  <si>
    <t xml:space="preserve">Lab Products</t>
  </si>
  <si>
    <t xml:space="preserve">Products lent or sold to clients, such as bottles, sampling kits etc.
Non analytical services, Consulting, Sampling, Sample prepping, etc.</t>
  </si>
  <si>
    <t xml:space="preserve">Volume</t>
  </si>
  <si>
    <t xml:space="preserve">Unit</t>
  </si>
  <si>
    <t xml:space="preserve">⭐ Price</t>
  </si>
  <si>
    <t xml:space="preserve">VAT %</t>
  </si>
  <si>
    <t xml:space="preserve">ClientID</t>
  </si>
  <si>
    <t xml:space="preserve">MemberDiscountApplies</t>
  </si>
  <si>
    <t xml:space="preserve">BulkDiscount</t>
  </si>
  <si>
    <t xml:space="preserve">Discount</t>
  </si>
  <si>
    <t xml:space="preserve">Physical Address</t>
  </si>
  <si>
    <t xml:space="preserve">Postal Address</t>
  </si>
  <si>
    <t xml:space="preserve">Billing Address</t>
  </si>
  <si>
    <t xml:space="preserve">⭐ Name</t>
  </si>
  <si>
    <t xml:space="preserve">⭐ Client ID</t>
  </si>
  <si>
    <t xml:space="preserve">Members'</t>
  </si>
  <si>
    <t xml:space="preserve">Bulk</t>
  </si>
  <si>
    <t xml:space="preserve">VAT number</t>
  </si>
  <si>
    <t xml:space="preserve">State/Province</t>
  </si>
  <si>
    <t xml:space="preserve">PO Box</t>
  </si>
  <si>
    <t xml:space="preserve">Happy Hills</t>
  </si>
  <si>
    <t xml:space="preserve">HH</t>
  </si>
  <si>
    <t xml:space="preserve">87 425 7813</t>
  </si>
  <si>
    <t xml:space="preserve">happyhills@example.com</t>
  </si>
  <si>
    <t xml:space="preserve">De Vos rd 14</t>
  </si>
  <si>
    <t xml:space="preserve">P.O. Box 1246</t>
  </si>
  <si>
    <t xml:space="preserve">Klaymore</t>
  </si>
  <si>
    <t xml:space="preserve">KL</t>
  </si>
  <si>
    <t xml:space="preserve">82 897 4789</t>
  </si>
  <si>
    <t xml:space="preserve">klaymore@example.com</t>
  </si>
  <si>
    <t xml:space="preserve">Bracken str 178</t>
  </si>
  <si>
    <t xml:space="preserve">P.O. Box 1247</t>
  </si>
  <si>
    <t xml:space="preserve">Myrtle</t>
  </si>
  <si>
    <t xml:space="preserve">MY</t>
  </si>
  <si>
    <t xml:space="preserve">86  356 9026</t>
  </si>
  <si>
    <t xml:space="preserve">myrtle@example.com</t>
  </si>
  <si>
    <t xml:space="preserve">Cunningham rd 915</t>
  </si>
  <si>
    <t xml:space="preserve">P.O. Box 1248</t>
  </si>
  <si>
    <t xml:space="preserve">Ruff</t>
  </si>
  <si>
    <t xml:space="preserve">RUF</t>
  </si>
  <si>
    <t xml:space="preserve">86 283 9012</t>
  </si>
  <si>
    <t xml:space="preserve">ruff@example.com</t>
  </si>
  <si>
    <t xml:space="preserve">Kuilsriver ln 25</t>
  </si>
  <si>
    <t xml:space="preserve">P.O. Box 1249</t>
  </si>
  <si>
    <t xml:space="preserve">Sunnyside</t>
  </si>
  <si>
    <t xml:space="preserve">SS</t>
  </si>
  <si>
    <t xml:space="preserve">84 718 9721</t>
  </si>
  <si>
    <t xml:space="preserve">sunnyside@example.com</t>
  </si>
  <si>
    <t xml:space="preserve">Lightholm ave 617</t>
  </si>
  <si>
    <t xml:space="preserve">P.O. Box 1250</t>
  </si>
  <si>
    <t xml:space="preserve">Client_title</t>
  </si>
  <si>
    <t xml:space="preserve">HomePhone</t>
  </si>
  <si>
    <t xml:space="preserve">PublicationPreference</t>
  </si>
  <si>
    <t xml:space="preserve">CCContacts</t>
  </si>
  <si>
    <t xml:space="preserve">AttachmentsPermitted</t>
  </si>
  <si>
    <t xml:space="preserve">Client staff the LIMS and lab communicate with</t>
  </si>
  <si>
    <t xml:space="preserve">COA  </t>
  </si>
  <si>
    <t xml:space="preserve">⭐ Client title</t>
  </si>
  <si>
    <t xml:space="preserve">⭐ First name</t>
  </si>
  <si>
    <t xml:space="preserve">⭐ Surname</t>
  </si>
  <si>
    <t xml:space="preserve">Business</t>
  </si>
  <si>
    <t xml:space="preserve">Home</t>
  </si>
  <si>
    <t xml:space="preserve">Mobile</t>
  </si>
  <si>
    <t xml:space="preserve">Publication preference</t>
  </si>
  <si>
    <t xml:space="preserve">Colleagues cc'd</t>
  </si>
  <si>
    <t xml:space="preserve">Attachments? Y/N</t>
  </si>
  <si>
    <t xml:space="preserve">Rita</t>
  </si>
  <si>
    <t xml:space="preserve">Mohale</t>
  </si>
  <si>
    <t xml:space="preserve">ritamo</t>
  </si>
  <si>
    <t xml:space="preserve">Product assistant</t>
  </si>
  <si>
    <t xml:space="preserve">038 664 6469</t>
  </si>
  <si>
    <t xml:space="preserve">038 664 7338</t>
  </si>
  <si>
    <t xml:space="preserve">038 664 7757</t>
  </si>
  <si>
    <t xml:space="preserve">mohale@example.com</t>
  </si>
  <si>
    <t xml:space="preserve">email,pdf</t>
  </si>
  <si>
    <t xml:space="preserve">Sarel Seemonster</t>
  </si>
  <si>
    <t xml:space="preserve">Permitted</t>
  </si>
  <si>
    <t xml:space="preserve">Sarel</t>
  </si>
  <si>
    <t xml:space="preserve">Seemonster</t>
  </si>
  <si>
    <t xml:space="preserve">sarelse</t>
  </si>
  <si>
    <t xml:space="preserve">Nutrient management</t>
  </si>
  <si>
    <t xml:space="preserve">040 666 6630</t>
  </si>
  <si>
    <t xml:space="preserve">040 666 7834</t>
  </si>
  <si>
    <t xml:space="preserve">040 666 7858</t>
  </si>
  <si>
    <t xml:space="preserve">seemonster@example.com</t>
  </si>
  <si>
    <t xml:space="preserve">Rita Mohale</t>
  </si>
  <si>
    <t xml:space="preserve">Neil</t>
  </si>
  <si>
    <t xml:space="preserve">Standard</t>
  </si>
  <si>
    <t xml:space="preserve">neilst</t>
  </si>
  <si>
    <t xml:space="preserve">Research  assistant</t>
  </si>
  <si>
    <t xml:space="preserve">Product development</t>
  </si>
  <si>
    <t xml:space="preserve">035 597 5814</t>
  </si>
  <si>
    <t xml:space="preserve">035 597 6876</t>
  </si>
  <si>
    <t xml:space="preserve">035 597 6344</t>
  </si>
  <si>
    <t xml:space="preserve">standard@example.com</t>
  </si>
  <si>
    <t xml:space="preserve">Sarel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</si>
  <si>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</si>
  <si>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</si>
  <si>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</si>
  <si>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</si>
  <si>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</si>
  <si>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</si>
  <si>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</si>
  <si>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</si>
  <si>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</si>
  <si>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</si>
  <si>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</si>
  <si>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</si>
  <si>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</si>
  <si>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</si>
  <si>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</si>
  <si>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</si>
  <si>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</si>
  <si>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</si>
  <si>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</si>
  <si>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</si>
  <si>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</si>
  <si>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</si>
  <si>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</si>
  <si>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</si>
  <si>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</si>
  <si>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ruffian@example.com</t>
  </si>
  <si>
    <t xml:space="preserve">Corbin</t>
  </si>
  <si>
    <t xml:space="preserve">andreco</t>
  </si>
  <si>
    <t xml:space="preserve">Administrator</t>
  </si>
  <si>
    <t xml:space="preserve">R&amp;D</t>
  </si>
  <si>
    <t xml:space="preserve">032 586 5303</t>
  </si>
  <si>
    <t xml:space="preserve">032 586 6331</t>
  </si>
  <si>
    <t xml:space="preserve">032 586 5622</t>
  </si>
  <si>
    <t xml:space="preserve">corbin@example.com</t>
  </si>
  <si>
    <t xml:space="preserve">Attachment Types</t>
  </si>
  <si>
    <t xml:space="preserve">Calibration certificate</t>
  </si>
  <si>
    <t xml:space="preserve">Certificate issued by service provider</t>
  </si>
  <si>
    <t xml:space="preserve">Electron Microscope Image</t>
  </si>
  <si>
    <t xml:space="preserve">Electron scanning photo</t>
  </si>
  <si>
    <t xml:space="preserve">Image</t>
  </si>
  <si>
    <t xml:space="preserve">Instrument Manual</t>
  </si>
  <si>
    <t xml:space="preserve">DIgital User and Interface manual</t>
  </si>
  <si>
    <t xml:space="preserve">Maintenance/ intervention report</t>
  </si>
  <si>
    <t xml:space="preserve">For accreditation records, corrective and preventative actions taken</t>
  </si>
  <si>
    <t xml:space="preserve">Microscope Image</t>
  </si>
  <si>
    <t xml:space="preserve">Photo in visual range</t>
  </si>
  <si>
    <t xml:space="preserve">MSDS</t>
  </si>
  <si>
    <t xml:space="preserve">Material safety data sheet</t>
  </si>
  <si>
    <t xml:space="preserve">Raw Data</t>
  </si>
  <si>
    <t xml:space="preserve">CSV etc.</t>
  </si>
  <si>
    <t xml:space="preserve">Report</t>
  </si>
  <si>
    <t xml:space="preserve">Results Interpretations, etc.</t>
  </si>
  <si>
    <t xml:space="preserve"> </t>
  </si>
  <si>
    <t xml:space="preserve">Sample Image</t>
  </si>
  <si>
    <t xml:space="preserve">Photo</t>
  </si>
  <si>
    <t xml:space="preserve">SOP</t>
  </si>
  <si>
    <t xml:space="preserve">Standard operating prcedure</t>
  </si>
  <si>
    <t xml:space="preserve">Used to group classes of containers together</t>
  </si>
  <si>
    <t xml:space="preserve">Basic Sampling Kit</t>
  </si>
  <si>
    <t xml:space="preserve">Borehole Sampling Kit</t>
  </si>
  <si>
    <t xml:space="preserve">Glass Bottle</t>
  </si>
  <si>
    <t xml:space="preserve">Various types of glass bottle</t>
  </si>
  <si>
    <t xml:space="preserve">Plastic Bottle</t>
  </si>
  <si>
    <t xml:space="preserve">Various types of plastic bottles</t>
  </si>
  <si>
    <t xml:space="preserve">Plastic Ziplock</t>
  </si>
  <si>
    <t xml:space="preserve">Plastic Ziplock bag</t>
  </si>
  <si>
    <t xml:space="preserve">RetentionPeriod_days</t>
  </si>
  <si>
    <t xml:space="preserve">RetentionPeriod_hours</t>
  </si>
  <si>
    <t xml:space="preserve">RetentionPeriod_minutes</t>
  </si>
  <si>
    <t xml:space="preserve">Can be used in pr-preserved sample containers, or when samples are received</t>
  </si>
  <si>
    <t xml:space="preserve">Retention Period</t>
  </si>
  <si>
    <t xml:space="preserve">Creative Commons BYSA
Bika Lab Systems</t>
  </si>
  <si>
    <t xml:space="preserve">⭐ Days</t>
  </si>
  <si>
    <t xml:space="preserve">⭐ Hours</t>
  </si>
  <si>
    <t xml:space="preserve">⭐ Minutes</t>
  </si>
  <si>
    <t xml:space="preserve">Chill 4 deg C</t>
  </si>
  <si>
    <t xml:space="preserve">Chill sample to 3  - 8 deg C</t>
  </si>
  <si>
    <t xml:space="preserve">Freeze</t>
  </si>
  <si>
    <t xml:space="preserve">Freeze sample to &lt; 18 deg C</t>
  </si>
  <si>
    <t xml:space="preserve">H2SO4</t>
  </si>
  <si>
    <t xml:space="preserve">Add conc. H2SO4 pH &lt; 2, refrigerate to &lt; 6 deg C</t>
  </si>
  <si>
    <t xml:space="preserve">HNO3</t>
  </si>
  <si>
    <t xml:space="preserve">Filter immediately, add conc. HNO3 to pH &lt; 2, refrigerate to &lt; 6 deg C</t>
  </si>
  <si>
    <t xml:space="preserve">Na2S2O3</t>
  </si>
  <si>
    <t xml:space="preserve">Micro Na2S2O3 Chill 4 deg C</t>
  </si>
  <si>
    <t xml:space="preserve">Room temperature</t>
  </si>
  <si>
    <t xml:space="preserve">Dry food and feeds, Fertilizer, Milk Powder</t>
  </si>
  <si>
    <t xml:space="preserve">Capacity</t>
  </si>
  <si>
    <t xml:space="preserve">ContainerType_title</t>
  </si>
  <si>
    <t xml:space="preserve">PrePreserved</t>
  </si>
  <si>
    <t xml:space="preserve">Preservation_title</t>
  </si>
  <si>
    <t xml:space="preserve">Container type title</t>
  </si>
  <si>
    <t xml:space="preserve">Pre-preserved?</t>
  </si>
  <si>
    <t xml:space="preserve">Preservation title</t>
  </si>
  <si>
    <t xml:space="preserve">Chem Bottle - 1 L</t>
  </si>
  <si>
    <t xml:space="preserve">1 L</t>
  </si>
  <si>
    <t xml:space="preserve">Chem Bottle - 250 mL</t>
  </si>
  <si>
    <t xml:space="preserve">250  mL</t>
  </si>
  <si>
    <t xml:space="preserve">Micro bottle - 1 L</t>
  </si>
  <si>
    <t xml:space="preserve">Micro bottle - 500 mL</t>
  </si>
  <si>
    <t xml:space="preserve">500  mL</t>
  </si>
  <si>
    <t xml:space="preserve">Micro Na2S2O3 bottle - 1 L</t>
  </si>
  <si>
    <t xml:space="preserve">Micro Na2S2O3 bottle - 500 mL</t>
  </si>
  <si>
    <t xml:space="preserve">Basic Sample Kit</t>
  </si>
  <si>
    <t xml:space="preserve">120mL Idexx Sample vessel + 500mL chemistry bottle</t>
  </si>
  <si>
    <t xml:space="preserve">120ml + 500mL</t>
  </si>
  <si>
    <t xml:space="preserve">Borehole Sample Kit</t>
  </si>
  <si>
    <t xml:space="preserve">100mL Glass micro + 500mL chemistry bottle</t>
  </si>
  <si>
    <t xml:space="preserve">100ml + 500mL</t>
  </si>
  <si>
    <t xml:space="preserve">Address</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</si>
  <si>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</si>
  <si>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</si>
  <si>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</si>
  <si>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</si>
  <si>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</si>
  <si>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</si>
  <si>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</si>
  <si>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</si>
  <si>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</si>
  <si>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</si>
  <si>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</si>
  <si>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Site</t>
  </si>
  <si>
    <t xml:space="preserve">Location</t>
  </si>
  <si>
    <t xml:space="preserve">Shelf</t>
  </si>
  <si>
    <t xml:space="preserve">Site Title</t>
  </si>
  <si>
    <t xml:space="preserve">Site Code</t>
  </si>
  <si>
    <t xml:space="preserve">Site Description</t>
  </si>
  <si>
    <t xml:space="preserve">Location Title</t>
  </si>
  <si>
    <t xml:space="preserve">Location Code</t>
  </si>
  <si>
    <t xml:space="preserve">Location Description</t>
  </si>
  <si>
    <t xml:space="preserve">Shelf Title</t>
  </si>
  <si>
    <t xml:space="preserve">Shelf Code</t>
  </si>
  <si>
    <t xml:space="preserve">Shelf Description</t>
  </si>
  <si>
    <t xml:space="preserve">Sample Type categories</t>
  </si>
  <si>
    <t xml:space="preserve">Air</t>
  </si>
  <si>
    <t xml:space="preserve">Ore</t>
  </si>
  <si>
    <t xml:space="preserve">Soil</t>
  </si>
  <si>
    <t xml:space="preserve">Water</t>
  </si>
  <si>
    <t xml:space="preserve">Other</t>
  </si>
  <si>
    <t xml:space="preserve">RetentionPeriod</t>
  </si>
  <si>
    <t xml:space="preserve">Hazardous</t>
  </si>
  <si>
    <t xml:space="preserve">SampleMatrix_title</t>
  </si>
  <si>
    <t xml:space="preserve">Prefix</t>
  </si>
  <si>
    <t xml:space="preserve">MinimumVolume</t>
  </si>
  <si>
    <t xml:space="preserve">Retention period (days)</t>
  </si>
  <si>
    <t xml:space="preserve">Sample matrix</t>
  </si>
  <si>
    <t xml:space="preserve">⭐ Prefix
Does not have to be unique</t>
  </si>
  <si>
    <t xml:space="preserve">Minimum volume or weight</t>
  </si>
  <si>
    <t xml:space="preserve">Container type</t>
  </si>
  <si>
    <t xml:space="preserve">Boiler Water</t>
  </si>
  <si>
    <t xml:space="preserve">BLR</t>
  </si>
  <si>
    <t xml:space="preserve">250 mL</t>
  </si>
  <si>
    <t xml:space="preserve">Borehole Water</t>
  </si>
  <si>
    <t xml:space="preserve">BHW</t>
  </si>
  <si>
    <t xml:space="preserve">Bottled water</t>
  </si>
  <si>
    <t xml:space="preserve">BW</t>
  </si>
  <si>
    <t xml:space="preserve">Condenser Water</t>
  </si>
  <si>
    <t xml:space="preserve">CDR</t>
  </si>
  <si>
    <t xml:space="preserve">Cooling System Water</t>
  </si>
  <si>
    <t xml:space="preserve">CLS</t>
  </si>
  <si>
    <t xml:space="preserve">Drinking Water</t>
  </si>
  <si>
    <t xml:space="preserve">Potable water</t>
  </si>
  <si>
    <t xml:space="preserve">DWT</t>
  </si>
  <si>
    <t xml:space="preserve">Ground Water</t>
  </si>
  <si>
    <t xml:space="preserve">Boreholes, mines</t>
  </si>
  <si>
    <t xml:space="preserve">GWT</t>
  </si>
  <si>
    <t xml:space="preserve">Industrial Effluent</t>
  </si>
  <si>
    <t xml:space="preserve">IDE</t>
  </si>
  <si>
    <t xml:space="preserve">Irrigation water</t>
  </si>
  <si>
    <t xml:space="preserve">IW</t>
  </si>
  <si>
    <t xml:space="preserve">O</t>
  </si>
  <si>
    <t xml:space="preserve">Potable</t>
  </si>
  <si>
    <t xml:space="preserve">POT</t>
  </si>
  <si>
    <t xml:space="preserve">Recreational Water</t>
  </si>
  <si>
    <t xml:space="preserve">Pool, hammam, sauna, jacuzzi</t>
  </si>
  <si>
    <t xml:space="preserve">RWT</t>
  </si>
  <si>
    <t xml:space="preserve">River Water</t>
  </si>
  <si>
    <t xml:space="preserve">RVR</t>
  </si>
  <si>
    <t xml:space="preserve">Sea Water</t>
  </si>
  <si>
    <t xml:space="preserve">Ocean surface samples</t>
  </si>
  <si>
    <t xml:space="preserve">OWT</t>
  </si>
  <si>
    <t xml:space="preserve">Sewage</t>
  </si>
  <si>
    <t xml:space="preserve">Raw Industrial/Domestic sewage, excluding Condenser Waste Water, which requires a different specification</t>
  </si>
  <si>
    <t xml:space="preserve">SEW</t>
  </si>
  <si>
    <t xml:space="preserve">Sludge</t>
  </si>
  <si>
    <t xml:space="preserve">SLD</t>
  </si>
  <si>
    <t xml:space="preserve">Surface Water</t>
  </si>
  <si>
    <t xml:space="preserve">Lakes and Dams</t>
  </si>
  <si>
    <t xml:space="preserve">SWT</t>
  </si>
  <si>
    <t xml:space="preserve">Wastewater</t>
  </si>
  <si>
    <t xml:space="preserve">WW</t>
  </si>
  <si>
    <t xml:space="preserve">Latitude</t>
  </si>
  <si>
    <t xml:space="preserve">Longitude</t>
  </si>
  <si>
    <t xml:space="preserve">Elevation</t>
  </si>
  <si>
    <t xml:space="preserve">Composite</t>
  </si>
  <si>
    <t xml:space="preserve">SampleType_title</t>
  </si>
  <si>
    <t xml:space="preserve">Sample Points</t>
  </si>
  <si>
    <t xml:space="preserve">Geographic Coordinates</t>
  </si>
  <si>
    <t xml:space="preserve">⭐ Sample Point</t>
  </si>
  <si>
    <t xml:space="preserve">Composite?  Y/N</t>
  </si>
  <si>
    <t xml:space="preserve">Sample Type</t>
  </si>
  <si>
    <t xml:space="preserve">River</t>
  </si>
  <si>
    <t xml:space="preserve">Blue Beach</t>
  </si>
  <si>
    <t xml:space="preserve">Spring</t>
  </si>
  <si>
    <t xml:space="preserve">Fountain</t>
  </si>
  <si>
    <t xml:space="preserve">Park</t>
  </si>
  <si>
    <t xml:space="preserve">Pond</t>
  </si>
  <si>
    <t xml:space="preserve">Reservoir</t>
  </si>
  <si>
    <t xml:space="preserve">Drinking water</t>
  </si>
  <si>
    <t xml:space="preserve">Dam</t>
  </si>
  <si>
    <t xml:space="preserve">House 0671</t>
  </si>
  <si>
    <t xml:space="preserve">House 1175</t>
  </si>
  <si>
    <t xml:space="preserve">House 0167</t>
  </si>
  <si>
    <t xml:space="preserve">House 1679</t>
  </si>
  <si>
    <t xml:space="preserve">Post Office</t>
  </si>
  <si>
    <t xml:space="preserve">Supermarket</t>
  </si>
  <si>
    <t xml:space="preserve">Train Station</t>
  </si>
  <si>
    <t xml:space="preserve">Sports Centre</t>
  </si>
  <si>
    <t xml:space="preserve">Factory</t>
  </si>
  <si>
    <t xml:space="preserve">Castle</t>
  </si>
  <si>
    <t xml:space="preserve">Cinema</t>
  </si>
  <si>
    <t xml:space="preserve">School</t>
  </si>
  <si>
    <t xml:space="preserve">Market Square</t>
  </si>
  <si>
    <t xml:space="preserve">Clinic</t>
  </si>
  <si>
    <t xml:space="preserve">AAS</t>
  </si>
  <si>
    <t xml:space="preserve">Atomic Absorption Spectrometer</t>
  </si>
  <si>
    <t xml:space="preserve">Adsordable Halogen Analyser</t>
  </si>
  <si>
    <t xml:space="preserve">Aox in water/wastewater</t>
  </si>
  <si>
    <t xml:space="preserve">Agar Plate Pourer</t>
  </si>
  <si>
    <t xml:space="preserve">Air Quality Analyser</t>
  </si>
  <si>
    <t xml:space="preserve">Alcohol Meter</t>
  </si>
  <si>
    <t xml:space="preserve">Analytical Balance</t>
  </si>
  <si>
    <t xml:space="preserve">Weighing of samples and chemicals</t>
  </si>
  <si>
    <t xml:space="preserve">Auto Digestor</t>
  </si>
  <si>
    <t xml:space="preserve">Autoclave</t>
  </si>
  <si>
    <t xml:space="preserve">Automatic Titrator</t>
  </si>
  <si>
    <t xml:space="preserve">Any Instrument</t>
  </si>
  <si>
    <t xml:space="preserve">Homogenizes food samples for microbiological analysis</t>
  </si>
  <si>
    <t xml:space="preserve">SamplePoint_title</t>
  </si>
  <si>
    <t xml:space="preserve">Sample Point Sample Types</t>
  </si>
  <si>
    <t xml:space="preserve">⭐ Sample point</t>
  </si>
  <si>
    <t xml:space="preserve">⭐ Sample type</t>
  </si>
  <si>
    <t xml:space="preserve">AccountNumber</t>
  </si>
  <si>
    <t xml:space="preserve">Lab Account ID at Supplier</t>
  </si>
  <si>
    <t xml:space="preserve">Tax Number</t>
  </si>
  <si>
    <t xml:space="preserve">Email</t>
  </si>
  <si>
    <t xml:space="preserve">Inhouse IT</t>
  </si>
  <si>
    <t xml:space="preserve">Inhouse QC</t>
  </si>
  <si>
    <t xml:space="preserve">Bika Lab Systems</t>
  </si>
  <si>
    <t xml:space="preserve">Instruments Inc.</t>
  </si>
  <si>
    <t xml:space="preserve">Reference Corp.</t>
  </si>
  <si>
    <t xml:space="preserve">Supplier_Name</t>
  </si>
  <si>
    <t xml:space="preserve">Supplier Contacts</t>
  </si>
  <si>
    <t xml:space="preserve">⭐ Supplier Title</t>
  </si>
  <si>
    <t xml:space="preserve">Job Title</t>
  </si>
  <si>
    <t xml:space="preserve">Buiding/Street</t>
  </si>
  <si>
    <t xml:space="preserve">ACMAS Technologies</t>
  </si>
  <si>
    <t xml:space="preserve">Adams</t>
  </si>
  <si>
    <t xml:space="preserve">Agilent Technologies</t>
  </si>
  <si>
    <t xml:space="preserve">Alla France</t>
  </si>
  <si>
    <t xml:space="preserve">Any Manufacturer</t>
  </si>
  <si>
    <t xml:space="preserve">assetnumber</t>
  </si>
  <si>
    <t xml:space="preserve">Type</t>
  </si>
  <si>
    <t xml:space="preserve">Brand</t>
  </si>
  <si>
    <t xml:space="preserve">Supplier</t>
  </si>
  <si>
    <t xml:space="preserve">Model</t>
  </si>
  <si>
    <t xml:space="preserve">SerialNo</t>
  </si>
  <si>
    <t xml:space="preserve">Method</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</si>
  <si>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</si>
  <si>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</si>
  <si>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</si>
  <si>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</si>
  <si>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</si>
  <si>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</si>
  <si>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DataInterface</t>
  </si>
  <si>
    <t xml:space="preserve">DataInterfaceOptions</t>
  </si>
  <si>
    <t xml:space="preserve">Uploads</t>
  </si>
  <si>
    <t xml:space="preserve">User Manual</t>
  </si>
  <si>
    <t xml:space="preserve">Interface</t>
  </si>
  <si>
    <t xml:space="preserve">Asset number</t>
  </si>
  <si>
    <t xml:space="preserve">⭐  Title
On the lab floor</t>
  </si>
  <si>
    <t xml:space="preserve">⭐  Instrument type</t>
  </si>
  <si>
    <t xml:space="preserve">⭐  Manufacturer</t>
  </si>
  <si>
    <t xml:space="preserve">⭐  Supplier</t>
  </si>
  <si>
    <t xml:space="preserve">Serial no</t>
  </si>
  <si>
    <t xml:space="preserve">Install date</t>
  </si>
  <si>
    <t xml:space="preserve">Installation Certificate</t>
  </si>
  <si>
    <t xml:space="preserve">Upload file</t>
  </si>
  <si>
    <t xml:space="preserve">ID</t>
  </si>
  <si>
    <t xml:space="preserve">Version</t>
  </si>
  <si>
    <t xml:space="preserve">Title</t>
  </si>
  <si>
    <t xml:space="preserve">Options</t>
  </si>
  <si>
    <t xml:space="preserve">Inst22-001</t>
  </si>
  <si>
    <t xml:space="preserve">Balance</t>
  </si>
  <si>
    <t xml:space="preserve">Ohaus (Pioneer)</t>
  </si>
  <si>
    <t xml:space="preserve">Inst22-012</t>
  </si>
  <si>
    <t xml:space="preserve">Mettler Toledo DL 55 - Fluoride probe</t>
  </si>
  <si>
    <t xml:space="preserve">Auto-Titrator Probe</t>
  </si>
  <si>
    <t xml:space="preserve">Inst22-013</t>
  </si>
  <si>
    <t xml:space="preserve">Mettler Toledo T70 - Acidity</t>
  </si>
  <si>
    <t xml:space="preserve">Auto-Titrator</t>
  </si>
  <si>
    <t xml:space="preserve">Inst22-014</t>
  </si>
  <si>
    <t xml:space="preserve">Mettler Toledo T70 - Alkalinity</t>
  </si>
  <si>
    <t xml:space="preserve">Inst22-015</t>
  </si>
  <si>
    <t xml:space="preserve">Mettler Toledo T70 - Conductivity probe</t>
  </si>
  <si>
    <t xml:space="preserve">Inst22-020</t>
  </si>
  <si>
    <t xml:space="preserve">Sartorius Balance</t>
  </si>
  <si>
    <t xml:space="preserve">Sartorius</t>
  </si>
  <si>
    <t xml:space="preserve">Inst22-021</t>
  </si>
  <si>
    <t xml:space="preserve">Smart Meter</t>
  </si>
  <si>
    <t xml:space="preserve">Smart 2</t>
  </si>
  <si>
    <t xml:space="preserve">Inst22-022</t>
  </si>
  <si>
    <t xml:space="preserve">Spectrophotometer</t>
  </si>
  <si>
    <t xml:space="preserve">SP600</t>
  </si>
  <si>
    <t xml:space="preserve">Inst22-023</t>
  </si>
  <si>
    <t xml:space="preserve">TDS Meter</t>
  </si>
  <si>
    <t xml:space="preserve">Inst22-045</t>
  </si>
  <si>
    <t xml:space="preserve">Thermo IC Dionex</t>
  </si>
  <si>
    <t xml:space="preserve">AS-AP Autosampler. [Chromeleon 7 version 7.2.0.3765]</t>
  </si>
  <si>
    <t xml:space="preserve">Dionex ICS-2100</t>
  </si>
  <si>
    <t xml:space="preserve">Inst22-046</t>
  </si>
  <si>
    <t xml:space="preserve">Thermo ICP-MS</t>
  </si>
  <si>
    <t xml:space="preserve">ICAPQ. [Qtegra Intelligent Scienfic Data Solution version 2.7.2425.65]</t>
  </si>
  <si>
    <t xml:space="preserve">Thermoflex 2500</t>
  </si>
  <si>
    <t xml:space="preserve">Inst22-047</t>
  </si>
  <si>
    <t xml:space="preserve">Thermo ISQ</t>
  </si>
  <si>
    <t xml:space="preserve">GCMS-FID. Trace 1310. ToxID 2.1.2. [Xcalibur 2.2 SP1.48]</t>
  </si>
  <si>
    <t xml:space="preserve">Triplus RSH</t>
  </si>
  <si>
    <t xml:space="preserve">Inst22-048</t>
  </si>
  <si>
    <t xml:space="preserve">Thermo Q-Exactive</t>
  </si>
  <si>
    <t xml:space="preserve">LPG-3400. Trace finder 3.1.416.13. WPS-3000TRS. SR-3000. TCC-3000RS. [Xcalibur 3.063]</t>
  </si>
  <si>
    <t xml:space="preserve">Q-Exactive Plus</t>
  </si>
  <si>
    <t xml:space="preserve">MethodID</t>
  </si>
  <si>
    <t xml:space="preserve">MethodDocument</t>
  </si>
  <si>
    <t xml:space="preserve">ManualEntryOfResults</t>
  </si>
  <si>
    <t xml:space="preserve">Calculation_title</t>
  </si>
  <si>
    <t xml:space="preserve">Instrument_title</t>
  </si>
  <si>
    <t xml:space="preserve">Subcontractor_title</t>
  </si>
  <si>
    <t xml:space="preserve">Accredited</t>
  </si>
  <si>
    <t xml:space="preserve">Method document</t>
  </si>
  <si>
    <t xml:space="preserve">Manual Results Entry?  Y/N</t>
  </si>
  <si>
    <t xml:space="preserve">Calculation</t>
  </si>
  <si>
    <t xml:space="preserve">Instrument</t>
  </si>
  <si>
    <t xml:space="preserve">Subcontractor</t>
  </si>
  <si>
    <t xml:space="preserve">Accredited?</t>
  </si>
  <si>
    <t xml:space="preserve">Oil &amp; Grease</t>
  </si>
  <si>
    <t xml:space="preserve">Oil &amp; Grease in water by Soxhlet extraction method</t>
  </si>
  <si>
    <t xml:space="preserve">Alkalinity Total</t>
  </si>
  <si>
    <t xml:space="preserve">Alkalinity in water</t>
  </si>
  <si>
    <t xml:space="preserve">APHA 2340</t>
  </si>
  <si>
    <t xml:space="preserve">Hardness in water</t>
  </si>
  <si>
    <t xml:space="preserve">Hardness Total</t>
  </si>
  <si>
    <t xml:space="preserve">Hardness Total in water by EDTA Titrimetric method</t>
  </si>
  <si>
    <t xml:space="preserve">APHA 2320B</t>
  </si>
  <si>
    <t xml:space="preserve">Hardness Calcium</t>
  </si>
  <si>
    <t xml:space="preserve">Hardness Calcium in water</t>
  </si>
  <si>
    <t xml:space="preserve">APHA 5540C</t>
  </si>
  <si>
    <t xml:space="preserve">Sulphide</t>
  </si>
  <si>
    <t xml:space="preserve">Sulfide in water by Methylene Blue method</t>
  </si>
  <si>
    <t xml:space="preserve">Sulphite</t>
  </si>
  <si>
    <t xml:space="preserve">Sulfite in water</t>
  </si>
  <si>
    <t xml:space="preserve">Calcium Hardness by titration</t>
  </si>
  <si>
    <t xml:space="preserve">instrument</t>
  </si>
  <si>
    <t xml:space="preserve">date</t>
  </si>
  <si>
    <t xml:space="preserve">validfrom</t>
  </si>
  <si>
    <t xml:space="preserve">validto</t>
  </si>
  <si>
    <t xml:space="preserve">agency</t>
  </si>
  <si>
    <t xml:space="preserve">preparedby</t>
  </si>
  <si>
    <t xml:space="preserve">approvedby</t>
  </si>
  <si>
    <t xml:space="preserve">remarks</t>
  </si>
  <si>
    <t xml:space="preserve">report</t>
  </si>
  <si>
    <t xml:space="preserve">Dates</t>
  </si>
  <si>
    <t xml:space="preserve">Responsibles</t>
  </si>
  <si>
    <t xml:space="preserve">Certificate ID</t>
  </si>
  <si>
    <t xml:space="preserve">⭐ Instrument</t>
  </si>
  <si>
    <t xml:space="preserve">Issued</t>
  </si>
  <si>
    <t xml:space="preserve">⭐ Valid from</t>
  </si>
  <si>
    <t xml:space="preserve">⭐ Valid to</t>
  </si>
  <si>
    <t xml:space="preserve">Agency</t>
  </si>
  <si>
    <t xml:space="preserve">Prepared by</t>
  </si>
  <si>
    <t xml:space="preserve">Approved by</t>
  </si>
  <si>
    <t xml:space="preserve">Remarks</t>
  </si>
  <si>
    <t xml:space="preserve">Report upload file</t>
  </si>
  <si>
    <t xml:space="preserve">ICal22-001</t>
  </si>
  <si>
    <t xml:space="preserve">ICal22-002</t>
  </si>
  <si>
    <t xml:space="preserve">ICal22-003</t>
  </si>
  <si>
    <t xml:space="preserve">ICal22-004</t>
  </si>
  <si>
    <t xml:space="preserve">ICal22-005</t>
  </si>
  <si>
    <t xml:space="preserve">ICal22-006</t>
  </si>
  <si>
    <t xml:space="preserve">ICal22-007</t>
  </si>
  <si>
    <t xml:space="preserve">ICal22-008</t>
  </si>
  <si>
    <t xml:space="preserve">ICal22-009</t>
  </si>
  <si>
    <t xml:space="preserve">ICal22-010</t>
  </si>
  <si>
    <t xml:space="preserve">ICal22-011</t>
  </si>
  <si>
    <t xml:space="preserve">ICal22-012</t>
  </si>
  <si>
    <t xml:space="preserve">ICal22-013</t>
  </si>
  <si>
    <t xml:space="preserve">Method_title</t>
  </si>
  <si>
    <t xml:space="preserve">Instrument – Methods</t>
  </si>
  <si>
    <t xml:space="preserve">Instrument title</t>
  </si>
  <si>
    <t xml:space="preserve">Method title</t>
  </si>
  <si>
    <t xml:space="preserve">Analysis Categories</t>
  </si>
  <si>
    <t xml:space="preserve">⭐ Department</t>
  </si>
  <si>
    <t xml:space="preserve">Anions</t>
  </si>
  <si>
    <t xml:space="preserve">Cations</t>
  </si>
  <si>
    <t xml:space="preserve">Inorganic Nonmetalic</t>
  </si>
  <si>
    <t xml:space="preserve">Metals and Cations</t>
  </si>
  <si>
    <t xml:space="preserve">Organic</t>
  </si>
  <si>
    <t xml:space="preserve">To be Categorised</t>
  </si>
  <si>
    <t xml:space="preserve">Particle Size Distribution</t>
  </si>
  <si>
    <t xml:space="preserve">Physical Properties</t>
  </si>
  <si>
    <t xml:space="preserve">Formula</t>
  </si>
  <si>
    <t xml:space="preserve">Results Calculations</t>
  </si>
  <si>
    <t xml:space="preserve">Alkalinity Phenolphtalein</t>
  </si>
  <si>
    <t xml:space="preserve">Titrimetric - as CaCO3 in water</t>
  </si>
  <si>
    <t xml:space="preserve">((([TitreFinVal] - [TitreStrtVal]) - [TitreBlnkVal]) * 1 * 1000) / [Volume]</t>
  </si>
  <si>
    <t xml:space="preserve">Alkalinity titration</t>
  </si>
  <si>
    <t xml:space="preserve">[Titre] * 10</t>
  </si>
  <si>
    <t xml:space="preserve">Ammoniacal Nitrogen</t>
  </si>
  <si>
    <t xml:space="preserve">NH4-N</t>
  </si>
  <si>
    <t xml:space="preserve">(([TitreFinVal] - [TitreStrtVal]) - [TitreBlnkVol]) * 0.1 * 14.007 * 1000) / [Volume]</t>
  </si>
  <si>
    <t xml:space="preserve">Ammoniacal NitrogenFd</t>
  </si>
  <si>
    <t xml:space="preserve">NH4-NFd</t>
  </si>
  <si>
    <t xml:space="preserve">(([TitreFinVal] - [TitreStrtVal]) - [TitreBlnkVol]) * 0.1 * 14.007 * 1000) / [Weight]</t>
  </si>
  <si>
    <t xml:space="preserve">AOX</t>
  </si>
  <si>
    <t xml:space="preserve">Concentration in ppb from instrument</t>
  </si>
  <si>
    <t xml:space="preserve">[Reading] / 1000</t>
  </si>
  <si>
    <t xml:space="preserve">Biochemical Oxygen Demand</t>
  </si>
  <si>
    <t xml:space="preserve">BOD</t>
  </si>
  <si>
    <t xml:space="preserve">[Reading] * [Factor]</t>
  </si>
  <si>
    <t xml:space="preserve">Chemical Oxygen Demand</t>
  </si>
  <si>
    <t xml:space="preserve">COD - total/settle/soluble</t>
  </si>
  <si>
    <t xml:space="preserve">([TitreBlnkVal] - ([TitreFinVal] - [TitreStrtVal])) * 4000 * [TitrantMolarity] * [Factor]</t>
  </si>
  <si>
    <t xml:space="preserve">Chlorides titration</t>
  </si>
  <si>
    <t xml:space="preserve">[Titre] * 10 * 3.35</t>
  </si>
  <si>
    <t xml:space="preserve">Chlorine free</t>
  </si>
  <si>
    <t xml:space="preserve">In water Hach</t>
  </si>
  <si>
    <t xml:space="preserve">Chlorine titration</t>
  </si>
  <si>
    <t xml:space="preserve">[Titre] * 0.7092</t>
  </si>
  <si>
    <t xml:space="preserve">Chlorine total</t>
  </si>
  <si>
    <t xml:space="preserve">Chromium Hexavelent</t>
  </si>
  <si>
    <t xml:space="preserve">chromium vi</t>
  </si>
  <si>
    <t xml:space="preserve">Colour Hazen</t>
  </si>
  <si>
    <t xml:space="preserve">As PtCo</t>
  </si>
  <si>
    <t xml:space="preserve">Cyanide</t>
  </si>
  <si>
    <t xml:space="preserve">In food &amp; water</t>
  </si>
  <si>
    <t xml:space="preserve">Cyanuric acid</t>
  </si>
  <si>
    <t xml:space="preserve">In water</t>
  </si>
  <si>
    <t xml:space="preserve">DEHA</t>
  </si>
  <si>
    <t xml:space="preserve">Detergents</t>
  </si>
  <si>
    <t xml:space="preserve">As LAS</t>
  </si>
  <si>
    <t xml:space="preserve">Dilution</t>
  </si>
  <si>
    <t xml:space="preserve">Fluorine</t>
  </si>
  <si>
    <t xml:space="preserve">Potentiometry method</t>
  </si>
  <si>
    <t xml:space="preserve">In water titration</t>
  </si>
  <si>
    <t xml:space="preserve">((([TitreFinVal] - [TitreStrtVal]) - [TitreBlnkVal]) * [TitrantMolarity] * 100.09 * 1000) / [Volume]</t>
  </si>
  <si>
    <t xml:space="preserve">Histamine</t>
  </si>
  <si>
    <t xml:space="preserve">Using Fluorescence meter</t>
  </si>
  <si>
    <t xml:space="preserve">Hydroxide titration</t>
  </si>
  <si>
    <t xml:space="preserve">[Titre] * 16</t>
  </si>
  <si>
    <t xml:space="preserve">Insoluble Impurities</t>
  </si>
  <si>
    <t xml:space="preserve">Ins. Impurities on fat &amp; oil</t>
  </si>
  <si>
    <t xml:space="preserve">(([MassDried] - [MassTare]) * 100) / [Samplmass]</t>
  </si>
  <si>
    <t xml:space="preserve">Iodine Value</t>
  </si>
  <si>
    <t xml:space="preserve">IV on fats &amp; oil matrix</t>
  </si>
  <si>
    <t xml:space="preserve">(([TitreBlnkVol] - ([TitreFinVal] - [TitreStrtVal])) * [TitrantMolarity] * 12.69) / [Samplmass]</t>
  </si>
  <si>
    <t xml:space="preserve">Mercury</t>
  </si>
  <si>
    <t xml:space="preserve">Hg concentration in ppm from instrument</t>
  </si>
  <si>
    <t xml:space="preserve">([Reading] * [Factor]) / 1000</t>
  </si>
  <si>
    <t xml:space="preserve">Concentration in water</t>
  </si>
  <si>
    <t xml:space="preserve">(([MassCupResidue] - [MassCup]) / [Volume]) * 1000000</t>
  </si>
  <si>
    <t xml:space="preserve">Phenols</t>
  </si>
  <si>
    <t xml:space="preserve">Residual Weight</t>
  </si>
  <si>
    <t xml:space="preserve">Residual Weight as % ash</t>
  </si>
  <si>
    <t xml:space="preserve">(( [Nettmass] - [Vesslmass] ) / ( [Grossmass] - [Vesslmass] )) * 100</t>
  </si>
  <si>
    <t xml:space="preserve">Residual Weight (tare)</t>
  </si>
  <si>
    <t xml:space="preserve">Residual Weight (tare) as % ash</t>
  </si>
  <si>
    <t xml:space="preserve">(( [Nettmass] - [Vesslmass] ) / [Samplmass] ) * 100</t>
  </si>
  <si>
    <t xml:space="preserve">Silica</t>
  </si>
  <si>
    <t xml:space="preserve">Solids Total (gravimetric)</t>
  </si>
  <si>
    <t xml:space="preserve">Using oven</t>
  </si>
  <si>
    <t xml:space="preserve">(([MassCupResidue] - [MassCup]) / [Samplmass]) * 100</t>
  </si>
  <si>
    <t xml:space="preserve">In water test kit</t>
  </si>
  <si>
    <t xml:space="preserve">Titration</t>
  </si>
  <si>
    <t xml:space="preserve">Standard titration</t>
  </si>
  <si>
    <t xml:space="preserve">[Titre] * [Factor]</t>
  </si>
  <si>
    <t xml:space="preserve">TKN</t>
  </si>
  <si>
    <t xml:space="preserve">Kjeldahl nitrogen in water</t>
  </si>
  <si>
    <t xml:space="preserve">Turbidity</t>
  </si>
  <si>
    <t xml:space="preserve">Weight Loss</t>
  </si>
  <si>
    <t xml:space="preserve">Weight loss as % moisture</t>
  </si>
  <si>
    <t xml:space="preserve">( [Grossmass] - [Nettmass] ) / ( [Grossmass] - [Vesslmass] ) * 100</t>
  </si>
  <si>
    <t xml:space="preserve">Weight Loss (tare)</t>
  </si>
  <si>
    <t xml:space="preserve">Weight loss (tare) as % moisture</t>
  </si>
  <si>
    <t xml:space="preserve">(( [Vesslmass] + [Samplmass] - [Nettmass] ) / [Samplmass] ) * 100</t>
  </si>
  <si>
    <t xml:space="preserve">keyword</t>
  </si>
  <si>
    <t xml:space="preserve">hidden</t>
  </si>
  <si>
    <t xml:space="preserve">value</t>
  </si>
  <si>
    <t xml:space="preserve">Calculation Interim fields</t>
  </si>
  <si>
    <t xml:space="preserve">⭐ Calculation title</t>
  </si>
  <si>
    <t xml:space="preserve">⭐ Keyword</t>
  </si>
  <si>
    <t xml:space="preserve">Hidden? Y/N</t>
  </si>
  <si>
    <t xml:space="preserve">Default value</t>
  </si>
  <si>
    <t xml:space="preserve">TitreBlnkVal</t>
  </si>
  <si>
    <t xml:space="preserve">Blank titre</t>
  </si>
  <si>
    <t xml:space="preserve">ml</t>
  </si>
  <si>
    <t xml:space="preserve">TitreFinVal</t>
  </si>
  <si>
    <t xml:space="preserve">Final titre</t>
  </si>
  <si>
    <t xml:space="preserve">TitreStrtVal</t>
  </si>
  <si>
    <t xml:space="preserve">Initial titre</t>
  </si>
  <si>
    <t xml:space="preserve">Titre</t>
  </si>
  <si>
    <t xml:space="preserve">mL</t>
  </si>
  <si>
    <t xml:space="preserve">TitreBlnkVol</t>
  </si>
  <si>
    <t xml:space="preserve">Blank volume</t>
  </si>
  <si>
    <t xml:space="preserve">Blank Volume</t>
  </si>
  <si>
    <t xml:space="preserve">Weight</t>
  </si>
  <si>
    <t xml:space="preserve">mg</t>
  </si>
  <si>
    <t xml:space="preserve">Factor</t>
  </si>
  <si>
    <t xml:space="preserve">Reading</t>
  </si>
  <si>
    <t xml:space="preserve">mg/L</t>
  </si>
  <si>
    <t xml:space="preserve">TitrantMolarity</t>
  </si>
  <si>
    <t xml:space="preserve">Molarity</t>
  </si>
  <si>
    <t xml:space="preserve">ppm</t>
  </si>
  <si>
    <t xml:space="preserve">MassDried</t>
  </si>
  <si>
    <t xml:space="preserve">Dry mass</t>
  </si>
  <si>
    <t xml:space="preserve">g</t>
  </si>
  <si>
    <t xml:space="preserve">Samplmass</t>
  </si>
  <si>
    <t xml:space="preserve">Sample Mass</t>
  </si>
  <si>
    <t xml:space="preserve">MassTare</t>
  </si>
  <si>
    <t xml:space="preserve">Tare</t>
  </si>
  <si>
    <t xml:space="preserve">MassCupResidue</t>
  </si>
  <si>
    <t xml:space="preserve">Cup + residue</t>
  </si>
  <si>
    <t xml:space="preserve">MassCup</t>
  </si>
  <si>
    <t xml:space="preserve">Cup Weight</t>
  </si>
  <si>
    <t xml:space="preserve">Grossmass</t>
  </si>
  <si>
    <t xml:space="preserve">Gross Mass</t>
  </si>
  <si>
    <t xml:space="preserve">Nettmass</t>
  </si>
  <si>
    <t xml:space="preserve">Nett Mass</t>
  </si>
  <si>
    <t xml:space="preserve">Vesslmass</t>
  </si>
  <si>
    <t xml:space="preserve">Vessel Mass</t>
  </si>
  <si>
    <t xml:space="preserve">Cup weight</t>
  </si>
  <si>
    <t xml:space="preserve">ProtocolID</t>
  </si>
  <si>
    <t xml:space="preserve">CommercialID</t>
  </si>
  <si>
    <t xml:space="preserve">ShortTitle</t>
  </si>
  <si>
    <t xml:space="preserve">Keyword</t>
  </si>
  <si>
    <t xml:space="preserve">PointOfCapture</t>
  </si>
  <si>
    <t xml:space="preserve">AnalysisCategory_title</t>
  </si>
  <si>
    <t xml:space="preserve">Attachment</t>
  </si>
  <si>
    <t xml:space="preserve">Precision</t>
  </si>
  <si>
    <t xml:space="preserve">ExponentialFormatPrecision</t>
  </si>
  <si>
    <t xml:space="preserve">MaxTimeAllowed_days</t>
  </si>
  <si>
    <t xml:space="preserve">MaxTimeAllowed_hours</t>
  </si>
  <si>
    <t xml:space="preserve">MaxTimeAllowed_minutes</t>
  </si>
  <si>
    <t xml:space="preserve">Price</t>
  </si>
  <si>
    <t xml:space="preserve">BulkPrice</t>
  </si>
  <si>
    <t xml:space="preserve">VAT</t>
  </si>
  <si>
    <t xml:space="preserve">DefaultMethod_title</t>
  </si>
  <si>
    <t xml:space="preserve">DefaultInstrument_title</t>
  </si>
  <si>
    <t xml:space="preserve">DuplicateVariation</t>
  </si>
  <si>
    <t xml:space="preserve">LowerDetectionLimit</t>
  </si>
  <si>
    <t xml:space="preserve">UpperDetectionLimit</t>
  </si>
  <si>
    <t xml:space="preserve">DetectionLimitSelector</t>
  </si>
  <si>
    <t xml:space="preserve">Separate</t>
  </si>
  <si>
    <t xml:space="preserve">Container_title</t>
  </si>
  <si>
    <t xml:space="preserve">Max TAT
Turnaround Time</t>
  </si>
  <si>
    <t xml:space="preserve">Method defaults</t>
  </si>
  <si>
    <t xml:space="preserve">Container and Preservation Defaults</t>
  </si>
  <si>
    <t xml:space="preserve">Protocol ID</t>
  </si>
  <si>
    <t xml:space="preserve">Commercial ID</t>
  </si>
  <si>
    <t xml:space="preserve">Short Title</t>
  </si>
  <si>
    <t xml:space="preserve">⭐ Point of capture</t>
  </si>
  <si>
    <t xml:space="preserve">⭐ Analysis category</t>
  </si>
  <si>
    <t xml:space="preserve">Lab department</t>
  </si>
  <si>
    <t xml:space="preserve">⭐ Attachments? Y/N</t>
  </si>
  <si>
    <t xml:space="preserve">⭐ Exponential format</t>
  </si>
  <si>
    <t xml:space="preserve">Days</t>
  </si>
  <si>
    <t xml:space="preserve">Hours</t>
  </si>
  <si>
    <t xml:space="preserve">Minutes</t>
  </si>
  <si>
    <t xml:space="preserve">Duplicate variation %</t>
  </si>
  <si>
    <t xml:space="preserve">Accredited? Y/N</t>
  </si>
  <si>
    <t xml:space="preserve">Selector? Y/N</t>
  </si>
  <si>
    <t xml:space="preserve">Separate? Y/N</t>
  </si>
  <si>
    <t xml:space="preserve">Container</t>
  </si>
  <si>
    <t xml:space="preserve">Preservation</t>
  </si>
  <si>
    <t xml:space="preserve">AS-009</t>
  </si>
  <si>
    <t xml:space="preserve">Sulate</t>
  </si>
  <si>
    <t xml:space="preserve">Sulphate</t>
  </si>
  <si>
    <t xml:space="preserve">lab</t>
  </si>
  <si>
    <t xml:space="preserve">0</t>
  </si>
  <si>
    <t xml:space="preserve">AS-011</t>
  </si>
  <si>
    <t xml:space="preserve">Sulide</t>
  </si>
  <si>
    <t xml:space="preserve">AS-013</t>
  </si>
  <si>
    <t xml:space="preserve">Sulite</t>
  </si>
  <si>
    <t xml:space="preserve">AS-118</t>
  </si>
  <si>
    <t xml:space="preserve">Cloens</t>
  </si>
  <si>
    <t xml:space="preserve">Clostridium perfringens</t>
  </si>
  <si>
    <t xml:space="preserve">CPerfDtct</t>
  </si>
  <si>
    <t xml:space="preserve">CFU/100mL</t>
  </si>
  <si>
    <t xml:space="preserve">AS-119</t>
  </si>
  <si>
    <t xml:space="preserve">Colrms</t>
  </si>
  <si>
    <t xml:space="preserve">Coliforms</t>
  </si>
  <si>
    <t xml:space="preserve">AS-120</t>
  </si>
  <si>
    <t xml:space="preserve">Cryium</t>
  </si>
  <si>
    <t xml:space="preserve">Cryptosporidium</t>
  </si>
  <si>
    <t xml:space="preserve">crypt</t>
  </si>
  <si>
    <t xml:space="preserve">AS-121</t>
  </si>
  <si>
    <t xml:space="preserve">E.coli</t>
  </si>
  <si>
    <t xml:space="preserve">ecoli</t>
  </si>
  <si>
    <t xml:space="preserve">AS-160</t>
  </si>
  <si>
    <t xml:space="preserve">Oilase</t>
  </si>
  <si>
    <t xml:space="preserve">OilGrease</t>
  </si>
  <si>
    <t xml:space="preserve">AS-180</t>
  </si>
  <si>
    <t xml:space="preserve">CalCO3</t>
  </si>
  <si>
    <t xml:space="preserve">Calcium Hardness as CaCO3</t>
  </si>
  <si>
    <t xml:space="preserve">CaHardnessasCaCO3</t>
  </si>
  <si>
    <t xml:space="preserve">AS-186</t>
  </si>
  <si>
    <t xml:space="preserve">Conity</t>
  </si>
  <si>
    <t xml:space="preserve">Conductivity</t>
  </si>
  <si>
    <t xml:space="preserve">microS/cm</t>
  </si>
  <si>
    <t xml:space="preserve">AS-188</t>
  </si>
  <si>
    <t xml:space="preserve">Freint</t>
  </si>
  <si>
    <t xml:space="preserve">Freezing point</t>
  </si>
  <si>
    <t xml:space="preserve">Freezingpoint</t>
  </si>
  <si>
    <t xml:space="preserve">°C</t>
  </si>
  <si>
    <t xml:space="preserve">AS-206</t>
  </si>
  <si>
    <t xml:space="preserve">TotCO3</t>
  </si>
  <si>
    <t xml:space="preserve">Total Hardness as CaCO3</t>
  </si>
  <si>
    <t xml:space="preserve">TtlHardnessasCaCO3</t>
  </si>
  <si>
    <t xml:space="preserve">AS-207</t>
  </si>
  <si>
    <t xml:space="preserve">Totids</t>
  </si>
  <si>
    <t xml:space="preserve">Total Suspended Solids</t>
  </si>
  <si>
    <t xml:space="preserve">TSS</t>
  </si>
  <si>
    <t xml:space="preserve">AS-208</t>
  </si>
  <si>
    <t xml:space="preserve">Turity</t>
  </si>
  <si>
    <t xml:space="preserve">NTU</t>
  </si>
  <si>
    <t xml:space="preserve">Service_title</t>
  </si>
  <si>
    <t xml:space="preserve">Analysis Services – Methods</t>
  </si>
  <si>
    <t xml:space="preserve">Service title</t>
  </si>
  <si>
    <t xml:space="preserve">Analysis Services – Instruments</t>
  </si>
  <si>
    <t xml:space="preserve">Interim Fields Used In Analysis Services</t>
  </si>
  <si>
    <t xml:space="preserve">Service Title</t>
  </si>
  <si>
    <t xml:space="preserve">Field Title</t>
  </si>
  <si>
    <t xml:space="preserve">ResultText</t>
  </si>
  <si>
    <t xml:space="preserve">ResultValue</t>
  </si>
  <si>
    <t xml:space="preserve">Analysis Service Results Options</t>
  </si>
  <si>
    <t xml:space="preserve">⭐ Option</t>
  </si>
  <si>
    <t xml:space="preserve">⭐ Option value</t>
  </si>
  <si>
    <t xml:space="preserve">Detected</t>
  </si>
  <si>
    <t xml:space="preserve">Indeterminable</t>
  </si>
  <si>
    <t xml:space="preserve">Not Detected</t>
  </si>
  <si>
    <t xml:space="preserve">Range Min</t>
  </si>
  <si>
    <t xml:space="preserve">Range Max</t>
  </si>
  <si>
    <t xml:space="preserve">Uncertainty Value</t>
  </si>
  <si>
    <t xml:space="preserve">Analysis Service Uncertainties</t>
  </si>
  <si>
    <t xml:space="preserve">Range</t>
  </si>
  <si>
    <t xml:space="preserve">⭐ Analysis Service Title</t>
  </si>
  <si>
    <t xml:space="preserve">AS Keyword</t>
  </si>
  <si>
    <t xml:space="preserve">⭐ Minimum</t>
  </si>
  <si>
    <t xml:space="preserve">⭐ Maximum</t>
  </si>
  <si>
    <t xml:space="preserve">⭐ Uncertainty</t>
  </si>
  <si>
    <t xml:space="preserve">service</t>
  </si>
  <si>
    <t xml:space="preserve">min</t>
  </si>
  <si>
    <t xml:space="preserve">max</t>
  </si>
  <si>
    <t xml:space="preserve">Analysis Services</t>
  </si>
  <si>
    <t xml:space="preserve">Valid range</t>
  </si>
  <si>
    <t xml:space="preserve">Product, Regulatory and scientific standards and valid ranges, limits</t>
  </si>
  <si>
    <t xml:space="preserve">⭐  Sample type</t>
  </si>
  <si>
    <t xml:space="preserve">Minimum</t>
  </si>
  <si>
    <t xml:space="preserve">Maximum</t>
  </si>
  <si>
    <t xml:space="preserve">Bottled Water as per Food Act</t>
  </si>
  <si>
    <t xml:space="preserve">Drinking Water as per EPA</t>
  </si>
  <si>
    <t xml:space="preserve">Drinking Water standard as per EPA 2002</t>
  </si>
  <si>
    <t xml:space="preserve">Effluent treated for Irrigation as per EPA regulations 2003</t>
  </si>
  <si>
    <t xml:space="preserve">ProfileKey</t>
  </si>
  <si>
    <t xml:space="preserve">CostCode</t>
  </si>
  <si>
    <t xml:space="preserve">UseAnalysisProfilePrice</t>
  </si>
  <si>
    <t xml:space="preserve">Panels of Tests frequently ordered together</t>
  </si>
  <si>
    <t xml:space="preserve">Cost code</t>
  </si>
  <si>
    <t xml:space="preserve">Use Profile Price</t>
  </si>
  <si>
    <t xml:space="preserve">BoreholeWater</t>
  </si>
  <si>
    <t xml:space="preserve">TRUE</t>
  </si>
  <si>
    <t xml:space="preserve">125</t>
  </si>
  <si>
    <t xml:space="preserve">DrinkingWaterstandard</t>
  </si>
  <si>
    <t xml:space="preserve">Profile</t>
  </si>
  <si>
    <t xml:space="preserve">Service</t>
  </si>
  <si>
    <t xml:space="preserve">⭐ Profile</t>
  </si>
  <si>
    <t xml:space="preserve">⭐ AS Title</t>
  </si>
  <si>
    <t xml:space="preserve">AnalysisProfile_title</t>
  </si>
  <si>
    <t xml:space="preserve">Analysis Request forms</t>
  </si>
  <si>
    <t xml:space="preserve">Sample Point</t>
  </si>
  <si>
    <t xml:space="preserve">Analysis Profile</t>
  </si>
  <si>
    <t xml:space="preserve">ARTemplate</t>
  </si>
  <si>
    <t xml:space="preserve">service_uid</t>
  </si>
  <si>
    <t xml:space="preserve">partition</t>
  </si>
  <si>
    <t xml:space="preserve">⭐ Template</t>
  </si>
  <si>
    <t xml:space="preserve">⭐ Analysis Service</t>
  </si>
  <si>
    <t xml:space="preserve">Partition</t>
  </si>
  <si>
    <t xml:space="preserve">part_id</t>
  </si>
  <si>
    <t xml:space="preserve">container</t>
  </si>
  <si>
    <t xml:space="preserve">preservation</t>
  </si>
  <si>
    <t xml:space="preserve">The different containers the Sample parts are collected in</t>
  </si>
  <si>
    <t xml:space="preserve">⭐ Partition</t>
  </si>
  <si>
    <t xml:space="preserve">Blank</t>
  </si>
  <si>
    <t xml:space="preserve">QC standards</t>
  </si>
  <si>
    <t xml:space="preserve">Hazardous?  Y/N</t>
  </si>
  <si>
    <t xml:space="preserve">Blank?  Y/N</t>
  </si>
  <si>
    <t xml:space="preserve">Conductivity QC</t>
  </si>
  <si>
    <t xml:space="preserve">Potassium chloride - 1413 µS/cm OR commercial 1413 µS/cm std.</t>
  </si>
  <si>
    <t xml:space="preserve">Oil &amp; Grease QC</t>
  </si>
  <si>
    <t xml:space="preserve">Stearic acid - 1 g</t>
  </si>
  <si>
    <t xml:space="preserve">Sulfite QC</t>
  </si>
  <si>
    <t xml:space="preserve">Sodium sulfite  - 10 mg/L</t>
  </si>
  <si>
    <t xml:space="preserve">Sulphate QC</t>
  </si>
  <si>
    <t xml:space="preserve">Sulphate standard solution - 1 ppm</t>
  </si>
  <si>
    <t xml:space="preserve">Sulphide QC</t>
  </si>
  <si>
    <t xml:space="preserve">Sodium sulfide  - 0.1 mg/L</t>
  </si>
  <si>
    <t xml:space="preserve">All Blank</t>
  </si>
  <si>
    <t xml:space="preserve">ReferenceDefinition_title</t>
  </si>
  <si>
    <t xml:space="preserve">result</t>
  </si>
  <si>
    <t xml:space="preserve">Reference Definition results specifications</t>
  </si>
  <si>
    <t xml:space="preserve">Valid Range</t>
  </si>
  <si>
    <t xml:space="preserve">⭐ Reference Definition</t>
  </si>
  <si>
    <t xml:space="preserve">⭐ Result Specified</t>
  </si>
  <si>
    <t xml:space="preserve">Any old Worksheet Teamplate</t>
  </si>
  <si>
    <t xml:space="preserve">ISO 10304-1:2007 (F)</t>
  </si>
  <si>
    <t xml:space="preserve">WorksheetTemplate_title</t>
  </si>
  <si>
    <t xml:space="preserve">Worksheet Template Services</t>
  </si>
  <si>
    <t xml:space="preserve">pos</t>
  </si>
  <si>
    <t xml:space="preserve">type</t>
  </si>
  <si>
    <t xml:space="preserve">blank_ref</t>
  </si>
  <si>
    <t xml:space="preserve">control_ref</t>
  </si>
  <si>
    <t xml:space="preserve">dup</t>
  </si>
  <si>
    <t xml:space="preserve">Select QC Reference Definitions to use</t>
  </si>
  <si>
    <t xml:space="preserve">⭐ WS Position</t>
  </si>
  <si>
    <t xml:space="preserve">⭐ Routine or QC Analysis</t>
  </si>
  <si>
    <t xml:space="preserve">If Blank</t>
  </si>
  <si>
    <t xml:space="preserve">If Control</t>
  </si>
  <si>
    <t xml:space="preserve">If Duplicate, Position</t>
  </si>
  <si>
    <t xml:space="preserve">Control</t>
  </si>
  <si>
    <t xml:space="preserve">Analysis</t>
  </si>
  <si>
    <t xml:space="preserve">Sampling Deviations</t>
  </si>
  <si>
    <t xml:space="preserve">Auto-sampler</t>
  </si>
  <si>
    <t xml:space="preserve">Robotic inline sample grabber</t>
  </si>
  <si>
    <t xml:space="preserve">Sampled by 3rd Party</t>
  </si>
  <si>
    <t xml:space="preserve">A Contracted organisation did the sampling</t>
  </si>
  <si>
    <t xml:space="preserve">Sampled by Client</t>
  </si>
  <si>
    <t xml:space="preserve">The client collected and submitted the sample</t>
  </si>
  <si>
    <t xml:space="preserve">Sampled by Lab</t>
  </si>
  <si>
    <t xml:space="preserve">Using the lab's sampler team on field trips</t>
  </si>
  <si>
    <t xml:space="preserve">Sampling Environmental Conditions</t>
  </si>
  <si>
    <t xml:space="preserve">Overcast</t>
  </si>
  <si>
    <t xml:space="preserve">Hot</t>
  </si>
  <si>
    <t xml:space="preserve">Cold</t>
  </si>
  <si>
    <t xml:space="preserve">Windy</t>
  </si>
  <si>
    <t xml:space="preserve">Currency</t>
  </si>
  <si>
    <t xml:space="preserve">USD</t>
  </si>
  <si>
    <t xml:space="preserve">ShowPartitions</t>
  </si>
  <si>
    <t xml:space="preserve">Use Sample Partitions?  Y/N</t>
  </si>
  <si>
    <t xml:space="preserve">ShowPricing</t>
  </si>
  <si>
    <t xml:space="preserve">Use Prices?  Y/N</t>
  </si>
  <si>
    <t xml:space="preserve">MemberDiscount</t>
  </si>
  <si>
    <t xml:space="preserve">Member discount %</t>
  </si>
  <si>
    <t xml:space="preserve">Vat %</t>
  </si>
  <si>
    <t xml:space="preserve">MinimumResults</t>
  </si>
  <si>
    <t xml:space="preserve">Minimum data points for graphs</t>
  </si>
  <si>
    <t xml:space="preserve">BatchEmail</t>
  </si>
  <si>
    <t xml:space="preserve">Maximum email batch size</t>
  </si>
  <si>
    <t xml:space="preserve">SamplingWorkflowEnabled</t>
  </si>
  <si>
    <t xml:space="preserve">Enable Sampling workflow?  Y/N</t>
  </si>
  <si>
    <t xml:space="preserve">ScheduleSamplingEnabled</t>
  </si>
  <si>
    <t xml:space="preserve">Enable Scheduled Sampling?  Y/N</t>
  </si>
  <si>
    <t xml:space="preserve">CategoriseAnalysisServices</t>
  </si>
  <si>
    <t xml:space="preserve">Categorise Analysis Services?</t>
  </si>
  <si>
    <t xml:space="preserve">ARAttachmentOption</t>
  </si>
  <si>
    <t xml:space="preserve">Allow Sample Attachments? Y/N</t>
  </si>
  <si>
    <t xml:space="preserve">AnalysisAttachmentOption</t>
  </si>
  <si>
    <t xml:space="preserve">Allow COA Attachments? Y/N</t>
  </si>
  <si>
    <t xml:space="preserve">DefaultSampleLifetime_days</t>
  </si>
  <si>
    <t xml:space="preserve">Default Sample Retention Period; Days</t>
  </si>
  <si>
    <t xml:space="preserve">DefaultSampleLifetime_hours</t>
  </si>
  <si>
    <t xml:space="preserve">                                                            Hours</t>
  </si>
  <si>
    <t xml:space="preserve">DefaultSampleLifetime_minutes</t>
  </si>
  <si>
    <t xml:space="preserve">                                                            Minutes</t>
  </si>
  <si>
    <t xml:space="preserve">AutoPrintLabels</t>
  </si>
  <si>
    <t xml:space="preserve">When are Samples first labeled?</t>
  </si>
  <si>
    <t xml:space="preserve">register</t>
  </si>
  <si>
    <t xml:space="preserve">AutoLabelSize</t>
  </si>
  <si>
    <t xml:space="preserve">Default label size</t>
  </si>
  <si>
    <t xml:space="preserve">normal</t>
  </si>
  <si>
    <t xml:space="preserve">DefaultCountry</t>
  </si>
  <si>
    <t xml:space="preserve">Default Country</t>
  </si>
  <si>
    <t xml:space="preserve">Authorisation</t>
  </si>
  <si>
    <t xml:space="preserve">Auto Labels</t>
  </si>
  <si>
    <t xml:space="preserve">Boolean</t>
  </si>
  <si>
    <t xml:space="preserve">Publication Preferences</t>
  </si>
  <si>
    <t xml:space="preserve">North South</t>
  </si>
  <si>
    <t xml:space="preserve">East West</t>
  </si>
  <si>
    <t xml:space="preserve">Point of capture</t>
  </si>
  <si>
    <t xml:space="preserve">Roles</t>
  </si>
  <si>
    <t xml:space="preserve">Sample Import</t>
  </si>
  <si>
    <t xml:space="preserve">Results Attachment</t>
  </si>
  <si>
    <t xml:space="preserve">Size</t>
  </si>
  <si>
    <t xml:space="preserve">When</t>
  </si>
  <si>
    <t xml:space="preserve">Number</t>
  </si>
  <si>
    <t xml:space="preserve">Code</t>
  </si>
  <si>
    <t xml:space="preserve">Classic</t>
  </si>
  <si>
    <t xml:space="preserve">Not Permitted</t>
  </si>
  <si>
    <t xml:space="preserve">receive</t>
  </si>
  <si>
    <t xml:space="preserve">email</t>
  </si>
  <si>
    <t xml:space="preserve">N</t>
  </si>
  <si>
    <t xml:space="preserve">E</t>
  </si>
  <si>
    <t xml:space="preserve">field</t>
  </si>
  <si>
    <t xml:space="preserve">Afghanistan</t>
  </si>
  <si>
    <t xml:space="preserve">AF</t>
  </si>
  <si>
    <t xml:space="preserve">LabClerk</t>
  </si>
  <si>
    <t xml:space="preserve">Profiles</t>
  </si>
  <si>
    <t xml:space="preserve">small</t>
  </si>
  <si>
    <t xml:space="preserve">pdf</t>
  </si>
  <si>
    <t xml:space="preserve">S</t>
  </si>
  <si>
    <t xml:space="preserve">W</t>
  </si>
  <si>
    <t xml:space="preserve">Åland Islands</t>
  </si>
  <si>
    <t xml:space="preserve">AX</t>
  </si>
  <si>
    <t xml:space="preserve">LabManager</t>
  </si>
  <si>
    <t xml:space="preserve">Special</t>
  </si>
  <si>
    <t xml:space="preserve">Required</t>
  </si>
  <si>
    <t xml:space="preserve">none</t>
  </si>
  <si>
    <t xml:space="preserve">Albania</t>
  </si>
  <si>
    <t xml:space="preserve">AL</t>
  </si>
  <si>
    <t xml:space="preserve">Preservers</t>
  </si>
  <si>
    <t xml:space="preserve">Preserver</t>
  </si>
  <si>
    <t xml:space="preserve">Algeria</t>
  </si>
  <si>
    <t xml:space="preserve">DZ</t>
  </si>
  <si>
    <t xml:space="preserve">Publishers</t>
  </si>
  <si>
    <t xml:space="preserve">Publisher</t>
  </si>
  <si>
    <t xml:space="preserve">American Samoa</t>
  </si>
  <si>
    <t xml:space="preserve">AS</t>
  </si>
  <si>
    <t xml:space="preserve">Regulatory Inspector</t>
  </si>
  <si>
    <t xml:space="preserve">Andorra</t>
  </si>
  <si>
    <t xml:space="preserve">AD</t>
  </si>
  <si>
    <t xml:space="preserve">Verifier</t>
  </si>
  <si>
    <t xml:space="preserve">Angola</t>
  </si>
  <si>
    <t xml:space="preserve">AO</t>
  </si>
  <si>
    <t xml:space="preserve">Verifiers</t>
  </si>
  <si>
    <t xml:space="preserve">Anguilla</t>
  </si>
  <si>
    <t xml:space="preserve">AI</t>
  </si>
  <si>
    <t xml:space="preserve">Antarctica</t>
  </si>
  <si>
    <t xml:space="preserve">AQ</t>
  </si>
  <si>
    <t xml:space="preserve">Partitions</t>
  </si>
  <si>
    <t xml:space="preserve">Worksheet template analysis types</t>
  </si>
  <si>
    <t xml:space="preserve">Client types</t>
  </si>
  <si>
    <t xml:space="preserve">Gender</t>
  </si>
  <si>
    <t xml:space="preserve">Instrument Task Types</t>
  </si>
  <si>
    <t xml:space="preserve">Antigua and Barbuda</t>
  </si>
  <si>
    <t xml:space="preserve">AG</t>
  </si>
  <si>
    <t xml:space="preserve"> Maintenance</t>
  </si>
  <si>
    <t xml:space="preserve"> Scheduled</t>
  </si>
  <si>
    <t xml:space="preserve">Repeat unit</t>
  </si>
  <si>
    <t xml:space="preserve">Argentina</t>
  </si>
  <si>
    <t xml:space="preserve">AR</t>
  </si>
  <si>
    <t xml:space="preserve">AED</t>
  </si>
  <si>
    <t xml:space="preserve">part-1</t>
  </si>
  <si>
    <t xml:space="preserve">Corporate</t>
  </si>
  <si>
    <t xml:space="preserve">Male</t>
  </si>
  <si>
    <t xml:space="preserve">Preventive</t>
  </si>
  <si>
    <t xml:space="preserve">Armenia</t>
  </si>
  <si>
    <t xml:space="preserve">AM</t>
  </si>
  <si>
    <t xml:space="preserve">AFN</t>
  </si>
  <si>
    <t xml:space="preserve">part-2</t>
  </si>
  <si>
    <t xml:space="preserve">Non-corporate</t>
  </si>
  <si>
    <t xml:space="preserve">Female</t>
  </si>
  <si>
    <t xml:space="preserve">Repair</t>
  </si>
  <si>
    <t xml:space="preserve">Weeks</t>
  </si>
  <si>
    <t xml:space="preserve">Aruba</t>
  </si>
  <si>
    <t xml:space="preserve">AW</t>
  </si>
  <si>
    <t xml:space="preserve">Dr</t>
  </si>
  <si>
    <t xml:space="preserve">ALL</t>
  </si>
  <si>
    <t xml:space="preserve">part-3</t>
  </si>
  <si>
    <t xml:space="preserve">Don't Know</t>
  </si>
  <si>
    <t xml:space="preserve">Enhancement</t>
  </si>
  <si>
    <t xml:space="preserve">Months</t>
  </si>
  <si>
    <t xml:space="preserve">Australia</t>
  </si>
  <si>
    <t xml:space="preserve">AU</t>
  </si>
  <si>
    <t xml:space="preserve">Prof</t>
  </si>
  <si>
    <t xml:space="preserve">AMD</t>
  </si>
  <si>
    <t xml:space="preserve">part-4</t>
  </si>
  <si>
    <t xml:space="preserve">Duplicate</t>
  </si>
  <si>
    <t xml:space="preserve">Calibration</t>
  </si>
  <si>
    <t xml:space="preserve">Years</t>
  </si>
  <si>
    <t xml:space="preserve">Austria</t>
  </si>
  <si>
    <t xml:space="preserve">AT</t>
  </si>
  <si>
    <t xml:space="preserve">ANG</t>
  </si>
  <si>
    <t xml:space="preserve">part-5</t>
  </si>
  <si>
    <t xml:space="preserve">Validation</t>
  </si>
  <si>
    <t xml:space="preserve">Azerbaijan</t>
  </si>
  <si>
    <t xml:space="preserve">AZ</t>
  </si>
  <si>
    <t xml:space="preserve">AOA</t>
  </si>
  <si>
    <t xml:space="preserve">part-6</t>
  </si>
  <si>
    <t xml:space="preserve">Bahamas</t>
  </si>
  <si>
    <t xml:space="preserve">BS</t>
  </si>
  <si>
    <t xml:space="preserve">ARS</t>
  </si>
  <si>
    <t xml:space="preserve">part-7</t>
  </si>
  <si>
    <t xml:space="preserve">Bahrain</t>
  </si>
  <si>
    <t xml:space="preserve">BH</t>
  </si>
  <si>
    <t xml:space="preserve">AUD</t>
  </si>
  <si>
    <t xml:space="preserve">part-8</t>
  </si>
  <si>
    <t xml:space="preserve">Bangladesh</t>
  </si>
  <si>
    <t xml:space="preserve">BD</t>
  </si>
  <si>
    <t xml:space="preserve">AWG</t>
  </si>
  <si>
    <t xml:space="preserve">part-9</t>
  </si>
  <si>
    <t xml:space="preserve">Barbados</t>
  </si>
  <si>
    <t xml:space="preserve">BB</t>
  </si>
  <si>
    <t xml:space="preserve">AZN</t>
  </si>
  <si>
    <t xml:space="preserve">part-10</t>
  </si>
  <si>
    <t xml:space="preserve">Belarus</t>
  </si>
  <si>
    <t xml:space="preserve">BY</t>
  </si>
  <si>
    <t xml:space="preserve">BAM</t>
  </si>
  <si>
    <t xml:space="preserve">part-11</t>
  </si>
  <si>
    <t xml:space="preserve">Belgium</t>
  </si>
  <si>
    <t xml:space="preserve">BE</t>
  </si>
  <si>
    <t xml:space="preserve">BBD</t>
  </si>
  <si>
    <t xml:space="preserve">part-12</t>
  </si>
  <si>
    <t xml:space="preserve">Belize</t>
  </si>
  <si>
    <t xml:space="preserve">BZ</t>
  </si>
  <si>
    <t xml:space="preserve">BDT</t>
  </si>
  <si>
    <t xml:space="preserve">Benin</t>
  </si>
  <si>
    <t xml:space="preserve">BJ</t>
  </si>
  <si>
    <t xml:space="preserve">BGN</t>
  </si>
  <si>
    <t xml:space="preserve">Bermuda</t>
  </si>
  <si>
    <t xml:space="preserve">BM</t>
  </si>
  <si>
    <t xml:space="preserve">BHD</t>
  </si>
  <si>
    <t xml:space="preserve">Bhutan</t>
  </si>
  <si>
    <t xml:space="preserve">BT</t>
  </si>
  <si>
    <t xml:space="preserve">BIF</t>
  </si>
  <si>
    <t xml:space="preserve">Bolivia, Plurinational State of</t>
  </si>
  <si>
    <t xml:space="preserve">BO</t>
  </si>
  <si>
    <t xml:space="preserve">BMD</t>
  </si>
  <si>
    <t xml:space="preserve">Bonaire, Sint Eustatius and Saba</t>
  </si>
  <si>
    <t xml:space="preserve">BQ</t>
  </si>
  <si>
    <t xml:space="preserve">BND</t>
  </si>
  <si>
    <t xml:space="preserve">Bosnia and Herzegovina</t>
  </si>
  <si>
    <t xml:space="preserve">BA</t>
  </si>
  <si>
    <t xml:space="preserve">BOB</t>
  </si>
  <si>
    <t xml:space="preserve">Botswana</t>
  </si>
  <si>
    <t xml:space="preserve">BOV</t>
  </si>
  <si>
    <t xml:space="preserve">Bouvet Island</t>
  </si>
  <si>
    <t xml:space="preserve">BV</t>
  </si>
  <si>
    <t xml:space="preserve">BRL</t>
  </si>
  <si>
    <t xml:space="preserve">Brazil</t>
  </si>
  <si>
    <t xml:space="preserve">BR</t>
  </si>
  <si>
    <t xml:space="preserve">BSD</t>
  </si>
  <si>
    <t xml:space="preserve">British Indian Ocean Territory</t>
  </si>
  <si>
    <t xml:space="preserve">IO</t>
  </si>
  <si>
    <t xml:space="preserve">BTN</t>
  </si>
  <si>
    <t xml:space="preserve">Brunei Darussalam</t>
  </si>
  <si>
    <t xml:space="preserve">BN</t>
  </si>
  <si>
    <t xml:space="preserve">BWP</t>
  </si>
  <si>
    <t xml:space="preserve">Bulgaria</t>
  </si>
  <si>
    <t xml:space="preserve">BG</t>
  </si>
  <si>
    <t xml:space="preserve">BYR</t>
  </si>
  <si>
    <t xml:space="preserve">Burkina Faso</t>
  </si>
  <si>
    <t xml:space="preserve">BF</t>
  </si>
  <si>
    <t xml:space="preserve">BZD</t>
  </si>
  <si>
    <t xml:space="preserve">Burundi</t>
  </si>
  <si>
    <t xml:space="preserve">BI</t>
  </si>
  <si>
    <t xml:space="preserve">CAD</t>
  </si>
  <si>
    <t xml:space="preserve">Cambodia</t>
  </si>
  <si>
    <t xml:space="preserve">KH</t>
  </si>
  <si>
    <t xml:space="preserve">CDF</t>
  </si>
  <si>
    <t xml:space="preserve">Cameroon</t>
  </si>
  <si>
    <t xml:space="preserve">CM</t>
  </si>
  <si>
    <t xml:space="preserve">CHE</t>
  </si>
  <si>
    <t xml:space="preserve">Canada</t>
  </si>
  <si>
    <t xml:space="preserve">CA</t>
  </si>
  <si>
    <t xml:space="preserve">CHF</t>
  </si>
  <si>
    <t xml:space="preserve">Cape Verde</t>
  </si>
  <si>
    <t xml:space="preserve">CV</t>
  </si>
  <si>
    <t xml:space="preserve">CHW</t>
  </si>
  <si>
    <t xml:space="preserve">Cayman Islands</t>
  </si>
  <si>
    <t xml:space="preserve">KY</t>
  </si>
  <si>
    <t xml:space="preserve">CLF</t>
  </si>
  <si>
    <t xml:space="preserve">Central African Republic</t>
  </si>
  <si>
    <t xml:space="preserve">CF</t>
  </si>
  <si>
    <t xml:space="preserve">CLP</t>
  </si>
  <si>
    <t xml:space="preserve">Chad</t>
  </si>
  <si>
    <t xml:space="preserve">TD</t>
  </si>
  <si>
    <t xml:space="preserve">CNY</t>
  </si>
  <si>
    <t xml:space="preserve">Chile</t>
  </si>
  <si>
    <t xml:space="preserve">CL</t>
  </si>
  <si>
    <t xml:space="preserve">COP</t>
  </si>
  <si>
    <t xml:space="preserve">China</t>
  </si>
  <si>
    <t xml:space="preserve">CN</t>
  </si>
  <si>
    <t xml:space="preserve">COU</t>
  </si>
  <si>
    <t xml:space="preserve">Christmas Island</t>
  </si>
  <si>
    <t xml:space="preserve">CX</t>
  </si>
  <si>
    <t xml:space="preserve">CRC</t>
  </si>
  <si>
    <t xml:space="preserve">Cocos (Keeling) Islands</t>
  </si>
  <si>
    <t xml:space="preserve">CC</t>
  </si>
  <si>
    <t xml:space="preserve">CUC</t>
  </si>
  <si>
    <t xml:space="preserve">Colombia</t>
  </si>
  <si>
    <t xml:space="preserve">CO</t>
  </si>
  <si>
    <t xml:space="preserve">CUP</t>
  </si>
  <si>
    <t xml:space="preserve">Comoros</t>
  </si>
  <si>
    <t xml:space="preserve">KM</t>
  </si>
  <si>
    <t xml:space="preserve">CVE</t>
  </si>
  <si>
    <t xml:space="preserve">Congo</t>
  </si>
  <si>
    <t xml:space="preserve">CG</t>
  </si>
  <si>
    <t xml:space="preserve">CZK</t>
  </si>
  <si>
    <t xml:space="preserve">Congo, the Democratic Republic of the</t>
  </si>
  <si>
    <t xml:space="preserve">CD</t>
  </si>
  <si>
    <t xml:space="preserve">DJF</t>
  </si>
  <si>
    <t xml:space="preserve">Cook Islands</t>
  </si>
  <si>
    <t xml:space="preserve">CK</t>
  </si>
  <si>
    <t xml:space="preserve">DKK</t>
  </si>
  <si>
    <t xml:space="preserve">Costa Rica</t>
  </si>
  <si>
    <t xml:space="preserve">CR</t>
  </si>
  <si>
    <t xml:space="preserve">DOP</t>
  </si>
  <si>
    <t xml:space="preserve">Côte d'Ivoire</t>
  </si>
  <si>
    <t xml:space="preserve">CI</t>
  </si>
  <si>
    <t xml:space="preserve">DZD</t>
  </si>
  <si>
    <t xml:space="preserve">Croatia</t>
  </si>
  <si>
    <t xml:space="preserve">HR</t>
  </si>
  <si>
    <t xml:space="preserve">EGP</t>
  </si>
  <si>
    <t xml:space="preserve">Cuba</t>
  </si>
  <si>
    <t xml:space="preserve">CU</t>
  </si>
  <si>
    <t xml:space="preserve">ERN</t>
  </si>
  <si>
    <t xml:space="preserve">Curaçao</t>
  </si>
  <si>
    <t xml:space="preserve">CW</t>
  </si>
  <si>
    <t xml:space="preserve">ETB</t>
  </si>
  <si>
    <t xml:space="preserve">Cyprus</t>
  </si>
  <si>
    <t xml:space="preserve">CY</t>
  </si>
  <si>
    <t xml:space="preserve">EUR</t>
  </si>
  <si>
    <t xml:space="preserve">Czech Republic</t>
  </si>
  <si>
    <t xml:space="preserve">CZ</t>
  </si>
  <si>
    <t xml:space="preserve">FJD</t>
  </si>
  <si>
    <t xml:space="preserve">Denmark</t>
  </si>
  <si>
    <t xml:space="preserve">DK</t>
  </si>
  <si>
    <t xml:space="preserve">FKP</t>
  </si>
  <si>
    <t xml:space="preserve">Djibouti</t>
  </si>
  <si>
    <t xml:space="preserve">DJ</t>
  </si>
  <si>
    <t xml:space="preserve">GBP</t>
  </si>
  <si>
    <t xml:space="preserve">Dominica</t>
  </si>
  <si>
    <t xml:space="preserve">DM</t>
  </si>
  <si>
    <t xml:space="preserve">GEL</t>
  </si>
  <si>
    <t xml:space="preserve">Dominican Republic</t>
  </si>
  <si>
    <t xml:space="preserve">DO</t>
  </si>
  <si>
    <t xml:space="preserve">GHS</t>
  </si>
  <si>
    <t xml:space="preserve">Ecuador</t>
  </si>
  <si>
    <t xml:space="preserve">EC</t>
  </si>
  <si>
    <t xml:space="preserve">GIP</t>
  </si>
  <si>
    <t xml:space="preserve">Egypt</t>
  </si>
  <si>
    <t xml:space="preserve">EG</t>
  </si>
  <si>
    <t xml:space="preserve">GMD</t>
  </si>
  <si>
    <t xml:space="preserve">El Salvador</t>
  </si>
  <si>
    <t xml:space="preserve">SV</t>
  </si>
  <si>
    <t xml:space="preserve">GNF</t>
  </si>
  <si>
    <t xml:space="preserve">Equatorial Guinea</t>
  </si>
  <si>
    <t xml:space="preserve">GQ</t>
  </si>
  <si>
    <t xml:space="preserve">GTQ</t>
  </si>
  <si>
    <t xml:space="preserve">Eritrea</t>
  </si>
  <si>
    <t xml:space="preserve">ER</t>
  </si>
  <si>
    <t xml:space="preserve">GYD</t>
  </si>
  <si>
    <t xml:space="preserve">Estonia</t>
  </si>
  <si>
    <t xml:space="preserve">EE</t>
  </si>
  <si>
    <t xml:space="preserve">HKD</t>
  </si>
  <si>
    <t xml:space="preserve">Ethiopia</t>
  </si>
  <si>
    <t xml:space="preserve">ET</t>
  </si>
  <si>
    <t xml:space="preserve">HNL</t>
  </si>
  <si>
    <t xml:space="preserve">Falkland Islands (Malvinas)</t>
  </si>
  <si>
    <t xml:space="preserve">FK</t>
  </si>
  <si>
    <t xml:space="preserve">HRK</t>
  </si>
  <si>
    <t xml:space="preserve">Faroe Islands</t>
  </si>
  <si>
    <t xml:space="preserve">FO</t>
  </si>
  <si>
    <t xml:space="preserve">HTG</t>
  </si>
  <si>
    <t xml:space="preserve">Fiji</t>
  </si>
  <si>
    <t xml:space="preserve">FJ</t>
  </si>
  <si>
    <t xml:space="preserve">HUF</t>
  </si>
  <si>
    <t xml:space="preserve">Finland</t>
  </si>
  <si>
    <t xml:space="preserve">FI</t>
  </si>
  <si>
    <t xml:space="preserve">IDR</t>
  </si>
  <si>
    <t xml:space="preserve">France</t>
  </si>
  <si>
    <t xml:space="preserve">FR</t>
  </si>
  <si>
    <t xml:space="preserve">ILS</t>
  </si>
  <si>
    <t xml:space="preserve">French Guiana</t>
  </si>
  <si>
    <t xml:space="preserve">GF</t>
  </si>
  <si>
    <t xml:space="preserve">INR</t>
  </si>
  <si>
    <t xml:space="preserve">French Polynesia</t>
  </si>
  <si>
    <t xml:space="preserve">PF</t>
  </si>
  <si>
    <t xml:space="preserve">IQD</t>
  </si>
  <si>
    <t xml:space="preserve">French Southern Territories</t>
  </si>
  <si>
    <t xml:space="preserve">TF</t>
  </si>
  <si>
    <t xml:space="preserve">IRR</t>
  </si>
  <si>
    <t xml:space="preserve">Gabon</t>
  </si>
  <si>
    <t xml:space="preserve">GA</t>
  </si>
  <si>
    <t xml:space="preserve">ISK</t>
  </si>
  <si>
    <t xml:space="preserve">Gambia</t>
  </si>
  <si>
    <t xml:space="preserve">GM</t>
  </si>
  <si>
    <t xml:space="preserve">JMD</t>
  </si>
  <si>
    <t xml:space="preserve">Georgia</t>
  </si>
  <si>
    <t xml:space="preserve">GE</t>
  </si>
  <si>
    <t xml:space="preserve">JOD</t>
  </si>
  <si>
    <t xml:space="preserve">Germany</t>
  </si>
  <si>
    <t xml:space="preserve">DE</t>
  </si>
  <si>
    <t xml:space="preserve">JPY</t>
  </si>
  <si>
    <t xml:space="preserve">Ghana</t>
  </si>
  <si>
    <t xml:space="preserve">GH</t>
  </si>
  <si>
    <t xml:space="preserve">KES</t>
  </si>
  <si>
    <t xml:space="preserve">Gibraltar</t>
  </si>
  <si>
    <t xml:space="preserve">GI</t>
  </si>
  <si>
    <t xml:space="preserve">KGS</t>
  </si>
  <si>
    <t xml:space="preserve">Greece</t>
  </si>
  <si>
    <t xml:space="preserve">GR</t>
  </si>
  <si>
    <t xml:space="preserve">KHR</t>
  </si>
  <si>
    <t xml:space="preserve">Greenland</t>
  </si>
  <si>
    <t xml:space="preserve">GL</t>
  </si>
  <si>
    <t xml:space="preserve">KMF</t>
  </si>
  <si>
    <t xml:space="preserve">Grenada</t>
  </si>
  <si>
    <t xml:space="preserve">GD</t>
  </si>
  <si>
    <t xml:space="preserve">KPW</t>
  </si>
  <si>
    <t xml:space="preserve">Guadeloupe</t>
  </si>
  <si>
    <t xml:space="preserve">GP</t>
  </si>
  <si>
    <t xml:space="preserve">KRW</t>
  </si>
  <si>
    <t xml:space="preserve">Guam</t>
  </si>
  <si>
    <t xml:space="preserve">GU</t>
  </si>
  <si>
    <t xml:space="preserve">KWD</t>
  </si>
  <si>
    <t xml:space="preserve">Guatemala</t>
  </si>
  <si>
    <t xml:space="preserve">GT</t>
  </si>
  <si>
    <t xml:space="preserve">KYD</t>
  </si>
  <si>
    <t xml:space="preserve">Guernsey</t>
  </si>
  <si>
    <t xml:space="preserve">GG</t>
  </si>
  <si>
    <t xml:space="preserve">KZT</t>
  </si>
  <si>
    <t xml:space="preserve">Guinea</t>
  </si>
  <si>
    <t xml:space="preserve">GN</t>
  </si>
  <si>
    <t xml:space="preserve">LAK</t>
  </si>
  <si>
    <t xml:space="preserve">Guinea-Bissau</t>
  </si>
  <si>
    <t xml:space="preserve">GW</t>
  </si>
  <si>
    <t xml:space="preserve">LBP</t>
  </si>
  <si>
    <t xml:space="preserve">Guyana</t>
  </si>
  <si>
    <t xml:space="preserve">GY</t>
  </si>
  <si>
    <t xml:space="preserve">LKR</t>
  </si>
  <si>
    <t xml:space="preserve">Haiti</t>
  </si>
  <si>
    <t xml:space="preserve">HT</t>
  </si>
  <si>
    <t xml:space="preserve">LRD</t>
  </si>
  <si>
    <t xml:space="preserve">Heard Island and McDonald Islands</t>
  </si>
  <si>
    <t xml:space="preserve">HM</t>
  </si>
  <si>
    <t xml:space="preserve">LSL</t>
  </si>
  <si>
    <t xml:space="preserve">Holy See (Vatican City State)</t>
  </si>
  <si>
    <t xml:space="preserve">VA</t>
  </si>
  <si>
    <t xml:space="preserve">LTL</t>
  </si>
  <si>
    <t xml:space="preserve">Honduras</t>
  </si>
  <si>
    <t xml:space="preserve">HN</t>
  </si>
  <si>
    <t xml:space="preserve">LVL</t>
  </si>
  <si>
    <t xml:space="preserve">Hong Kong</t>
  </si>
  <si>
    <t xml:space="preserve">HK</t>
  </si>
  <si>
    <t xml:space="preserve">LYD</t>
  </si>
  <si>
    <t xml:space="preserve">Hungary</t>
  </si>
  <si>
    <t xml:space="preserve">HU</t>
  </si>
  <si>
    <t xml:space="preserve">MAD</t>
  </si>
  <si>
    <t xml:space="preserve">Iceland</t>
  </si>
  <si>
    <t xml:space="preserve">IS</t>
  </si>
  <si>
    <t xml:space="preserve">MDL</t>
  </si>
  <si>
    <t xml:space="preserve">India</t>
  </si>
  <si>
    <t xml:space="preserve">IN</t>
  </si>
  <si>
    <t xml:space="preserve">MGA</t>
  </si>
  <si>
    <t xml:space="preserve">Indonesia</t>
  </si>
  <si>
    <t xml:space="preserve">MKD</t>
  </si>
  <si>
    <t xml:space="preserve">Iran, Islamic Republic of</t>
  </si>
  <si>
    <t xml:space="preserve">IR</t>
  </si>
  <si>
    <t xml:space="preserve">MMK</t>
  </si>
  <si>
    <t xml:space="preserve">Iraq</t>
  </si>
  <si>
    <t xml:space="preserve">IQ</t>
  </si>
  <si>
    <t xml:space="preserve">MNT</t>
  </si>
  <si>
    <t xml:space="preserve">Ireland</t>
  </si>
  <si>
    <t xml:space="preserve">IE</t>
  </si>
  <si>
    <t xml:space="preserve">MOP</t>
  </si>
  <si>
    <t xml:space="preserve">Isle of Man</t>
  </si>
  <si>
    <t xml:space="preserve">IM</t>
  </si>
  <si>
    <t xml:space="preserve">MRO</t>
  </si>
  <si>
    <t xml:space="preserve">Israel</t>
  </si>
  <si>
    <t xml:space="preserve">IL</t>
  </si>
  <si>
    <t xml:space="preserve">MUR</t>
  </si>
  <si>
    <t xml:space="preserve">Italy</t>
  </si>
  <si>
    <t xml:space="preserve">IT</t>
  </si>
  <si>
    <t xml:space="preserve">MVR</t>
  </si>
  <si>
    <t xml:space="preserve">Jamaica</t>
  </si>
  <si>
    <t xml:space="preserve">JM</t>
  </si>
  <si>
    <t xml:space="preserve">MWK</t>
  </si>
  <si>
    <t xml:space="preserve">Japan</t>
  </si>
  <si>
    <t xml:space="preserve">JP</t>
  </si>
  <si>
    <t xml:space="preserve">MXN</t>
  </si>
  <si>
    <t xml:space="preserve">Jersey</t>
  </si>
  <si>
    <t xml:space="preserve">JE</t>
  </si>
  <si>
    <t xml:space="preserve">MXV</t>
  </si>
  <si>
    <t xml:space="preserve">Jordan</t>
  </si>
  <si>
    <t xml:space="preserve">JO</t>
  </si>
  <si>
    <t xml:space="preserve">MYR</t>
  </si>
  <si>
    <t xml:space="preserve">Kazakhstan</t>
  </si>
  <si>
    <t xml:space="preserve">KZ</t>
  </si>
  <si>
    <t xml:space="preserve">MZN</t>
  </si>
  <si>
    <t xml:space="preserve">Kenya</t>
  </si>
  <si>
    <t xml:space="preserve">KE</t>
  </si>
  <si>
    <t xml:space="preserve">NAD</t>
  </si>
  <si>
    <t xml:space="preserve">Kiribati</t>
  </si>
  <si>
    <t xml:space="preserve">KI</t>
  </si>
  <si>
    <t xml:space="preserve">NGN</t>
  </si>
  <si>
    <t xml:space="preserve">Korea, Democratic People's Republic of</t>
  </si>
  <si>
    <t xml:space="preserve">KP</t>
  </si>
  <si>
    <t xml:space="preserve">NIO</t>
  </si>
  <si>
    <t xml:space="preserve">Korea, Republic of</t>
  </si>
  <si>
    <t xml:space="preserve">KR</t>
  </si>
  <si>
    <t xml:space="preserve">NOK</t>
  </si>
  <si>
    <t xml:space="preserve">Kuwait</t>
  </si>
  <si>
    <t xml:space="preserve">KW</t>
  </si>
  <si>
    <t xml:space="preserve">NPR</t>
  </si>
  <si>
    <t xml:space="preserve">Kyrgyzstan</t>
  </si>
  <si>
    <t xml:space="preserve">KG</t>
  </si>
  <si>
    <t xml:space="preserve">NZD</t>
  </si>
  <si>
    <t xml:space="preserve">Lao People's Democratic Republic</t>
  </si>
  <si>
    <t xml:space="preserve">LA</t>
  </si>
  <si>
    <t xml:space="preserve">OMR</t>
  </si>
  <si>
    <t xml:space="preserve">Latvia</t>
  </si>
  <si>
    <t xml:space="preserve">LV</t>
  </si>
  <si>
    <t xml:space="preserve">PAB</t>
  </si>
  <si>
    <t xml:space="preserve">Lebanon</t>
  </si>
  <si>
    <t xml:space="preserve">LB</t>
  </si>
  <si>
    <t xml:space="preserve">PEN</t>
  </si>
  <si>
    <t xml:space="preserve">Lesotho</t>
  </si>
  <si>
    <t xml:space="preserve">LS</t>
  </si>
  <si>
    <t xml:space="preserve">PGK</t>
  </si>
  <si>
    <t xml:space="preserve">Liberia</t>
  </si>
  <si>
    <t xml:space="preserve">LR</t>
  </si>
  <si>
    <t xml:space="preserve">PHP</t>
  </si>
  <si>
    <t xml:space="preserve">Libya</t>
  </si>
  <si>
    <t xml:space="preserve">LY</t>
  </si>
  <si>
    <t xml:space="preserve">PKR</t>
  </si>
  <si>
    <t xml:space="preserve">Liechtenstein</t>
  </si>
  <si>
    <t xml:space="preserve">LI</t>
  </si>
  <si>
    <t xml:space="preserve">PLN</t>
  </si>
  <si>
    <t xml:space="preserve">Lithuania</t>
  </si>
  <si>
    <t xml:space="preserve">LT</t>
  </si>
  <si>
    <t xml:space="preserve">PYG</t>
  </si>
  <si>
    <t xml:space="preserve">Luxembourg</t>
  </si>
  <si>
    <t xml:space="preserve">LU</t>
  </si>
  <si>
    <t xml:space="preserve">QAR</t>
  </si>
  <si>
    <t xml:space="preserve">Macao</t>
  </si>
  <si>
    <t xml:space="preserve">MO</t>
  </si>
  <si>
    <t xml:space="preserve">RON</t>
  </si>
  <si>
    <t xml:space="preserve">Macedonia, the former Yugoslav Republic of</t>
  </si>
  <si>
    <t xml:space="preserve">MK</t>
  </si>
  <si>
    <t xml:space="preserve">RSD</t>
  </si>
  <si>
    <t xml:space="preserve">Madagascar</t>
  </si>
  <si>
    <t xml:space="preserve">MG</t>
  </si>
  <si>
    <t xml:space="preserve">RUB</t>
  </si>
  <si>
    <t xml:space="preserve">Malawi</t>
  </si>
  <si>
    <t xml:space="preserve">MW</t>
  </si>
  <si>
    <t xml:space="preserve">RWF</t>
  </si>
  <si>
    <t xml:space="preserve">Malaysia</t>
  </si>
  <si>
    <t xml:space="preserve">SAR</t>
  </si>
  <si>
    <t xml:space="preserve">Maldives</t>
  </si>
  <si>
    <t xml:space="preserve">MV</t>
  </si>
  <si>
    <t xml:space="preserve">SBD</t>
  </si>
  <si>
    <t xml:space="preserve">Mali</t>
  </si>
  <si>
    <t xml:space="preserve">ML</t>
  </si>
  <si>
    <t xml:space="preserve">SCR</t>
  </si>
  <si>
    <t xml:space="preserve">Malta</t>
  </si>
  <si>
    <t xml:space="preserve">MT</t>
  </si>
  <si>
    <t xml:space="preserve">SDG</t>
  </si>
  <si>
    <t xml:space="preserve">Marshall Islands</t>
  </si>
  <si>
    <t xml:space="preserve">MH</t>
  </si>
  <si>
    <t xml:space="preserve">SEK</t>
  </si>
  <si>
    <t xml:space="preserve">Martinique</t>
  </si>
  <si>
    <t xml:space="preserve">MQ</t>
  </si>
  <si>
    <t xml:space="preserve">SGD</t>
  </si>
  <si>
    <t xml:space="preserve">Mauritania</t>
  </si>
  <si>
    <t xml:space="preserve">MR</t>
  </si>
  <si>
    <t xml:space="preserve">SHP</t>
  </si>
  <si>
    <t xml:space="preserve">Mauritius</t>
  </si>
  <si>
    <t xml:space="preserve">MU</t>
  </si>
  <si>
    <t xml:space="preserve">SLL</t>
  </si>
  <si>
    <t xml:space="preserve">Mayotte</t>
  </si>
  <si>
    <t xml:space="preserve">YT</t>
  </si>
  <si>
    <t xml:space="preserve">SOS</t>
  </si>
  <si>
    <t xml:space="preserve">Mexico</t>
  </si>
  <si>
    <t xml:space="preserve">MX</t>
  </si>
  <si>
    <t xml:space="preserve">SRD</t>
  </si>
  <si>
    <t xml:space="preserve">Micronesia, Federated States of</t>
  </si>
  <si>
    <t xml:space="preserve">FM</t>
  </si>
  <si>
    <t xml:space="preserve">SSP</t>
  </si>
  <si>
    <t xml:space="preserve">Moldova, Republic of</t>
  </si>
  <si>
    <t xml:space="preserve">MD</t>
  </si>
  <si>
    <t xml:space="preserve">STD</t>
  </si>
  <si>
    <t xml:space="preserve">Monaco</t>
  </si>
  <si>
    <t xml:space="preserve">MC</t>
  </si>
  <si>
    <t xml:space="preserve">SYP</t>
  </si>
  <si>
    <t xml:space="preserve">Mongolia</t>
  </si>
  <si>
    <t xml:space="preserve">MN</t>
  </si>
  <si>
    <t xml:space="preserve">SZL</t>
  </si>
  <si>
    <t xml:space="preserve">Montenegro</t>
  </si>
  <si>
    <t xml:space="preserve">ME</t>
  </si>
  <si>
    <t xml:space="preserve">THB</t>
  </si>
  <si>
    <t xml:space="preserve">Montserrat</t>
  </si>
  <si>
    <t xml:space="preserve">MS</t>
  </si>
  <si>
    <t xml:space="preserve">TJS</t>
  </si>
  <si>
    <t xml:space="preserve">Morocco</t>
  </si>
  <si>
    <t xml:space="preserve">MA</t>
  </si>
  <si>
    <t xml:space="preserve">TMT</t>
  </si>
  <si>
    <t xml:space="preserve">Mozambique</t>
  </si>
  <si>
    <t xml:space="preserve">MZ</t>
  </si>
  <si>
    <t xml:space="preserve">TND</t>
  </si>
  <si>
    <t xml:space="preserve">Myanmar</t>
  </si>
  <si>
    <t xml:space="preserve">MM</t>
  </si>
  <si>
    <t xml:space="preserve">TOP</t>
  </si>
  <si>
    <t xml:space="preserve">Namibia</t>
  </si>
  <si>
    <t xml:space="preserve">NA</t>
  </si>
  <si>
    <t xml:space="preserve">TRY</t>
  </si>
  <si>
    <t xml:space="preserve">Nauru</t>
  </si>
  <si>
    <t xml:space="preserve">NR</t>
  </si>
  <si>
    <t xml:space="preserve">TTD</t>
  </si>
  <si>
    <t xml:space="preserve">Nepal</t>
  </si>
  <si>
    <t xml:space="preserve">NP</t>
  </si>
  <si>
    <t xml:space="preserve">TWD</t>
  </si>
  <si>
    <t xml:space="preserve">Netherlands</t>
  </si>
  <si>
    <t xml:space="preserve">NL</t>
  </si>
  <si>
    <t xml:space="preserve">TZS</t>
  </si>
  <si>
    <t xml:space="preserve">New Caledonia</t>
  </si>
  <si>
    <t xml:space="preserve">NC</t>
  </si>
  <si>
    <t xml:space="preserve">UAH</t>
  </si>
  <si>
    <t xml:space="preserve">New Zealand</t>
  </si>
  <si>
    <t xml:space="preserve">NZ</t>
  </si>
  <si>
    <t xml:space="preserve">UGX</t>
  </si>
  <si>
    <t xml:space="preserve">Nicaragua</t>
  </si>
  <si>
    <t xml:space="preserve">NI</t>
  </si>
  <si>
    <t xml:space="preserve">Niger</t>
  </si>
  <si>
    <t xml:space="preserve">NE</t>
  </si>
  <si>
    <t xml:space="preserve">USN</t>
  </si>
  <si>
    <t xml:space="preserve">Nigeria</t>
  </si>
  <si>
    <t xml:space="preserve">NG</t>
  </si>
  <si>
    <t xml:space="preserve">USS</t>
  </si>
  <si>
    <t xml:space="preserve">Niue</t>
  </si>
  <si>
    <t xml:space="preserve">NU</t>
  </si>
  <si>
    <t xml:space="preserve">UYI</t>
  </si>
  <si>
    <t xml:space="preserve">Norfolk Island</t>
  </si>
  <si>
    <t xml:space="preserve">NF</t>
  </si>
  <si>
    <t xml:space="preserve">UYU</t>
  </si>
  <si>
    <t xml:space="preserve">Northern Mariana Islands</t>
  </si>
  <si>
    <t xml:space="preserve">MP</t>
  </si>
  <si>
    <t xml:space="preserve">UZS</t>
  </si>
  <si>
    <t xml:space="preserve">Norway</t>
  </si>
  <si>
    <t xml:space="preserve">NO</t>
  </si>
  <si>
    <t xml:space="preserve">VEF</t>
  </si>
  <si>
    <t xml:space="preserve">Oman</t>
  </si>
  <si>
    <t xml:space="preserve">OM</t>
  </si>
  <si>
    <t xml:space="preserve">VND</t>
  </si>
  <si>
    <t xml:space="preserve">Pakistan</t>
  </si>
  <si>
    <t xml:space="preserve">PK</t>
  </si>
  <si>
    <t xml:space="preserve">VUV</t>
  </si>
  <si>
    <t xml:space="preserve">Palau</t>
  </si>
  <si>
    <t xml:space="preserve">PW</t>
  </si>
  <si>
    <t xml:space="preserve">WST</t>
  </si>
  <si>
    <t xml:space="preserve">Palestine, State of</t>
  </si>
  <si>
    <t xml:space="preserve">PS</t>
  </si>
  <si>
    <t xml:space="preserve">XAF</t>
  </si>
  <si>
    <t xml:space="preserve">Panama</t>
  </si>
  <si>
    <t xml:space="preserve">PA</t>
  </si>
  <si>
    <t xml:space="preserve">XAG</t>
  </si>
  <si>
    <t xml:space="preserve">Papua New Guinea</t>
  </si>
  <si>
    <t xml:space="preserve">PG</t>
  </si>
  <si>
    <t xml:space="preserve">XAU</t>
  </si>
  <si>
    <t xml:space="preserve">Paraguay</t>
  </si>
  <si>
    <t xml:space="preserve">PY</t>
  </si>
  <si>
    <t xml:space="preserve">XBA</t>
  </si>
  <si>
    <t xml:space="preserve">Peru</t>
  </si>
  <si>
    <t xml:space="preserve">PE</t>
  </si>
  <si>
    <t xml:space="preserve">XBB</t>
  </si>
  <si>
    <t xml:space="preserve">Philippines</t>
  </si>
  <si>
    <t xml:space="preserve">PH</t>
  </si>
  <si>
    <t xml:space="preserve">XBC</t>
  </si>
  <si>
    <t xml:space="preserve">Pitcairn</t>
  </si>
  <si>
    <t xml:space="preserve">PN</t>
  </si>
  <si>
    <t xml:space="preserve">XBD</t>
  </si>
  <si>
    <t xml:space="preserve">Poland</t>
  </si>
  <si>
    <t xml:space="preserve">PL</t>
  </si>
  <si>
    <t xml:space="preserve">XCD</t>
  </si>
  <si>
    <t xml:space="preserve">Portugal</t>
  </si>
  <si>
    <t xml:space="preserve">PT</t>
  </si>
  <si>
    <t xml:space="preserve">XDR</t>
  </si>
  <si>
    <t xml:space="preserve">Puerto Rico</t>
  </si>
  <si>
    <t xml:space="preserve">PR</t>
  </si>
  <si>
    <t xml:space="preserve">XFU</t>
  </si>
  <si>
    <t xml:space="preserve">Qatar</t>
  </si>
  <si>
    <t xml:space="preserve">QA</t>
  </si>
  <si>
    <t xml:space="preserve">XOF</t>
  </si>
  <si>
    <t xml:space="preserve">Réunion</t>
  </si>
  <si>
    <t xml:space="preserve">RE</t>
  </si>
  <si>
    <t xml:space="preserve">XPD</t>
  </si>
  <si>
    <t xml:space="preserve">Romania</t>
  </si>
  <si>
    <t xml:space="preserve">RO</t>
  </si>
  <si>
    <t xml:space="preserve">XPF</t>
  </si>
  <si>
    <t xml:space="preserve">Russian Federation</t>
  </si>
  <si>
    <t xml:space="preserve">RU</t>
  </si>
  <si>
    <t xml:space="preserve">XPT</t>
  </si>
  <si>
    <t xml:space="preserve">Rwanda</t>
  </si>
  <si>
    <t xml:space="preserve">RW</t>
  </si>
  <si>
    <t xml:space="preserve">XTS</t>
  </si>
  <si>
    <t xml:space="preserve">Saint Barthélemy</t>
  </si>
  <si>
    <t xml:space="preserve">BL</t>
  </si>
  <si>
    <t xml:space="preserve">XXX</t>
  </si>
  <si>
    <t xml:space="preserve">Saint Helena, Ascension and Tristan da Cunha</t>
  </si>
  <si>
    <t xml:space="preserve">SH</t>
  </si>
  <si>
    <t xml:space="preserve">YER</t>
  </si>
  <si>
    <t xml:space="preserve">Saint Kitts and Nevis</t>
  </si>
  <si>
    <t xml:space="preserve">KN</t>
  </si>
  <si>
    <t xml:space="preserve">ZAR</t>
  </si>
  <si>
    <t xml:space="preserve">Saint Lucia</t>
  </si>
  <si>
    <t xml:space="preserve">LC</t>
  </si>
  <si>
    <t xml:space="preserve">ZMK</t>
  </si>
  <si>
    <t xml:space="preserve">Saint Martin (French part)</t>
  </si>
  <si>
    <t xml:space="preserve">MF</t>
  </si>
  <si>
    <t xml:space="preserve">ZWL</t>
  </si>
  <si>
    <t xml:space="preserve">Saint Pierre and Miquelon</t>
  </si>
  <si>
    <t xml:space="preserve">PM</t>
  </si>
  <si>
    <t xml:space="preserve">Saint Vincent and the Grenadines</t>
  </si>
  <si>
    <t xml:space="preserve">VC</t>
  </si>
  <si>
    <t xml:space="preserve">Samoa</t>
  </si>
  <si>
    <t xml:space="preserve">WS</t>
  </si>
  <si>
    <t xml:space="preserve">San Marino</t>
  </si>
  <si>
    <t xml:space="preserve">SM</t>
  </si>
  <si>
    <t xml:space="preserve">Sao Tome and Principe</t>
  </si>
  <si>
    <t xml:space="preserve">ST</t>
  </si>
  <si>
    <t xml:space="preserve">Saudi Arabia</t>
  </si>
  <si>
    <t xml:space="preserve">SA</t>
  </si>
  <si>
    <t xml:space="preserve">Senegal</t>
  </si>
  <si>
    <t xml:space="preserve">SN</t>
  </si>
  <si>
    <t xml:space="preserve">Serbia</t>
  </si>
  <si>
    <t xml:space="preserve">RS</t>
  </si>
  <si>
    <t xml:space="preserve">Seychelles</t>
  </si>
  <si>
    <t xml:space="preserve">SC</t>
  </si>
  <si>
    <t xml:space="preserve">Sierra Leone</t>
  </si>
  <si>
    <t xml:space="preserve">SL</t>
  </si>
  <si>
    <t xml:space="preserve">Singapore</t>
  </si>
  <si>
    <t xml:space="preserve">SG</t>
  </si>
  <si>
    <t xml:space="preserve">Sint Maarten (Dutch part)</t>
  </si>
  <si>
    <t xml:space="preserve">SX</t>
  </si>
  <si>
    <t xml:space="preserve">Slovakia</t>
  </si>
  <si>
    <t xml:space="preserve">SK</t>
  </si>
  <si>
    <t xml:space="preserve">Slovenia</t>
  </si>
  <si>
    <t xml:space="preserve">SI</t>
  </si>
  <si>
    <t xml:space="preserve">Solomon Islands</t>
  </si>
  <si>
    <t xml:space="preserve">SB</t>
  </si>
  <si>
    <t xml:space="preserve">Somalia</t>
  </si>
  <si>
    <t xml:space="preserve">SO</t>
  </si>
  <si>
    <t xml:space="preserve">ZA</t>
  </si>
  <si>
    <t xml:space="preserve">South Georgia and the South Sandwich Islands</t>
  </si>
  <si>
    <t xml:space="preserve">GS</t>
  </si>
  <si>
    <t xml:space="preserve">South Sudan</t>
  </si>
  <si>
    <t xml:space="preserve">Spain</t>
  </si>
  <si>
    <t xml:space="preserve">ES</t>
  </si>
  <si>
    <t xml:space="preserve">Sri Lanka</t>
  </si>
  <si>
    <t xml:space="preserve">LK</t>
  </si>
  <si>
    <t xml:space="preserve">Sudan</t>
  </si>
  <si>
    <t xml:space="preserve">SD</t>
  </si>
  <si>
    <t xml:space="preserve">Suriname</t>
  </si>
  <si>
    <t xml:space="preserve">SR</t>
  </si>
  <si>
    <t xml:space="preserve">Svalbard and Jan Mayen</t>
  </si>
  <si>
    <t xml:space="preserve">SJ</t>
  </si>
  <si>
    <t xml:space="preserve">Swaziland</t>
  </si>
  <si>
    <t xml:space="preserve">SZ</t>
  </si>
  <si>
    <t xml:space="preserve">Sweden</t>
  </si>
  <si>
    <t xml:space="preserve">SE</t>
  </si>
  <si>
    <t xml:space="preserve">Switzerland</t>
  </si>
  <si>
    <t xml:space="preserve">CH</t>
  </si>
  <si>
    <t xml:space="preserve">Syrian Arab Republic</t>
  </si>
  <si>
    <t xml:space="preserve">SY</t>
  </si>
  <si>
    <t xml:space="preserve">Taiwan, Province of China</t>
  </si>
  <si>
    <t xml:space="preserve">TW</t>
  </si>
  <si>
    <t xml:space="preserve">Tajikistan</t>
  </si>
  <si>
    <t xml:space="preserve">TJ</t>
  </si>
  <si>
    <t xml:space="preserve">Tanzania, United Republic of</t>
  </si>
  <si>
    <t xml:space="preserve">TZ</t>
  </si>
  <si>
    <t xml:space="preserve">Thailand</t>
  </si>
  <si>
    <t xml:space="preserve">TH</t>
  </si>
  <si>
    <t xml:space="preserve">Timor-Leste</t>
  </si>
  <si>
    <t xml:space="preserve">TL</t>
  </si>
  <si>
    <t xml:space="preserve">Togo</t>
  </si>
  <si>
    <t xml:space="preserve">TG</t>
  </si>
  <si>
    <t xml:space="preserve">Tokelau</t>
  </si>
  <si>
    <t xml:space="preserve">TK</t>
  </si>
  <si>
    <t xml:space="preserve">Tonga</t>
  </si>
  <si>
    <t xml:space="preserve">TO</t>
  </si>
  <si>
    <t xml:space="preserve">Trinidad and Tobago</t>
  </si>
  <si>
    <t xml:space="preserve">TT</t>
  </si>
  <si>
    <t xml:space="preserve">Tunisia</t>
  </si>
  <si>
    <t xml:space="preserve">TN</t>
  </si>
  <si>
    <t xml:space="preserve">Turkey</t>
  </si>
  <si>
    <t xml:space="preserve">TR</t>
  </si>
  <si>
    <t xml:space="preserve">Turkmenistan</t>
  </si>
  <si>
    <t xml:space="preserve">TM</t>
  </si>
  <si>
    <t xml:space="preserve">Turks and Caicos Islands</t>
  </si>
  <si>
    <t xml:space="preserve">TC</t>
  </si>
  <si>
    <t xml:space="preserve">Tuvalu</t>
  </si>
  <si>
    <t xml:space="preserve">TV</t>
  </si>
  <si>
    <t xml:space="preserve">Uganda</t>
  </si>
  <si>
    <t xml:space="preserve">UG</t>
  </si>
  <si>
    <t xml:space="preserve">Ukraine</t>
  </si>
  <si>
    <t xml:space="preserve">UA</t>
  </si>
  <si>
    <t xml:space="preserve">United Arab Emirates</t>
  </si>
  <si>
    <t xml:space="preserve">AE</t>
  </si>
  <si>
    <t xml:space="preserve">United Kingdom</t>
  </si>
  <si>
    <t xml:space="preserve">GB</t>
  </si>
  <si>
    <t xml:space="preserve">United States</t>
  </si>
  <si>
    <t xml:space="preserve">US</t>
  </si>
  <si>
    <t xml:space="preserve">United States Minor Outlying Islands</t>
  </si>
  <si>
    <t xml:space="preserve">UM</t>
  </si>
  <si>
    <t xml:space="preserve">Uruguay</t>
  </si>
  <si>
    <t xml:space="preserve">UY</t>
  </si>
  <si>
    <t xml:space="preserve">Uzbekistan</t>
  </si>
  <si>
    <t xml:space="preserve">UZ</t>
  </si>
  <si>
    <t xml:space="preserve">Vanuatu</t>
  </si>
  <si>
    <t xml:space="preserve">VU</t>
  </si>
  <si>
    <t xml:space="preserve">Venezuela, Bolivarian Republic of</t>
  </si>
  <si>
    <t xml:space="preserve">VE</t>
  </si>
  <si>
    <t xml:space="preserve">Viet Nam</t>
  </si>
  <si>
    <t xml:space="preserve">VN</t>
  </si>
  <si>
    <t xml:space="preserve">Virgin Islands, British</t>
  </si>
  <si>
    <t xml:space="preserve">VG</t>
  </si>
  <si>
    <t xml:space="preserve">Virgin Islands, U.S.</t>
  </si>
  <si>
    <t xml:space="preserve">VI</t>
  </si>
  <si>
    <t xml:space="preserve">Wallis and Futuna</t>
  </si>
  <si>
    <t xml:space="preserve">WF</t>
  </si>
  <si>
    <t xml:space="preserve">Western Sahara</t>
  </si>
  <si>
    <t xml:space="preserve">EH</t>
  </si>
  <si>
    <t xml:space="preserve">Yemen</t>
  </si>
  <si>
    <t xml:space="preserve">YE</t>
  </si>
  <si>
    <t xml:space="preserve">Zambia</t>
  </si>
  <si>
    <t xml:space="preserve">ZM</t>
  </si>
  <si>
    <t xml:space="preserve">Zimbabwe</t>
  </si>
  <si>
    <t xml:space="preserve">ZW</t>
  </si>
  <si>
    <t xml:space="preserve">Countries</t>
  </si>
  <si>
    <t xml:space="preserve">Numeric code</t>
  </si>
  <si>
    <t xml:space="preserve">Country code</t>
  </si>
  <si>
    <t xml:space="preserve">28</t>
  </si>
  <si>
    <t xml:space="preserve">SI Units</t>
  </si>
  <si>
    <t xml:space="preserve">Symbol</t>
  </si>
  <si>
    <t xml:space="preserve">'</t>
  </si>
  <si>
    <t xml:space="preserve">Minute angle</t>
  </si>
  <si>
    <t xml:space="preserve">1' = (1/60)° = (pi/10 800) rad</t>
  </si>
  <si>
    <t xml:space="preserve">''</t>
  </si>
  <si>
    <t xml:space="preserve">Second angle</t>
  </si>
  <si>
    <t xml:space="preserve">1'' = (1/60)' = (pi/648 000) rad</t>
  </si>
  <si>
    <t xml:space="preserve">%</t>
  </si>
  <si>
    <t xml:space="preserve">% m/m</t>
  </si>
  <si>
    <t xml:space="preserve">°</t>
  </si>
  <si>
    <t xml:space="preserve">Degree angle</t>
  </si>
  <si>
    <t xml:space="preserve">1° = ( pi/180) rad</t>
  </si>
  <si>
    <t xml:space="preserve">Degree Celsius</t>
  </si>
  <si>
    <t xml:space="preserve">Temperature Relative to 273</t>
  </si>
  <si>
    <t xml:space="preserve">A</t>
  </si>
  <si>
    <t xml:space="preserve">Ampere</t>
  </si>
  <si>
    <t xml:space="preserve">Electric Current</t>
  </si>
  <si>
    <t xml:space="preserve">A/m</t>
  </si>
  <si>
    <t xml:space="preserve">Ampere per Metre</t>
  </si>
  <si>
    <t xml:space="preserve">Magnetic Field Strength</t>
  </si>
  <si>
    <t xml:space="preserve">A/m2</t>
  </si>
  <si>
    <t xml:space="preserve">Ampere per Square Metre</t>
  </si>
  <si>
    <t xml:space="preserve">Current Density</t>
  </si>
  <si>
    <t xml:space="preserve">au</t>
  </si>
  <si>
    <t xml:space="preserve">Astronomical unit</t>
  </si>
  <si>
    <t xml:space="preserve">Bq</t>
  </si>
  <si>
    <t xml:space="preserve">Becquerel</t>
  </si>
  <si>
    <t xml:space="preserve">Radioactivity (Decays per Unit Time)</t>
  </si>
  <si>
    <t xml:space="preserve">C</t>
  </si>
  <si>
    <t xml:space="preserve">Coulomb</t>
  </si>
  <si>
    <t xml:space="preserve">Electric Charge or Quantity of Electricity</t>
  </si>
  <si>
    <t xml:space="preserve">cd</t>
  </si>
  <si>
    <t xml:space="preserve">Candela</t>
  </si>
  <si>
    <t xml:space="preserve">Luminous Intensity</t>
  </si>
  <si>
    <t xml:space="preserve">cd/m2</t>
  </si>
  <si>
    <t xml:space="preserve">Candela per Square Metre</t>
  </si>
  <si>
    <t xml:space="preserve">Luminance</t>
  </si>
  <si>
    <t xml:space="preserve">CFU/g</t>
  </si>
  <si>
    <t xml:space="preserve">CFU/h</t>
  </si>
  <si>
    <t xml:space="preserve">CFU/mL</t>
  </si>
  <si>
    <t xml:space="preserve">CFU/swab</t>
  </si>
  <si>
    <t xml:space="preserve">d</t>
  </si>
  <si>
    <t xml:space="preserve">day</t>
  </si>
  <si>
    <t xml:space="preserve">eV</t>
  </si>
  <si>
    <t xml:space="preserve">Electronvolt</t>
  </si>
  <si>
    <t xml:space="preserve">F</t>
  </si>
  <si>
    <t xml:space="preserve">Farad</t>
  </si>
  <si>
    <t xml:space="preserve">Capacitance</t>
  </si>
  <si>
    <t xml:space="preserve">Gram</t>
  </si>
  <si>
    <t xml:space="preserve">g/100g</t>
  </si>
  <si>
    <t xml:space="preserve">g/dL</t>
  </si>
  <si>
    <t xml:space="preserve">Gy</t>
  </si>
  <si>
    <t xml:space="preserve">Gray</t>
  </si>
  <si>
    <t xml:space="preserve">Absorbed Dose (of Ionising Radiation)</t>
  </si>
  <si>
    <t xml:space="preserve">H</t>
  </si>
  <si>
    <t xml:space="preserve">Henry</t>
  </si>
  <si>
    <t xml:space="preserve">Inductance</t>
  </si>
  <si>
    <t xml:space="preserve">h</t>
  </si>
  <si>
    <t xml:space="preserve">hour</t>
  </si>
  <si>
    <t xml:space="preserve">ha</t>
  </si>
  <si>
    <t xml:space="preserve">hectare</t>
  </si>
  <si>
    <t xml:space="preserve">1 ha = 10 000 m2</t>
  </si>
  <si>
    <t xml:space="preserve">Hz</t>
  </si>
  <si>
    <t xml:space="preserve">Hertz</t>
  </si>
  <si>
    <t xml:space="preserve">Frequency</t>
  </si>
  <si>
    <t xml:space="preserve">IU/g</t>
  </si>
  <si>
    <t xml:space="preserve">IU/kg</t>
  </si>
  <si>
    <t xml:space="preserve">J</t>
  </si>
  <si>
    <t xml:space="preserve">Joule</t>
  </si>
  <si>
    <t xml:space="preserve">Energy, Work, Heat</t>
  </si>
  <si>
    <t xml:space="preserve">J/g</t>
  </si>
  <si>
    <t xml:space="preserve">K</t>
  </si>
  <si>
    <t xml:space="preserve">Kelvin</t>
  </si>
  <si>
    <t xml:space="preserve">Temperature</t>
  </si>
  <si>
    <t xml:space="preserve">kat</t>
  </si>
  <si>
    <t xml:space="preserve">Katal</t>
  </si>
  <si>
    <t xml:space="preserve">Catalytic Activity</t>
  </si>
  <si>
    <t xml:space="preserve">KCal/100g</t>
  </si>
  <si>
    <t xml:space="preserve">kg</t>
  </si>
  <si>
    <t xml:space="preserve">Kilogram</t>
  </si>
  <si>
    <t xml:space="preserve">Mass</t>
  </si>
  <si>
    <t xml:space="preserve">kg/m2</t>
  </si>
  <si>
    <t xml:space="preserve">Kilogram per Square Metre</t>
  </si>
  <si>
    <t xml:space="preserve">Surface Density</t>
  </si>
  <si>
    <t xml:space="preserve">kg/m3</t>
  </si>
  <si>
    <t xml:space="preserve">Kilogram per Cubic Metre</t>
  </si>
  <si>
    <t xml:space="preserve">Density</t>
  </si>
  <si>
    <t xml:space="preserve">kJ</t>
  </si>
  <si>
    <t xml:space="preserve">Kilojoule</t>
  </si>
  <si>
    <t xml:space="preserve">km</t>
  </si>
  <si>
    <t xml:space="preserve">Kilometre</t>
  </si>
  <si>
    <t xml:space="preserve">km/h</t>
  </si>
  <si>
    <t xml:space="preserve">Kilometre per hour</t>
  </si>
  <si>
    <t xml:space="preserve">1 km/h = 0.278 m/s</t>
  </si>
  <si>
    <t xml:space="preserve">kPa</t>
  </si>
  <si>
    <t xml:space="preserve">kW</t>
  </si>
  <si>
    <t xml:space="preserve">Kilowatt</t>
  </si>
  <si>
    <t xml:space="preserve">1 kW = 1000 W</t>
  </si>
  <si>
    <t xml:space="preserve">kW⋅h</t>
  </si>
  <si>
    <t xml:space="preserve">Kilowatt-hour</t>
  </si>
  <si>
    <t xml:space="preserve">1 kW⋅h = 3.6 MJ</t>
  </si>
  <si>
    <t xml:space="preserve">L</t>
  </si>
  <si>
    <t xml:space="preserve">Litre</t>
  </si>
  <si>
    <t xml:space="preserve">lm</t>
  </si>
  <si>
    <t xml:space="preserve">Lumen</t>
  </si>
  <si>
    <t xml:space="preserve">Luminous Flux</t>
  </si>
  <si>
    <t xml:space="preserve">lx</t>
  </si>
  <si>
    <t xml:space="preserve">Lux</t>
  </si>
  <si>
    <t xml:space="preserve">Illuminance</t>
  </si>
  <si>
    <t xml:space="preserve">m</t>
  </si>
  <si>
    <t xml:space="preserve">Metre</t>
  </si>
  <si>
    <t xml:space="preserve">Length</t>
  </si>
  <si>
    <t xml:space="preserve">m/s</t>
  </si>
  <si>
    <t xml:space="preserve">Metre per Second</t>
  </si>
  <si>
    <t xml:space="preserve">Speed, Velocity</t>
  </si>
  <si>
    <t xml:space="preserve">m/s2</t>
  </si>
  <si>
    <t xml:space="preserve">Metre per Second Squared</t>
  </si>
  <si>
    <t xml:space="preserve">Acceleration</t>
  </si>
  <si>
    <t xml:space="preserve">m2</t>
  </si>
  <si>
    <t xml:space="preserve">Square Metre</t>
  </si>
  <si>
    <t xml:space="preserve">Area</t>
  </si>
  <si>
    <t xml:space="preserve">m3</t>
  </si>
  <si>
    <t xml:space="preserve">Cubic Metre</t>
  </si>
  <si>
    <t xml:space="preserve">m3/kg</t>
  </si>
  <si>
    <t xml:space="preserve">Cubic Metre per Kilogram</t>
  </si>
  <si>
    <t xml:space="preserve">Specific Volume</t>
  </si>
  <si>
    <t xml:space="preserve">meq/kg</t>
  </si>
  <si>
    <t xml:space="preserve">Milligram</t>
  </si>
  <si>
    <t xml:space="preserve">mg/100g</t>
  </si>
  <si>
    <t xml:space="preserve">mg/g</t>
  </si>
  <si>
    <t xml:space="preserve">mg/kg</t>
  </si>
  <si>
    <t xml:space="preserve">Miligram per Liter</t>
  </si>
  <si>
    <t xml:space="preserve">Concentration</t>
  </si>
  <si>
    <t xml:space="preserve">mg/m3</t>
  </si>
  <si>
    <t xml:space="preserve">mgKOH/g</t>
  </si>
  <si>
    <t xml:space="preserve">Microsiemens per centimeter</t>
  </si>
  <si>
    <t xml:space="preserve">minute</t>
  </si>
  <si>
    <t xml:space="preserve">MJ</t>
  </si>
  <si>
    <t xml:space="preserve">Megajoule</t>
  </si>
  <si>
    <t xml:space="preserve">1 MJ = 1000 kJ</t>
  </si>
  <si>
    <t xml:space="preserve">Millilitre</t>
  </si>
  <si>
    <t xml:space="preserve">mol</t>
  </si>
  <si>
    <t xml:space="preserve">Mole</t>
  </si>
  <si>
    <t xml:space="preserve">Amount of Substance</t>
  </si>
  <si>
    <t xml:space="preserve">mol/m3</t>
  </si>
  <si>
    <t xml:space="preserve">Mole per Cubic Metre</t>
  </si>
  <si>
    <t xml:space="preserve">MPN/100mL</t>
  </si>
  <si>
    <t xml:space="preserve">MPN/g</t>
  </si>
  <si>
    <t xml:space="preserve">MPN/L</t>
  </si>
  <si>
    <t xml:space="preserve">MPN/swab</t>
  </si>
  <si>
    <t xml:space="preserve">Newton</t>
  </si>
  <si>
    <t xml:space="preserve">Force, Weight</t>
  </si>
  <si>
    <t xml:space="preserve">ng/L</t>
  </si>
  <si>
    <t xml:space="preserve">ng/mL</t>
  </si>
  <si>
    <t xml:space="preserve">Pa</t>
  </si>
  <si>
    <t xml:space="preserve">Pascal</t>
  </si>
  <si>
    <t xml:space="preserve">Pressure, Stress</t>
  </si>
  <si>
    <t xml:space="preserve">ppb</t>
  </si>
  <si>
    <t xml:space="preserve">Parts per Billion</t>
  </si>
  <si>
    <t xml:space="preserve">Parts per Million</t>
  </si>
  <si>
    <t xml:space="preserve">Pt-Co</t>
  </si>
  <si>
    <t xml:space="preserve">rad</t>
  </si>
  <si>
    <t xml:space="preserve">Radiannote 1</t>
  </si>
  <si>
    <t xml:space="preserve">Plane Angle</t>
  </si>
  <si>
    <t xml:space="preserve">Siemens</t>
  </si>
  <si>
    <t xml:space="preserve">Electrical Conductance</t>
  </si>
  <si>
    <t xml:space="preserve">s</t>
  </si>
  <si>
    <t xml:space="preserve">Second</t>
  </si>
  <si>
    <t xml:space="preserve">Time</t>
  </si>
  <si>
    <t xml:space="preserve">Sv</t>
  </si>
  <si>
    <t xml:space="preserve">Sievert</t>
  </si>
  <si>
    <t xml:space="preserve">Equivalent Dose (Of Ionising Radiation)</t>
  </si>
  <si>
    <t xml:space="preserve">t</t>
  </si>
  <si>
    <t xml:space="preserve">Metric ton</t>
  </si>
  <si>
    <t xml:space="preserve">1 t = 1000 kg</t>
  </si>
  <si>
    <t xml:space="preserve">T</t>
  </si>
  <si>
    <t xml:space="preserve">Tesla</t>
  </si>
  <si>
    <t xml:space="preserve">Magnetic Flux Density</t>
  </si>
  <si>
    <t xml:space="preserve">u</t>
  </si>
  <si>
    <t xml:space="preserve">Unified atomic mass unit</t>
  </si>
  <si>
    <t xml:space="preserve">1 u = 1.660 54 x 10-27 kg, approximately</t>
  </si>
  <si>
    <t xml:space="preserve">ug/Kg</t>
  </si>
  <si>
    <t xml:space="preserve">ug/L</t>
  </si>
  <si>
    <t xml:space="preserve">V</t>
  </si>
  <si>
    <t xml:space="preserve">Volt</t>
  </si>
  <si>
    <t xml:space="preserve">Voltage (Electrical Potential), Emf</t>
  </si>
  <si>
    <t xml:space="preserve">Watt</t>
  </si>
  <si>
    <t xml:space="preserve">Power, Radiant Flux</t>
  </si>
  <si>
    <t xml:space="preserve">Wb</t>
  </si>
  <si>
    <t xml:space="preserve">Weber</t>
  </si>
  <si>
    <t xml:space="preserve">Magnetic Flux</t>
  </si>
  <si>
    <t xml:space="preserve">µg/L</t>
  </si>
  <si>
    <t xml:space="preserve">µg/m3</t>
  </si>
  <si>
    <t xml:space="preserve">Ω</t>
  </si>
  <si>
    <t xml:space="preserve">Ohm</t>
  </si>
  <si>
    <t xml:space="preserve">Resistance, Impedance, Reactance</t>
  </si>
</sst>
</file>

<file path=xl/styles.xml><?xml version="1.0" encoding="utf-8"?>
<styleSheet xmlns="http://schemas.openxmlformats.org/spreadsheetml/2006/main">
  <numFmts count="10">
    <numFmt numFmtId="164" formatCode="General"/>
    <numFmt numFmtId="165" formatCode="General"/>
    <numFmt numFmtId="166" formatCode="@"/>
    <numFmt numFmtId="167" formatCode="#,##0"/>
    <numFmt numFmtId="168" formatCode="0.00"/>
    <numFmt numFmtId="169" formatCode="m/d"/>
    <numFmt numFmtId="170" formatCode="yyyy/mm/dd"/>
    <numFmt numFmtId="171" formatCode="0%"/>
    <numFmt numFmtId="172" formatCode="m/d/yyyy"/>
    <numFmt numFmtId="173" formatCode="&quot;TRUE&quot;;&quot;TRUE&quot;;&quot;FALSE&quot;"/>
  </numFmts>
  <fonts count="47">
    <font>
      <sz val="11"/>
      <color rgb="FF000000"/>
      <name val="Calibri"/>
      <family val="0"/>
      <charset val="1"/>
    </font>
    <font>
      <sz val="10"/>
      <name val="Arial"/>
      <family val="0"/>
    </font>
    <font>
      <sz val="10"/>
      <name val="Arial"/>
      <family val="0"/>
    </font>
    <font>
      <sz val="10"/>
      <name val="Arial"/>
      <family val="0"/>
    </font>
    <font>
      <sz val="18"/>
      <color rgb="FFFFFFFF"/>
      <name val="Arial"/>
      <family val="0"/>
      <charset val="1"/>
    </font>
    <font>
      <sz val="18"/>
      <color rgb="FFFFFFFF"/>
      <name val="Open Sans"/>
      <family val="0"/>
      <charset val="1"/>
    </font>
    <font>
      <sz val="12"/>
      <color rgb="FF434343"/>
      <name val="Open Sans"/>
      <family val="0"/>
      <charset val="1"/>
    </font>
    <font>
      <sz val="12"/>
      <color rgb="FF1155CC"/>
      <name val="Open Sans"/>
      <family val="0"/>
      <charset val="1"/>
    </font>
    <font>
      <sz val="11"/>
      <color rgb="FF434343"/>
      <name val="Open Sans"/>
      <family val="0"/>
      <charset val="1"/>
    </font>
    <font>
      <sz val="14"/>
      <color rgb="FFFFFFFF"/>
      <name val="Arial"/>
      <family val="0"/>
      <charset val="1"/>
    </font>
    <font>
      <sz val="14"/>
      <color rgb="FFFFFFFF"/>
      <name val="Open Sans"/>
      <family val="0"/>
      <charset val="1"/>
    </font>
    <font>
      <sz val="11"/>
      <color rgb="FF1155CC"/>
      <name val="Open Sans"/>
      <family val="0"/>
      <charset val="1"/>
    </font>
    <font>
      <sz val="10"/>
      <color rgb="FF999999"/>
      <name val="Open Sans"/>
      <family val="0"/>
      <charset val="1"/>
    </font>
    <font>
      <sz val="10"/>
      <color rgb="FF434343"/>
      <name val="Open Sans"/>
      <family val="0"/>
      <charset val="1"/>
    </font>
    <font>
      <sz val="14"/>
      <color rgb="FF000000"/>
      <name val="Open Sans"/>
      <family val="0"/>
      <charset val="1"/>
    </font>
    <font>
      <i val="true"/>
      <sz val="10"/>
      <color rgb="FF434343"/>
      <name val="Open Sans"/>
      <family val="0"/>
      <charset val="1"/>
    </font>
    <font>
      <sz val="10"/>
      <color rgb="FF000000"/>
      <name val="Open Sans"/>
      <family val="0"/>
      <charset val="1"/>
    </font>
    <font>
      <sz val="11"/>
      <color rgb="FFFFFFFF"/>
      <name val="Open Sans"/>
      <family val="0"/>
      <charset val="1"/>
    </font>
    <font>
      <sz val="11"/>
      <color rgb="FF000000"/>
      <name val="Open Sans"/>
      <family val="0"/>
      <charset val="1"/>
    </font>
    <font>
      <sz val="11"/>
      <color rgb="FF0000FF"/>
      <name val="Open Sans"/>
      <family val="0"/>
      <charset val="1"/>
    </font>
    <font>
      <i val="true"/>
      <sz val="11"/>
      <color rgb="FF434343"/>
      <name val="Open Sans"/>
      <family val="0"/>
      <charset val="1"/>
    </font>
    <font>
      <sz val="11"/>
      <color rgb="FF660099"/>
      <name val="Open Sans"/>
      <family val="0"/>
      <charset val="1"/>
    </font>
    <font>
      <i val="true"/>
      <sz val="10"/>
      <color rgb="FFEFEFEF"/>
      <name val="Open Sans"/>
      <family val="0"/>
      <charset val="1"/>
    </font>
    <font>
      <sz val="10"/>
      <color rgb="FFFFFFFF"/>
      <name val="Open Sans"/>
      <family val="0"/>
      <charset val="1"/>
    </font>
    <font>
      <sz val="8"/>
      <color rgb="FFFFFFFF"/>
      <name val="Open Sans"/>
      <family val="0"/>
      <charset val="1"/>
    </font>
    <font>
      <i val="true"/>
      <sz val="9"/>
      <color rgb="FFEFEFEF"/>
      <name val="Open Sans"/>
      <family val="0"/>
      <charset val="1"/>
    </font>
    <font>
      <sz val="12"/>
      <color rgb="FFFFFFFF"/>
      <name val="Open Sans"/>
      <family val="0"/>
      <charset val="1"/>
    </font>
    <font>
      <i val="true"/>
      <sz val="10"/>
      <color rgb="FFB7B7B7"/>
      <name val="Open Sans"/>
      <family val="0"/>
      <charset val="1"/>
    </font>
    <font>
      <b val="true"/>
      <sz val="11"/>
      <color rgb="FFFFFFFF"/>
      <name val="Open Sans"/>
      <family val="0"/>
      <charset val="1"/>
    </font>
    <font>
      <sz val="12"/>
      <color rgb="FFEFEFEF"/>
      <name val="Open Sans"/>
      <family val="0"/>
      <charset val="1"/>
    </font>
    <font>
      <i val="true"/>
      <sz val="10"/>
      <color rgb="FF666666"/>
      <name val="Open Sans"/>
      <family val="0"/>
      <charset val="1"/>
    </font>
    <font>
      <i val="true"/>
      <sz val="9"/>
      <color rgb="FFB7B7B7"/>
      <name val="Open Sans"/>
      <family val="0"/>
      <charset val="1"/>
    </font>
    <font>
      <sz val="11"/>
      <name val="Open Sans"/>
      <family val="0"/>
      <charset val="1"/>
    </font>
    <font>
      <sz val="11"/>
      <color rgb="FF434343"/>
      <name val="&quot;Open Sans&quot;"/>
      <family val="0"/>
      <charset val="1"/>
    </font>
    <font>
      <sz val="11"/>
      <name val="Arial"/>
      <family val="0"/>
      <charset val="1"/>
    </font>
    <font>
      <sz val="13"/>
      <color rgb="FFFFFFFF"/>
      <name val="Open Sans"/>
      <family val="0"/>
      <charset val="1"/>
    </font>
    <font>
      <sz val="11"/>
      <color rgb="FF434343"/>
      <name val="&quot;docs-Open Sans&quot;"/>
      <family val="0"/>
      <charset val="1"/>
    </font>
    <font>
      <sz val="9"/>
      <color rgb="FF434343"/>
      <name val="Open Sans"/>
      <family val="0"/>
      <charset val="1"/>
    </font>
    <font>
      <sz val="9"/>
      <color rgb="FF000000"/>
      <name val="Open Sans"/>
      <family val="0"/>
      <charset val="1"/>
    </font>
    <font>
      <sz val="11"/>
      <name val="Cambria"/>
      <family val="0"/>
      <charset val="1"/>
    </font>
    <font>
      <sz val="11"/>
      <color rgb="FF434343"/>
      <name val="Cambria"/>
      <family val="0"/>
      <charset val="1"/>
    </font>
    <font>
      <sz val="10"/>
      <color rgb="FF434343"/>
      <name val="Arial"/>
      <family val="0"/>
      <charset val="1"/>
    </font>
    <font>
      <sz val="16"/>
      <color rgb="FFFFFFFF"/>
      <name val="Open Sans"/>
      <family val="0"/>
      <charset val="1"/>
    </font>
    <font>
      <sz val="11"/>
      <color rgb="FFEFEFEF"/>
      <name val="Open Sans"/>
      <family val="0"/>
      <charset val="1"/>
    </font>
    <font>
      <i val="true"/>
      <sz val="12"/>
      <color rgb="FFEFEFEF"/>
      <name val="Open Sans"/>
      <family val="0"/>
      <charset val="1"/>
    </font>
    <font>
      <sz val="10"/>
      <name val="Open Sans"/>
      <family val="0"/>
      <charset val="1"/>
    </font>
    <font>
      <sz val="14"/>
      <name val="Cambria"/>
      <family val="0"/>
      <charset val="1"/>
    </font>
  </fonts>
  <fills count="6">
    <fill>
      <patternFill patternType="none"/>
    </fill>
    <fill>
      <patternFill patternType="gray125"/>
    </fill>
    <fill>
      <patternFill patternType="solid">
        <fgColor rgb="FF0B5394"/>
        <bgColor rgb="FF1155CC"/>
      </patternFill>
    </fill>
    <fill>
      <patternFill patternType="solid">
        <fgColor rgb="FF3D85C6"/>
        <bgColor rgb="FF339966"/>
      </patternFill>
    </fill>
    <fill>
      <patternFill patternType="solid">
        <fgColor rgb="FFFFFFFF"/>
        <bgColor rgb="FFEFEFEF"/>
      </patternFill>
    </fill>
    <fill>
      <patternFill patternType="solid">
        <fgColor rgb="FFF9F9CC"/>
        <bgColor rgb="FFEFEFEF"/>
      </patternFill>
    </fill>
  </fills>
  <borders count="10">
    <border diagonalUp="false" diagonalDown="false">
      <left/>
      <right/>
      <top/>
      <bottom/>
      <diagonal/>
    </border>
    <border diagonalUp="false" diagonalDown="false">
      <left style="thin">
        <color rgb="FFB7B7B7"/>
      </left>
      <right style="thin">
        <color rgb="FFB7B7B7"/>
      </right>
      <top style="thin">
        <color rgb="FFB7B7B7"/>
      </top>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n">
        <color rgb="FF999999"/>
      </right>
      <top style="thin">
        <color rgb="FF999999"/>
      </top>
      <bottom style="thin">
        <color rgb="FF999999"/>
      </bottom>
      <diagonal/>
    </border>
    <border diagonalUp="false" diagonalDown="false">
      <left style="thin">
        <color rgb="FF999999"/>
      </left>
      <right/>
      <top style="thin">
        <color rgb="FF999999"/>
      </top>
      <bottom style="thin">
        <color rgb="FF999999"/>
      </bottom>
      <diagonal/>
    </border>
    <border diagonalUp="false" diagonalDown="false">
      <left/>
      <right/>
      <top style="thin">
        <color rgb="FF999999"/>
      </top>
      <bottom/>
      <diagonal/>
    </border>
    <border diagonalUp="false" diagonalDown="false">
      <left style="thin">
        <color rgb="FFB7B7B7"/>
      </left>
      <right style="thin">
        <color rgb="FFB7B7B7"/>
      </right>
      <top style="thin">
        <color rgb="FFB7B7B7"/>
      </top>
      <bottom style="thin">
        <color rgb="FFB7B7B7"/>
      </bottom>
      <diagonal/>
    </border>
    <border diagonalUp="false" diagonalDown="false">
      <left style="thin">
        <color rgb="FF999999"/>
      </left>
      <right style="thin">
        <color rgb="FF999999"/>
      </right>
      <top/>
      <bottom style="thin">
        <color rgb="FF999999"/>
      </bottom>
      <diagonal/>
    </border>
    <border diagonalUp="false" diagonalDown="false">
      <left style="thin">
        <color rgb="FF999999"/>
      </left>
      <right style="thin">
        <color rgb="FF999999"/>
      </right>
      <top style="thin">
        <color rgb="FF999999"/>
      </top>
      <bottom/>
      <diagonal/>
    </border>
    <border diagonalUp="false" diagonalDown="false">
      <left/>
      <right style="thin">
        <color rgb="FF999999"/>
      </right>
      <top/>
      <bottom style="thin">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5" fontId="15"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left" vertical="center" textRotation="0" wrapText="true" indent="0" shrinkToFit="false"/>
      <protection locked="true" hidden="false"/>
    </xf>
    <xf numFmtId="166" fontId="8" fillId="0" borderId="0" xfId="0" applyFont="true" applyBorder="false" applyAlignment="true" applyProtection="false">
      <alignment horizontal="left" vertical="center" textRotation="0" wrapText="true" indent="0" shrinkToFit="false"/>
      <protection locked="true" hidden="false"/>
    </xf>
    <xf numFmtId="166" fontId="19" fillId="0" borderId="0" xfId="0" applyFont="true" applyBorder="false" applyAlignment="true" applyProtection="false">
      <alignment horizontal="left" vertical="center" textRotation="0" wrapText="false" indent="0" shrinkToFit="false"/>
      <protection locked="true" hidden="false"/>
    </xf>
    <xf numFmtId="167" fontId="8" fillId="0" borderId="0" xfId="0" applyFont="true" applyBorder="false" applyAlignment="true" applyProtection="false">
      <alignment horizontal="left" vertical="center" textRotation="0" wrapText="true" indent="0" shrinkToFit="false"/>
      <protection locked="true" hidden="false"/>
    </xf>
    <xf numFmtId="167" fontId="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4"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17" fillId="2"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2" borderId="0" xfId="0" applyFont="true" applyBorder="true" applyAlignment="true" applyProtection="false">
      <alignment horizontal="left" vertical="center" textRotation="0" wrapText="true" indent="0" shrinkToFit="false"/>
      <protection locked="true" hidden="false"/>
    </xf>
    <xf numFmtId="164" fontId="13" fillId="4"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7" fillId="3" borderId="2" xfId="0" applyFont="true" applyBorder="true" applyAlignment="true" applyProtection="false">
      <alignment horizontal="general" vertical="center" textRotation="0" wrapText="false" indent="0" shrinkToFit="false"/>
      <protection locked="true" hidden="false"/>
    </xf>
    <xf numFmtId="164" fontId="24" fillId="3" borderId="2" xfId="0" applyFont="true" applyBorder="true" applyAlignment="true" applyProtection="false">
      <alignment horizontal="center" vertical="center" textRotation="0" wrapText="true" indent="0" shrinkToFit="false"/>
      <protection locked="true" hidden="false"/>
    </xf>
    <xf numFmtId="164" fontId="17" fillId="3" borderId="2" xfId="0" applyFont="true" applyBorder="true" applyAlignment="true" applyProtection="false">
      <alignment horizontal="center" vertical="center" textRotation="0" wrapText="true" indent="0" shrinkToFit="false"/>
      <protection locked="true" hidden="false"/>
    </xf>
    <xf numFmtId="166" fontId="17" fillId="3" borderId="2"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left" vertical="center" textRotation="0" wrapText="false" indent="0" shrinkToFit="false"/>
      <protection locked="true" hidden="false"/>
    </xf>
    <xf numFmtId="166" fontId="8" fillId="5" borderId="0" xfId="0" applyFont="true" applyBorder="false" applyAlignment="true" applyProtection="false">
      <alignment horizontal="left" vertical="center" textRotation="0" wrapText="false" indent="0" shrinkToFit="fals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22" fillId="3"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8" fontId="13" fillId="0" borderId="0" xfId="0" applyFont="true" applyBorder="fals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general" vertical="center" textRotation="0" wrapText="true" indent="0" shrinkToFit="false"/>
      <protection locked="true" hidden="false"/>
    </xf>
    <xf numFmtId="168" fontId="17" fillId="3"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6" fontId="13" fillId="4" borderId="0" xfId="0" applyFont="true" applyBorder="false" applyAlignment="true" applyProtection="false">
      <alignment horizontal="center" vertical="center" textRotation="0" wrapText="true" indent="0" shrinkToFit="false"/>
      <protection locked="true" hidden="false"/>
    </xf>
    <xf numFmtId="165" fontId="5" fillId="3" borderId="0" xfId="0" applyFont="true" applyBorder="true" applyAlignment="true" applyProtection="false">
      <alignment horizontal="left" vertical="center" textRotation="0" wrapText="false" indent="0" shrinkToFit="false"/>
      <protection locked="true" hidden="false"/>
    </xf>
    <xf numFmtId="164" fontId="25" fillId="3" borderId="0" xfId="0" applyFont="true" applyBorder="true" applyAlignment="true" applyProtection="false">
      <alignment horizontal="center" vertical="center" textRotation="0" wrapText="false" indent="0" shrinkToFit="false"/>
      <protection locked="true" hidden="false"/>
    </xf>
    <xf numFmtId="164" fontId="26" fillId="3"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7" fillId="3" borderId="0" xfId="0" applyFont="true" applyBorder="true" applyAlignment="true" applyProtection="false">
      <alignment horizontal="right" vertical="center" textRotation="0" wrapText="false" indent="0" shrinkToFit="false"/>
      <protection locked="true" hidden="false"/>
    </xf>
    <xf numFmtId="164" fontId="26" fillId="3" borderId="2" xfId="0" applyFont="true" applyBorder="true" applyAlignment="true" applyProtection="false">
      <alignment horizontal="center" vertical="center" textRotation="0" wrapText="false" indent="0" shrinkToFit="false"/>
      <protection locked="true" hidden="false"/>
    </xf>
    <xf numFmtId="165" fontId="27" fillId="0" borderId="0" xfId="0" applyFont="true" applyBorder="true" applyAlignment="true" applyProtection="false">
      <alignment horizontal="center" vertical="center" textRotation="0" wrapText="false" indent="0" shrinkToFit="false"/>
      <protection locked="true" hidden="false"/>
    </xf>
    <xf numFmtId="164" fontId="17" fillId="3" borderId="2"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8" fillId="4" borderId="0" xfId="0" applyFont="true" applyBorder="false" applyAlignment="true" applyProtection="false">
      <alignment horizontal="left" vertical="center"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6" fontId="8" fillId="4"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6" fontId="26" fillId="3" borderId="2" xfId="0" applyFont="true" applyBorder="true" applyAlignment="true" applyProtection="false">
      <alignment horizontal="center" vertical="center" textRotation="0" wrapText="false" indent="0" shrinkToFit="false"/>
      <protection locked="true" hidden="false"/>
    </xf>
    <xf numFmtId="164" fontId="26" fillId="3" borderId="3"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6" fillId="3" borderId="2"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6" fontId="8" fillId="0" borderId="0" xfId="0" applyFont="true" applyBorder="false" applyAlignment="true" applyProtection="false">
      <alignment horizontal="general" vertical="center" textRotation="0" wrapText="false" indent="0" shrinkToFit="false"/>
      <protection locked="true" hidden="false"/>
    </xf>
    <xf numFmtId="166" fontId="8" fillId="4" borderId="0" xfId="0" applyFont="true" applyBorder="fals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center" textRotation="0" wrapText="false" indent="0" shrinkToFit="false"/>
      <protection locked="true" hidden="false"/>
    </xf>
    <xf numFmtId="165" fontId="15" fillId="4" borderId="0" xfId="0" applyFont="true" applyBorder="true" applyAlignment="true" applyProtection="false">
      <alignment horizontal="center" vertical="center" textRotation="0" wrapText="false" indent="0" shrinkToFit="false"/>
      <protection locked="true" hidden="false"/>
    </xf>
    <xf numFmtId="164" fontId="29" fillId="3" borderId="0" xfId="0" applyFont="true" applyBorder="true" applyAlignment="true" applyProtection="false">
      <alignment horizontal="left" vertical="center" textRotation="0" wrapText="false" indent="0" shrinkToFit="false"/>
      <protection locked="true" hidden="false"/>
    </xf>
    <xf numFmtId="165" fontId="30" fillId="4"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6" fontId="8" fillId="4" borderId="0" xfId="0" applyFont="true" applyBorder="false" applyAlignment="true" applyProtection="false">
      <alignment horizontal="general" vertical="center" textRotation="0" wrapText="true" indent="0" shrinkToFit="false"/>
      <protection locked="true" hidden="false"/>
    </xf>
    <xf numFmtId="166" fontId="8" fillId="4"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6" fontId="8" fillId="5"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4" fontId="23" fillId="3" borderId="0"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true" indent="0" shrinkToFit="false"/>
      <protection locked="true" hidden="false"/>
    </xf>
    <xf numFmtId="164" fontId="23" fillId="0" borderId="2" xfId="0" applyFont="true" applyBorder="true" applyAlignment="true" applyProtection="false">
      <alignment horizontal="general" vertical="center" textRotation="0" wrapText="true" indent="0" shrinkToFit="false"/>
      <protection locked="true" hidden="false"/>
    </xf>
    <xf numFmtId="166" fontId="8" fillId="4" borderId="0" xfId="0" applyFont="true" applyBorder="false" applyAlignment="true" applyProtection="false">
      <alignment horizontal="left" vertical="center" textRotation="0" wrapText="false" indent="0" shrinkToFit="false"/>
      <protection locked="true" hidden="false"/>
    </xf>
    <xf numFmtId="164" fontId="8" fillId="4" borderId="0" xfId="0" applyFont="true" applyBorder="false" applyAlignment="true" applyProtection="false">
      <alignment horizontal="general" vertical="center" textRotation="0" wrapText="false" indent="0" shrinkToFit="false"/>
      <protection locked="true" hidden="false"/>
    </xf>
    <xf numFmtId="166" fontId="8" fillId="4"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6" fontId="5" fillId="3"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5" fontId="5" fillId="3" borderId="0" xfId="0" applyFont="true" applyBorder="true" applyAlignment="true" applyProtection="false">
      <alignment horizontal="center" vertical="center" textRotation="0" wrapText="false" indent="0" shrinkToFit="false"/>
      <protection locked="true" hidden="false"/>
    </xf>
    <xf numFmtId="164" fontId="20" fillId="5" borderId="0" xfId="0" applyFont="true" applyBorder="false" applyAlignment="true" applyProtection="false">
      <alignment horizontal="left" vertical="center" textRotation="0" wrapText="false" indent="0" shrinkToFit="false"/>
      <protection locked="true" hidden="false"/>
    </xf>
    <xf numFmtId="164" fontId="13" fillId="4" borderId="0" xfId="0" applyFont="true" applyBorder="false" applyAlignment="true" applyProtection="false">
      <alignment horizontal="center" vertical="center" textRotation="0" wrapText="false" indent="0" shrinkToFit="false"/>
      <protection locked="true" hidden="false"/>
    </xf>
    <xf numFmtId="164" fontId="17" fillId="3" borderId="2" xfId="0" applyFont="true" applyBorder="true" applyAlignment="true" applyProtection="false">
      <alignment horizontal="right" vertical="center" textRotation="0" wrapText="false" indent="0" shrinkToFit="false"/>
      <protection locked="true" hidden="false"/>
    </xf>
    <xf numFmtId="166" fontId="17" fillId="3" borderId="2" xfId="0" applyFont="true" applyBorder="true" applyAlignment="true" applyProtection="false">
      <alignment horizontal="center" vertical="center" textRotation="0" wrapText="false" indent="0" shrinkToFit="false"/>
      <protection locked="true" hidden="false"/>
    </xf>
    <xf numFmtId="164" fontId="17" fillId="4" borderId="0" xfId="0" applyFont="true" applyBorder="true" applyAlignment="true" applyProtection="false">
      <alignment horizontal="center" vertical="center" textRotation="0" wrapText="false" indent="0" shrinkToFit="false"/>
      <protection locked="true" hidden="false"/>
    </xf>
    <xf numFmtId="166" fontId="8" fillId="5" borderId="0" xfId="0" applyFont="true" applyBorder="false" applyAlignment="true" applyProtection="false">
      <alignment horizontal="right" vertical="center" textRotation="0" wrapText="false" indent="0" shrinkToFit="false"/>
      <protection locked="true" hidden="false"/>
    </xf>
    <xf numFmtId="166" fontId="13" fillId="0" borderId="0" xfId="0" applyFont="true" applyBorder="false" applyAlignment="true" applyProtection="false">
      <alignment horizontal="right" vertical="center" textRotation="0" wrapText="true" indent="0" shrinkToFit="false"/>
      <protection locked="true" hidden="false"/>
    </xf>
    <xf numFmtId="164" fontId="13" fillId="4" borderId="0" xfId="0" applyFont="true" applyBorder="false" applyAlignment="true" applyProtection="false">
      <alignment horizontal="right" vertical="center" textRotation="0" wrapText="true" indent="0" shrinkToFit="false"/>
      <protection locked="true" hidden="false"/>
    </xf>
    <xf numFmtId="164" fontId="23" fillId="3" borderId="0" xfId="0" applyFont="true" applyBorder="true" applyAlignment="true" applyProtection="false">
      <alignment horizontal="general" vertical="center" textRotation="0" wrapText="false" indent="0" shrinkToFit="false"/>
      <protection locked="true" hidden="false"/>
    </xf>
    <xf numFmtId="164" fontId="23" fillId="3"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33" fillId="4" borderId="0" xfId="0" applyFont="true" applyBorder="false" applyAlignment="true" applyProtection="false">
      <alignment horizontal="general" vertical="center" textRotation="0" wrapText="false" indent="0" shrinkToFit="false"/>
      <protection locked="true" hidden="false"/>
    </xf>
    <xf numFmtId="164" fontId="34" fillId="4" borderId="0" xfId="0" applyFont="true" applyBorder="false" applyAlignment="true" applyProtection="false">
      <alignment horizontal="general" vertical="center" textRotation="0" wrapText="false" indent="0" shrinkToFit="false"/>
      <protection locked="true" hidden="false"/>
    </xf>
    <xf numFmtId="164" fontId="26" fillId="3" borderId="6" xfId="0" applyFont="true" applyBorder="true" applyAlignment="true" applyProtection="false">
      <alignment horizontal="center" vertical="center" textRotation="0" wrapText="fals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9" fontId="8" fillId="4" borderId="0" xfId="0" applyFont="true" applyBorder="false" applyAlignment="true" applyProtection="false">
      <alignment horizontal="left"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35" fillId="3" borderId="0" xfId="0" applyFont="true" applyBorder="false" applyAlignment="true" applyProtection="false">
      <alignment horizontal="general" vertical="center" textRotation="0" wrapText="false" indent="0" shrinkToFit="false"/>
      <protection locked="true" hidden="false"/>
    </xf>
    <xf numFmtId="164" fontId="35" fillId="3" borderId="0" xfId="0" applyFont="true" applyBorder="false" applyAlignment="true" applyProtection="false">
      <alignment horizontal="center" vertical="center" textRotation="0" wrapText="false" indent="0" shrinkToFit="false"/>
      <protection locked="true" hidden="false"/>
    </xf>
    <xf numFmtId="164" fontId="17" fillId="3"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left" vertical="center" textRotation="0" wrapText="true" indent="0" shrinkToFit="false"/>
      <protection locked="true" hidden="false"/>
    </xf>
    <xf numFmtId="166" fontId="10" fillId="3" borderId="0" xfId="0" applyFont="true" applyBorder="true" applyAlignment="true" applyProtection="false">
      <alignment horizontal="left" vertical="center" textRotation="0" wrapText="true" indent="0" shrinkToFit="false"/>
      <protection locked="true" hidden="false"/>
    </xf>
    <xf numFmtId="164" fontId="17" fillId="3"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6"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70" fontId="13" fillId="0" borderId="0" xfId="0" applyFont="true" applyBorder="false" applyAlignment="true" applyProtection="false">
      <alignment horizontal="center" vertical="center" textRotation="0" wrapText="false" indent="0" shrinkToFit="false"/>
      <protection locked="true" hidden="false"/>
    </xf>
    <xf numFmtId="164" fontId="35" fillId="3" borderId="0" xfId="0" applyFont="true" applyBorder="true" applyAlignment="true" applyProtection="false">
      <alignment horizontal="left" vertical="center" textRotation="0" wrapText="false" indent="0" shrinkToFit="false"/>
      <protection locked="true" hidden="false"/>
    </xf>
    <xf numFmtId="164" fontId="5" fillId="3"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center" vertical="center" textRotation="0" wrapText="false" indent="0" shrinkToFit="false"/>
      <protection locked="true" hidden="false"/>
    </xf>
    <xf numFmtId="164" fontId="36" fillId="4" borderId="0" xfId="0" applyFont="true" applyBorder="false" applyAlignment="true" applyProtection="false">
      <alignment horizontal="left" vertical="center" textRotation="0" wrapText="false" indent="0" shrinkToFit="false"/>
      <protection locked="true" hidden="false"/>
    </xf>
    <xf numFmtId="166" fontId="37" fillId="0" borderId="0" xfId="0" applyFont="true" applyBorder="false" applyAlignment="true" applyProtection="false">
      <alignment horizontal="center" vertical="center" textRotation="0" wrapText="true" indent="0" shrinkToFit="false"/>
      <protection locked="true" hidden="false"/>
    </xf>
    <xf numFmtId="166" fontId="38" fillId="0" borderId="0" xfId="0" applyFont="true" applyBorder="false" applyAlignment="true" applyProtection="false">
      <alignment horizontal="center" vertical="center" textRotation="0" wrapText="false" indent="0" shrinkToFit="false"/>
      <protection locked="true" hidden="false"/>
    </xf>
    <xf numFmtId="166" fontId="37" fillId="0" borderId="0" xfId="0" applyFont="true" applyBorder="false" applyAlignment="true" applyProtection="false">
      <alignment horizontal="center" vertical="center" textRotation="0" wrapText="false" indent="0" shrinkToFit="false"/>
      <protection locked="true" hidden="false"/>
    </xf>
    <xf numFmtId="166" fontId="37" fillId="4" borderId="0" xfId="0" applyFont="true" applyBorder="false" applyAlignment="true" applyProtection="false">
      <alignment horizontal="center" vertical="center" textRotation="0" wrapText="true" indent="0" shrinkToFit="false"/>
      <protection locked="true" hidden="false"/>
    </xf>
    <xf numFmtId="166" fontId="37" fillId="4" borderId="0" xfId="0" applyFont="true" applyBorder="false" applyAlignment="true" applyProtection="false">
      <alignment horizontal="left" vertical="center" textRotation="0" wrapText="true" indent="0" shrinkToFit="false"/>
      <protection locked="true" hidden="false"/>
    </xf>
    <xf numFmtId="167" fontId="37" fillId="4" borderId="0" xfId="0" applyFont="true" applyBorder="fals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37" fillId="4" borderId="0" xfId="0" applyFont="true" applyBorder="false" applyAlignment="true" applyProtection="false">
      <alignment horizontal="center" vertical="center" textRotation="0" wrapText="true" indent="0" shrinkToFit="false"/>
      <protection locked="true" hidden="false"/>
    </xf>
    <xf numFmtId="166" fontId="37" fillId="4" borderId="0" xfId="0" applyFont="true" applyBorder="false" applyAlignment="true" applyProtection="false">
      <alignment horizontal="left" vertical="center" textRotation="0" wrapText="false" indent="0" shrinkToFit="false"/>
      <protection locked="true" hidden="false"/>
    </xf>
    <xf numFmtId="166" fontId="37" fillId="4" borderId="0" xfId="0" applyFont="true" applyBorder="false" applyAlignment="true" applyProtection="false">
      <alignment horizontal="center" vertical="center" textRotation="0" wrapText="false" indent="0" shrinkToFit="false"/>
      <protection locked="true" hidden="false"/>
    </xf>
    <xf numFmtId="164" fontId="39" fillId="4" borderId="0" xfId="0" applyFont="true" applyBorder="false" applyAlignment="true" applyProtection="false">
      <alignment horizontal="center" vertical="center" textRotation="0" wrapText="false" indent="0" shrinkToFit="false"/>
      <protection locked="true" hidden="false"/>
    </xf>
    <xf numFmtId="166" fontId="5" fillId="3" borderId="0" xfId="0" applyFont="true" applyBorder="false" applyAlignment="true" applyProtection="false">
      <alignment horizontal="left" vertical="center" textRotation="0" wrapText="false" indent="0" shrinkToFit="false"/>
      <protection locked="true" hidden="false"/>
    </xf>
    <xf numFmtId="166" fontId="35" fillId="3" borderId="0" xfId="0" applyFont="true" applyBorder="false" applyAlignment="true" applyProtection="false">
      <alignment horizontal="center" vertical="center" textRotation="0" wrapText="false" indent="0" shrinkToFit="false"/>
      <protection locked="true" hidden="false"/>
    </xf>
    <xf numFmtId="166" fontId="13" fillId="3" borderId="0" xfId="0" applyFont="true" applyBorder="false" applyAlignment="true" applyProtection="false">
      <alignment horizontal="left" vertical="center" textRotation="0" wrapText="false" indent="0" shrinkToFit="false"/>
      <protection locked="true" hidden="false"/>
    </xf>
    <xf numFmtId="164" fontId="25" fillId="3" borderId="0" xfId="0" applyFont="true" applyBorder="false" applyAlignment="true" applyProtection="false">
      <alignment horizontal="left" vertical="center" textRotation="0" wrapText="false" indent="0" shrinkToFit="false"/>
      <protection locked="true" hidden="false"/>
    </xf>
    <xf numFmtId="166" fontId="35" fillId="3" borderId="0" xfId="0" applyFont="true" applyBorder="false" applyAlignment="true" applyProtection="false">
      <alignment horizontal="left" vertical="center" textRotation="0" wrapText="false" indent="0" shrinkToFit="false"/>
      <protection locked="true" hidden="false"/>
    </xf>
    <xf numFmtId="167" fontId="26" fillId="3" borderId="8"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true" indent="0" shrinkToFit="false"/>
      <protection locked="true" hidden="false"/>
    </xf>
    <xf numFmtId="164" fontId="18" fillId="3" borderId="8" xfId="0" applyFont="true" applyBorder="true" applyAlignment="true" applyProtection="false">
      <alignment horizontal="left" vertical="center" textRotation="0" wrapText="false" indent="0" shrinkToFit="false"/>
      <protection locked="true" hidden="false"/>
    </xf>
    <xf numFmtId="164" fontId="15" fillId="4" borderId="0" xfId="0" applyFont="true" applyBorder="false" applyAlignment="true" applyProtection="false">
      <alignment horizontal="center" vertical="center" textRotation="0" wrapText="false" indent="0" shrinkToFit="false"/>
      <protection locked="true" hidden="false"/>
    </xf>
    <xf numFmtId="166" fontId="24" fillId="3" borderId="2" xfId="0" applyFont="true" applyBorder="true" applyAlignment="true" applyProtection="false">
      <alignment horizontal="center" vertical="center" textRotation="0" wrapText="true" indent="0" shrinkToFit="false"/>
      <protection locked="true" hidden="false"/>
    </xf>
    <xf numFmtId="167" fontId="17" fillId="3" borderId="2" xfId="0" applyFont="true" applyBorder="true" applyAlignment="true" applyProtection="false">
      <alignment horizontal="center" vertical="center" textRotation="0" wrapText="true" indent="0" shrinkToFit="false"/>
      <protection locked="true" hidden="false"/>
    </xf>
    <xf numFmtId="164" fontId="39" fillId="4" borderId="0" xfId="0" applyFont="true" applyBorder="false" applyAlignment="true" applyProtection="false">
      <alignment horizontal="general" vertical="center" textRotation="0" wrapText="false" indent="0" shrinkToFit="false"/>
      <protection locked="true" hidden="false"/>
    </xf>
    <xf numFmtId="167" fontId="8" fillId="4" borderId="0" xfId="0" applyFont="true" applyBorder="false" applyAlignment="true" applyProtection="false">
      <alignment horizontal="center" vertical="center" textRotation="0" wrapText="false" indent="0" shrinkToFit="false"/>
      <protection locked="true" hidden="false"/>
    </xf>
    <xf numFmtId="164" fontId="40" fillId="4" borderId="0" xfId="0" applyFont="true" applyBorder="false" applyAlignment="true" applyProtection="false">
      <alignment horizontal="general" vertical="center" textRotation="0" wrapText="false" indent="0" shrinkToFit="false"/>
      <protection locked="true" hidden="false"/>
    </xf>
    <xf numFmtId="166" fontId="5" fillId="3" borderId="0" xfId="0" applyFont="true" applyBorder="true" applyAlignment="true" applyProtection="false">
      <alignment horizontal="left" vertical="center" textRotation="0" wrapText="false" indent="0" shrinkToFit="false"/>
      <protection locked="true" hidden="false"/>
    </xf>
    <xf numFmtId="166" fontId="23"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41" fillId="0" borderId="0" xfId="0" applyFont="true" applyBorder="false" applyAlignment="true" applyProtection="false">
      <alignment horizontal="center" vertical="center" textRotation="0" wrapText="true" indent="0" shrinkToFit="false"/>
      <protection locked="true" hidden="false"/>
    </xf>
    <xf numFmtId="164" fontId="41" fillId="4" borderId="0" xfId="0" applyFont="true" applyBorder="fals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71" fontId="8" fillId="4" borderId="0" xfId="0" applyFont="true" applyBorder="false" applyAlignment="true" applyProtection="false">
      <alignment horizontal="center" vertical="center" textRotation="0" wrapText="false" indent="0" shrinkToFit="false"/>
      <protection locked="true" hidden="false"/>
    </xf>
    <xf numFmtId="166" fontId="42" fillId="3" borderId="0" xfId="0" applyFont="true" applyBorder="true" applyAlignment="true" applyProtection="false">
      <alignment horizontal="left" vertical="center" textRotation="0" wrapText="false" indent="0" shrinkToFit="false"/>
      <protection locked="true" hidden="false"/>
    </xf>
    <xf numFmtId="164" fontId="43" fillId="3" borderId="2" xfId="0" applyFont="true" applyBorder="true" applyAlignment="true" applyProtection="false">
      <alignment horizontal="center" vertical="center" textRotation="0" wrapText="false" indent="0" shrinkToFit="false"/>
      <protection locked="true" hidden="false"/>
    </xf>
    <xf numFmtId="166" fontId="10" fillId="3" borderId="9" xfId="0" applyFont="true" applyBorder="tru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left" vertical="center" textRotation="0" wrapText="false" indent="0" shrinkToFit="false"/>
      <protection locked="true" hidden="false"/>
    </xf>
    <xf numFmtId="166" fontId="13" fillId="4"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right" vertical="center" textRotation="0" wrapText="true" indent="0" shrinkToFit="false"/>
      <protection locked="true" hidden="false"/>
    </xf>
    <xf numFmtId="164" fontId="29" fillId="3" borderId="0" xfId="0" applyFont="true" applyBorder="false" applyAlignment="true" applyProtection="false">
      <alignment horizontal="left" vertical="center" textRotation="0" wrapText="false" indent="0" shrinkToFit="false"/>
      <protection locked="true" hidden="false"/>
    </xf>
    <xf numFmtId="164" fontId="35" fillId="3" borderId="0" xfId="0" applyFont="true" applyBorder="false" applyAlignment="true" applyProtection="false">
      <alignment horizontal="left" vertical="center" textRotation="0" wrapText="true" indent="0" shrinkToFit="false"/>
      <protection locked="true" hidden="false"/>
    </xf>
    <xf numFmtId="164" fontId="10" fillId="3" borderId="0" xfId="0" applyFont="true" applyBorder="false" applyAlignment="true" applyProtection="false">
      <alignment horizontal="right" vertical="center" textRotation="0" wrapText="false" indent="0" shrinkToFit="false"/>
      <protection locked="true" hidden="false"/>
    </xf>
    <xf numFmtId="166" fontId="8" fillId="0" borderId="0" xfId="0" applyFont="true" applyBorder="false" applyAlignment="true" applyProtection="false">
      <alignment horizontal="center" vertical="center" textRotation="0" wrapText="false" indent="0" shrinkToFit="false"/>
      <protection locked="true" hidden="false"/>
    </xf>
    <xf numFmtId="166" fontId="8"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26" fillId="3" borderId="0" xfId="0" applyFont="true" applyBorder="true" applyAlignment="true" applyProtection="false">
      <alignment horizontal="left" vertical="center" textRotation="0" wrapText="false" indent="0" shrinkToFit="false"/>
      <protection locked="true" hidden="false"/>
    </xf>
    <xf numFmtId="164" fontId="44" fillId="3" borderId="0" xfId="0" applyFont="true" applyBorder="true" applyAlignment="true" applyProtection="false">
      <alignment horizontal="center" vertical="center" textRotation="0" wrapText="true" indent="0" shrinkToFit="false"/>
      <protection locked="true" hidden="false"/>
    </xf>
    <xf numFmtId="166" fontId="26" fillId="3" borderId="0" xfId="0" applyFont="true" applyBorder="true" applyAlignment="true" applyProtection="false">
      <alignment horizontal="left" vertical="center" textRotation="0" wrapText="false" indent="0" shrinkToFit="false"/>
      <protection locked="true" hidden="false"/>
    </xf>
    <xf numFmtId="172" fontId="8" fillId="0" borderId="0" xfId="0" applyFont="true" applyBorder="false" applyAlignment="true" applyProtection="false">
      <alignment horizontal="center" vertical="center" textRotation="0" wrapText="false" indent="0" shrinkToFit="false"/>
      <protection locked="true" hidden="false"/>
    </xf>
    <xf numFmtId="168" fontId="13" fillId="4" borderId="0" xfId="0" applyFont="true" applyBorder="false" applyAlignment="true" applyProtection="false">
      <alignment horizontal="center" vertical="center" textRotation="0" wrapText="true" indent="0" shrinkToFit="false"/>
      <protection locked="true" hidden="false"/>
    </xf>
    <xf numFmtId="168" fontId="23" fillId="3"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32" fillId="3" borderId="0"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45" fillId="0" borderId="0" xfId="0" applyFont="true" applyBorder="tru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center" textRotation="0" wrapText="false" indent="0" shrinkToFit="false"/>
      <protection locked="true" hidden="false"/>
    </xf>
    <xf numFmtId="164" fontId="45" fillId="0"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left" vertical="center" textRotation="0" wrapText="false" indent="0" shrinkToFit="false"/>
      <protection locked="true" hidden="false"/>
    </xf>
    <xf numFmtId="164" fontId="17" fillId="3" borderId="2" xfId="0" applyFont="true" applyBorder="true" applyAlignment="true" applyProtection="false">
      <alignment horizontal="left" vertical="center" textRotation="0" wrapText="false" indent="0" shrinkToFit="false"/>
      <protection locked="true" hidden="false"/>
    </xf>
    <xf numFmtId="166" fontId="26" fillId="3" borderId="6" xfId="0" applyFont="true" applyBorder="true" applyAlignment="true" applyProtection="false">
      <alignment horizontal="center" vertical="center" textRotation="0" wrapText="true" indent="0" shrinkToFit="false"/>
      <protection locked="true" hidden="false"/>
    </xf>
    <xf numFmtId="166" fontId="17" fillId="3" borderId="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26" fillId="3" borderId="0" xfId="0" applyFont="true" applyBorder="true" applyAlignment="true" applyProtection="false">
      <alignment horizontal="center" vertical="center" textRotation="0" wrapText="true" indent="0" shrinkToFit="false"/>
      <protection locked="true" hidden="false"/>
    </xf>
    <xf numFmtId="166" fontId="17" fillId="3" borderId="0" xfId="0" applyFont="true" applyBorder="false" applyAlignment="true" applyProtection="false">
      <alignment horizontal="center" vertical="center" textRotation="0" wrapText="true" indent="0" shrinkToFit="false"/>
      <protection locked="true" hidden="false"/>
    </xf>
    <xf numFmtId="166" fontId="10" fillId="3" borderId="0"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false" applyAlignment="true" applyProtection="false">
      <alignment horizontal="center" vertical="center" textRotation="0" wrapText="tru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6" fontId="23" fillId="3" borderId="0" xfId="0" applyFont="true" applyBorder="false" applyAlignment="true" applyProtection="false">
      <alignment horizontal="center" vertical="center" textRotation="0" wrapText="true" indent="0" shrinkToFit="false"/>
      <protection locked="true" hidden="false"/>
    </xf>
    <xf numFmtId="164" fontId="45" fillId="0" borderId="0" xfId="0" applyFont="true" applyBorder="false" applyAlignment="true" applyProtection="false">
      <alignment horizontal="center"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true" indent="0" shrinkToFit="false"/>
      <protection locked="true" hidden="false"/>
    </xf>
    <xf numFmtId="166" fontId="10" fillId="3" borderId="0" xfId="0" applyFont="true" applyBorder="false" applyAlignment="true" applyProtection="false">
      <alignment horizontal="left" vertical="center" textRotation="0" wrapText="true" indent="0" shrinkToFit="false"/>
      <protection locked="true" hidden="false"/>
    </xf>
    <xf numFmtId="166" fontId="10" fillId="0" borderId="0" xfId="0" applyFont="true" applyBorder="false" applyAlignment="true" applyProtection="false">
      <alignment horizontal="left" vertical="center" textRotation="0" wrapText="true" indent="0" shrinkToFit="false"/>
      <protection locked="true" hidden="false"/>
    </xf>
    <xf numFmtId="173" fontId="13"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Calibri"/>
        <charset val="1"/>
        <family val="0"/>
        <color rgb="FF000000"/>
        <sz val="11"/>
      </font>
      <fill>
        <patternFill>
          <bgColor rgb="FFFFFF00"/>
        </patternFill>
      </fill>
    </dxf>
    <dxf>
      <font>
        <name val="Calibri"/>
        <charset val="1"/>
        <family val="0"/>
        <color rgb="FF000000"/>
        <sz val="11"/>
      </font>
      <fill>
        <patternFill>
          <bgColor rgb="FFB7E1CD"/>
        </patternFill>
      </fill>
    </dxf>
    <dxf>
      <font>
        <name val="Calibri"/>
        <charset val="1"/>
        <family val="0"/>
        <color rgb="FF434343"/>
        <sz val="11"/>
      </font>
      <fill>
        <patternFill>
          <bgColor rgb="FFF9F96F"/>
        </patternFill>
      </fill>
    </dxf>
    <dxf>
      <font>
        <name val="Calibri"/>
        <charset val="1"/>
        <family val="0"/>
        <color rgb="FF434343"/>
        <sz val="11"/>
      </font>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660099"/>
      <rgbColor rgb="FF008080"/>
      <rgbColor rgb="FFB7B7B7"/>
      <rgbColor rgb="FF808080"/>
      <rgbColor rgb="FF9999FF"/>
      <rgbColor rgb="FF993366"/>
      <rgbColor rgb="FFF9F9CC"/>
      <rgbColor rgb="FFEFEFEF"/>
      <rgbColor rgb="FF660066"/>
      <rgbColor rgb="FFFF8080"/>
      <rgbColor rgb="FF1155CC"/>
      <rgbColor rgb="FFCCCCCC"/>
      <rgbColor rgb="FF000080"/>
      <rgbColor rgb="FFFF00FF"/>
      <rgbColor rgb="FFFFFF00"/>
      <rgbColor rgb="FF00FFFF"/>
      <rgbColor rgb="FF800080"/>
      <rgbColor rgb="FF800000"/>
      <rgbColor rgb="FF008080"/>
      <rgbColor rgb="FF0000FF"/>
      <rgbColor rgb="FF00CCFF"/>
      <rgbColor rgb="FFCCFFFF"/>
      <rgbColor rgb="FFB7E1CD"/>
      <rgbColor rgb="FFF9F96F"/>
      <rgbColor rgb="FF99CCFF"/>
      <rgbColor rgb="FFFF99CC"/>
      <rgbColor rgb="FFCC99FF"/>
      <rgbColor rgb="FFD9D9D9"/>
      <rgbColor rgb="FF3D85C6"/>
      <rgbColor rgb="FF33CCCC"/>
      <rgbColor rgb="FF5DD727"/>
      <rgbColor rgb="FFFFCC00"/>
      <rgbColor rgb="FFFF9900"/>
      <rgbColor rgb="FFFF6600"/>
      <rgbColor rgb="FF666666"/>
      <rgbColor rgb="FF999999"/>
      <rgbColor rgb="FF0B5394"/>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19080</xdr:colOff>
      <xdr:row>8</xdr:row>
      <xdr:rowOff>49680</xdr:rowOff>
    </xdr:from>
    <xdr:to>
      <xdr:col>2</xdr:col>
      <xdr:colOff>1168560</xdr:colOff>
      <xdr:row>8</xdr:row>
      <xdr:rowOff>257400</xdr:rowOff>
    </xdr:to>
    <xdr:pic>
      <xdr:nvPicPr>
        <xdr:cNvPr id="0" name="image1.png" descr=""/>
        <xdr:cNvPicPr/>
      </xdr:nvPicPr>
      <xdr:blipFill>
        <a:blip r:embed="rId1"/>
        <a:stretch/>
      </xdr:blipFill>
      <xdr:spPr>
        <a:xfrm>
          <a:off x="19080" y="2621160"/>
          <a:ext cx="1905480" cy="207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yourlab.com/" TargetMode="External"/><Relationship Id="rId2" Type="http://schemas.openxmlformats.org/officeDocument/2006/relationships/hyperlink" Target="http://www.accbdy.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FF"/>
    <pageSetUpPr fitToPage="false"/>
  </sheetPr>
  <dimension ref="A1:C9"/>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3.51"/>
    <col collapsed="false" customWidth="true" hidden="false" outlineLevel="0" max="2" min="2" style="0" width="4.99"/>
    <col collapsed="false" customWidth="true" hidden="false" outlineLevel="0" max="3" min="3" style="0" width="50.79"/>
    <col collapsed="false" customWidth="true" hidden="false" outlineLevel="0" max="64" min="4" style="0" width="11.45"/>
  </cols>
  <sheetData>
    <row r="1" customFormat="false" ht="27.75" hidden="false" customHeight="true" outlineLevel="0" collapsed="false">
      <c r="A1" s="1" t="s">
        <v>0</v>
      </c>
      <c r="B1" s="2"/>
      <c r="C1" s="2"/>
    </row>
    <row r="2" customFormat="false" ht="29.25" hidden="false" customHeight="true" outlineLevel="0" collapsed="false">
      <c r="A2" s="3"/>
      <c r="B2" s="4" t="s">
        <v>1</v>
      </c>
      <c r="C2" s="4"/>
    </row>
    <row r="3" customFormat="false" ht="18" hidden="false" customHeight="true" outlineLevel="0" collapsed="false">
      <c r="A3" s="3"/>
      <c r="B3" s="5" t="str">
        <f aca="false">HYPERLINK("https://www.bikalims.org/manual/setup-and-configuration/import-setup-data-from-spreadsheet","4.8 Configure Bika and Senaite with imported setup data")</f>
        <v>4.8 Configure Bika and Senaite with imported setup data</v>
      </c>
      <c r="C3" s="5"/>
    </row>
    <row r="4" customFormat="false" ht="18" hidden="false" customHeight="true" outlineLevel="0" collapsed="false">
      <c r="A4" s="6"/>
      <c r="B4" s="3" t="s">
        <v>2</v>
      </c>
      <c r="C4" s="6"/>
    </row>
    <row r="5" customFormat="false" ht="24" hidden="false" customHeight="true" outlineLevel="0" collapsed="false">
      <c r="A5" s="7" t="s">
        <v>3</v>
      </c>
      <c r="B5" s="8"/>
      <c r="C5" s="8"/>
    </row>
    <row r="6" customFormat="false" ht="35.25" hidden="false" customHeight="true" outlineLevel="0" collapsed="false">
      <c r="A6" s="6"/>
      <c r="B6" s="4" t="s">
        <v>4</v>
      </c>
      <c r="C6" s="4"/>
    </row>
    <row r="7" customFormat="false" ht="30.75" hidden="false" customHeight="true" outlineLevel="0" collapsed="false">
      <c r="A7" s="9" t="s">
        <v>5</v>
      </c>
      <c r="B7" s="9"/>
      <c r="C7" s="9"/>
    </row>
    <row r="8" customFormat="false" ht="19.5" hidden="false" customHeight="true" outlineLevel="0" collapsed="false">
      <c r="A8" s="10" t="str">
        <f aca="false">HYPERLINK("mailto:info@bikalabs.com","info@bikalabs.com")</f>
        <v>info@bikalabs.com</v>
      </c>
      <c r="B8" s="11"/>
      <c r="C8" s="11"/>
    </row>
    <row r="9" customFormat="false" ht="26.25" hidden="false" customHeight="true" outlineLevel="0" collapsed="false">
      <c r="B9" s="11"/>
      <c r="C9" s="11"/>
    </row>
  </sheetData>
  <mergeCells count="3">
    <mergeCell ref="B2:C2"/>
    <mergeCell ref="B3:C3"/>
    <mergeCell ref="B6:C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tru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53"/>
    <col collapsed="false" customWidth="true" hidden="false" outlineLevel="0" max="2" min="2" style="0" width="50.79"/>
    <col collapsed="false" customWidth="true" hidden="false" outlineLevel="0" max="5" min="3" style="0" width="9.41"/>
    <col collapsed="false" customWidth="true" hidden="false" outlineLevel="0" max="6" min="6" style="0" width="18.26"/>
    <col collapsed="false" customWidth="true" hidden="false" outlineLevel="0" max="64" min="7" style="0" width="11.45"/>
  </cols>
  <sheetData>
    <row r="1" customFormat="false" ht="19.5" hidden="true" customHeight="true" outlineLevel="0" collapsed="false">
      <c r="A1" s="14" t="s">
        <v>149</v>
      </c>
      <c r="B1" s="96" t="s">
        <v>150</v>
      </c>
      <c r="C1" s="14" t="s">
        <v>323</v>
      </c>
      <c r="D1" s="14" t="s">
        <v>324</v>
      </c>
      <c r="E1" s="14" t="s">
        <v>325</v>
      </c>
      <c r="F1" s="36"/>
    </row>
    <row r="2" customFormat="false" ht="33" hidden="false" customHeight="true" outlineLevel="0" collapsed="false">
      <c r="A2" s="63" t="str">
        <f aca="false">HYPERLINK("https://www.bikalims.org/manual/setup-and-configuration/sample-points-and-types","Types Preservation")</f>
        <v>Types Preservation</v>
      </c>
      <c r="B2" s="59" t="s">
        <v>326</v>
      </c>
      <c r="C2" s="70" t="s">
        <v>327</v>
      </c>
      <c r="D2" s="70"/>
      <c r="E2" s="70"/>
      <c r="F2" s="97" t="s">
        <v>328</v>
      </c>
    </row>
    <row r="3" customFormat="false" ht="24" hidden="false" customHeight="true" outlineLevel="0" collapsed="false">
      <c r="A3" s="44" t="s">
        <v>153</v>
      </c>
      <c r="B3" s="70" t="s">
        <v>7</v>
      </c>
      <c r="C3" s="44" t="s">
        <v>329</v>
      </c>
      <c r="D3" s="44" t="s">
        <v>330</v>
      </c>
      <c r="E3" s="44" t="s">
        <v>331</v>
      </c>
      <c r="F3" s="21"/>
    </row>
    <row r="4" customFormat="false" ht="21" hidden="false" customHeight="true" outlineLevel="0" collapsed="false">
      <c r="A4" s="98" t="s">
        <v>332</v>
      </c>
      <c r="B4" s="49" t="s">
        <v>333</v>
      </c>
      <c r="C4" s="47" t="n">
        <v>1</v>
      </c>
      <c r="D4" s="47" t="n">
        <v>0</v>
      </c>
      <c r="E4" s="47" t="n">
        <v>0</v>
      </c>
      <c r="F4" s="99"/>
    </row>
    <row r="5" customFormat="false" ht="21" hidden="false" customHeight="true" outlineLevel="0" collapsed="false">
      <c r="A5" s="98" t="s">
        <v>334</v>
      </c>
      <c r="B5" s="49" t="s">
        <v>335</v>
      </c>
      <c r="C5" s="47" t="n">
        <v>1</v>
      </c>
      <c r="D5" s="47" t="n">
        <v>0</v>
      </c>
      <c r="E5" s="47" t="n">
        <v>0</v>
      </c>
      <c r="F5" s="99"/>
    </row>
    <row r="6" customFormat="false" ht="21" hidden="false" customHeight="true" outlineLevel="0" collapsed="false">
      <c r="A6" s="98" t="s">
        <v>336</v>
      </c>
      <c r="B6" s="49" t="s">
        <v>337</v>
      </c>
      <c r="C6" s="47" t="n">
        <v>1</v>
      </c>
      <c r="D6" s="47" t="n">
        <v>0</v>
      </c>
      <c r="E6" s="47" t="n">
        <v>0</v>
      </c>
      <c r="F6" s="99"/>
    </row>
    <row r="7" customFormat="false" ht="21" hidden="false" customHeight="true" outlineLevel="0" collapsed="false">
      <c r="A7" s="98" t="s">
        <v>338</v>
      </c>
      <c r="B7" s="49" t="s">
        <v>339</v>
      </c>
      <c r="C7" s="47" t="n">
        <v>1</v>
      </c>
      <c r="D7" s="47" t="n">
        <v>0</v>
      </c>
      <c r="E7" s="47" t="n">
        <v>0</v>
      </c>
      <c r="F7" s="73"/>
    </row>
    <row r="8" customFormat="false" ht="21" hidden="false" customHeight="true" outlineLevel="0" collapsed="false">
      <c r="A8" s="48" t="s">
        <v>340</v>
      </c>
      <c r="B8" s="49" t="s">
        <v>341</v>
      </c>
      <c r="C8" s="47" t="n">
        <v>1</v>
      </c>
      <c r="D8" s="47" t="n">
        <v>0</v>
      </c>
      <c r="E8" s="47" t="n">
        <v>0</v>
      </c>
      <c r="F8" s="73"/>
    </row>
    <row r="9" customFormat="false" ht="21" hidden="false" customHeight="true" outlineLevel="0" collapsed="false">
      <c r="A9" s="98" t="s">
        <v>342</v>
      </c>
      <c r="B9" s="49" t="s">
        <v>343</v>
      </c>
      <c r="C9" s="47" t="n">
        <v>1</v>
      </c>
      <c r="D9" s="47" t="n">
        <v>0</v>
      </c>
      <c r="E9" s="47" t="n">
        <v>0</v>
      </c>
      <c r="F9" s="73"/>
    </row>
  </sheetData>
  <mergeCells count="1">
    <mergeCell ref="C2:E2"/>
  </mergeCells>
  <conditionalFormatting sqref="A1:F1">
    <cfRule type="expression" priority="2" aboveAverage="0" equalAverage="0" bottom="0" percent="0" rank="0" text="" dxfId="0">
      <formula>LEN(TRIM(A1))=0</formula>
    </cfRule>
  </conditionalFormatting>
  <dataValidations count="3">
    <dataValidation allowBlank="true" operator="greaterThanOrEqual" prompt="Valid entries - Please enter a whole number greater than or equal to 0" showDropDown="false" showErrorMessage="true" showInputMessage="true" sqref="C4:C9" type="decimal">
      <formula1>0</formula1>
      <formula2>0</formula2>
    </dataValidation>
    <dataValidation allowBlank="true" operator="between" prompt="Valid entries - Please enter a whole number between 0 and 23" showDropDown="false" showErrorMessage="true" showInputMessage="true" sqref="D4:D9" type="decimal">
      <formula1>0</formula1>
      <formula2>23</formula2>
    </dataValidation>
    <dataValidation allowBlank="true" operator="between" prompt="Valid entries - Please enter a whole number between 0 and 59" showDropDown="false" showErrorMessage="true" showInputMessage="true" sqref="E4:E9" type="decimal">
      <formula1>0</formula1>
      <formula2>59</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tru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2.45"/>
    <col collapsed="false" customWidth="true" hidden="false" outlineLevel="0" max="2" min="2" style="0" width="16.32"/>
    <col collapsed="false" customWidth="true" hidden="false" outlineLevel="0" max="3" min="3" style="0" width="10.66"/>
    <col collapsed="false" customWidth="true" hidden="false" outlineLevel="0" max="4" min="4" style="0" width="16.66"/>
    <col collapsed="false" customWidth="true" hidden="false" outlineLevel="0" max="5" min="5" style="0" width="12.01"/>
    <col collapsed="false" customWidth="true" hidden="false" outlineLevel="0" max="6" min="6" style="0" width="23.81"/>
    <col collapsed="false" customWidth="true" hidden="false" outlineLevel="0" max="7" min="7" style="0" width="21.19"/>
    <col collapsed="false" customWidth="true" hidden="false" outlineLevel="0" max="64" min="8" style="0" width="11.45"/>
  </cols>
  <sheetData>
    <row r="1" customFormat="false" ht="23.25" hidden="true" customHeight="true" outlineLevel="0" collapsed="false">
      <c r="A1" s="14" t="s">
        <v>149</v>
      </c>
      <c r="B1" s="14" t="s">
        <v>150</v>
      </c>
      <c r="C1" s="14" t="s">
        <v>344</v>
      </c>
      <c r="D1" s="14" t="s">
        <v>345</v>
      </c>
      <c r="E1" s="14" t="s">
        <v>346</v>
      </c>
      <c r="F1" s="100" t="s">
        <v>347</v>
      </c>
      <c r="G1" s="14"/>
    </row>
    <row r="2" customFormat="false" ht="33" hidden="false" customHeight="true" outlineLevel="0" collapsed="false">
      <c r="A2" s="53" t="str">
        <f aca="false">HYPERLINK("https://www.bikalims.org/manual/setup-and-configuration/sample-points-and-types","Sample Containers")</f>
        <v>Sample Containers</v>
      </c>
      <c r="B2" s="101"/>
      <c r="C2" s="102"/>
      <c r="D2" s="55"/>
      <c r="E2" s="55"/>
      <c r="F2" s="54"/>
      <c r="G2" s="18" t="str">
        <f aca="false">HYPERLINK("https://www.bikalabs.com","Creative Commons BYSA
Bika Lab Systems")</f>
        <v>Creative Commons BYSA
Bika Lab Systems</v>
      </c>
    </row>
    <row r="3" customFormat="false" ht="28.5" hidden="false" customHeight="true" outlineLevel="0" collapsed="false">
      <c r="A3" s="103" t="s">
        <v>153</v>
      </c>
      <c r="B3" s="103" t="s">
        <v>7</v>
      </c>
      <c r="C3" s="103" t="s">
        <v>344</v>
      </c>
      <c r="D3" s="103" t="s">
        <v>348</v>
      </c>
      <c r="E3" s="103" t="s">
        <v>349</v>
      </c>
      <c r="F3" s="103" t="s">
        <v>350</v>
      </c>
      <c r="G3" s="104"/>
    </row>
    <row r="4" customFormat="false" ht="21" hidden="false" customHeight="true" outlineLevel="0" collapsed="false">
      <c r="A4" s="95" t="s">
        <v>351</v>
      </c>
      <c r="B4" s="105"/>
      <c r="C4" s="74" t="s">
        <v>352</v>
      </c>
      <c r="D4" s="73" t="s">
        <v>319</v>
      </c>
      <c r="E4" s="74" t="n">
        <v>0</v>
      </c>
      <c r="F4" s="74"/>
      <c r="G4" s="106"/>
    </row>
    <row r="5" customFormat="false" ht="21" hidden="false" customHeight="true" outlineLevel="0" collapsed="false">
      <c r="A5" s="95" t="s">
        <v>353</v>
      </c>
      <c r="B5" s="105"/>
      <c r="C5" s="74" t="s">
        <v>354</v>
      </c>
      <c r="D5" s="73" t="s">
        <v>319</v>
      </c>
      <c r="E5" s="74" t="n">
        <v>0</v>
      </c>
      <c r="F5" s="74"/>
      <c r="G5" s="106"/>
    </row>
    <row r="6" customFormat="false" ht="21" hidden="false" customHeight="true" outlineLevel="0" collapsed="false">
      <c r="A6" s="107" t="s">
        <v>355</v>
      </c>
      <c r="B6" s="105"/>
      <c r="C6" s="74" t="s">
        <v>352</v>
      </c>
      <c r="D6" s="73" t="s">
        <v>319</v>
      </c>
      <c r="E6" s="74" t="n">
        <v>1</v>
      </c>
      <c r="F6" s="74" t="s">
        <v>332</v>
      </c>
      <c r="G6" s="106"/>
    </row>
    <row r="7" customFormat="false" ht="21" hidden="false" customHeight="true" outlineLevel="0" collapsed="false">
      <c r="A7" s="107" t="s">
        <v>356</v>
      </c>
      <c r="B7" s="105"/>
      <c r="C7" s="74" t="s">
        <v>357</v>
      </c>
      <c r="D7" s="73" t="s">
        <v>319</v>
      </c>
      <c r="E7" s="74" t="n">
        <v>1</v>
      </c>
      <c r="F7" s="74" t="s">
        <v>332</v>
      </c>
      <c r="G7" s="73"/>
    </row>
    <row r="8" customFormat="false" ht="21" hidden="false" customHeight="true" outlineLevel="0" collapsed="false">
      <c r="A8" s="107" t="s">
        <v>358</v>
      </c>
      <c r="B8" s="105"/>
      <c r="C8" s="74" t="s">
        <v>352</v>
      </c>
      <c r="D8" s="73" t="s">
        <v>319</v>
      </c>
      <c r="E8" s="74" t="n">
        <v>1</v>
      </c>
      <c r="F8" s="74" t="s">
        <v>340</v>
      </c>
      <c r="G8" s="73"/>
    </row>
    <row r="9" customFormat="false" ht="21" hidden="false" customHeight="true" outlineLevel="0" collapsed="false">
      <c r="A9" s="107" t="s">
        <v>359</v>
      </c>
      <c r="B9" s="105"/>
      <c r="C9" s="74" t="s">
        <v>357</v>
      </c>
      <c r="D9" s="73" t="s">
        <v>319</v>
      </c>
      <c r="E9" s="74" t="n">
        <v>1</v>
      </c>
      <c r="F9" s="74" t="s">
        <v>340</v>
      </c>
      <c r="G9" s="73"/>
    </row>
    <row r="10" customFormat="false" ht="21" hidden="false" customHeight="true" outlineLevel="0" collapsed="false">
      <c r="A10" s="105" t="s">
        <v>360</v>
      </c>
      <c r="B10" s="105" t="s">
        <v>361</v>
      </c>
      <c r="C10" s="74" t="s">
        <v>362</v>
      </c>
      <c r="D10" s="74" t="s">
        <v>315</v>
      </c>
      <c r="E10" s="74" t="n">
        <v>1</v>
      </c>
      <c r="F10" s="74" t="s">
        <v>332</v>
      </c>
      <c r="G10" s="73"/>
    </row>
    <row r="11" customFormat="false" ht="21" hidden="false" customHeight="true" outlineLevel="0" collapsed="false">
      <c r="A11" s="105" t="s">
        <v>363</v>
      </c>
      <c r="B11" s="73" t="s">
        <v>364</v>
      </c>
      <c r="C11" s="74" t="s">
        <v>365</v>
      </c>
      <c r="D11" s="74" t="s">
        <v>316</v>
      </c>
      <c r="E11" s="74" t="n">
        <v>1</v>
      </c>
      <c r="F11" s="74" t="s">
        <v>332</v>
      </c>
      <c r="G11" s="73"/>
    </row>
  </sheetData>
  <conditionalFormatting sqref="A1:G1">
    <cfRule type="expression" priority="2" aboveAverage="0" equalAverage="0" bottom="0" percent="0" rank="0" text="" dxfId="0">
      <formula>LEN(TRIM(A1))=0</formula>
    </cfRule>
  </conditionalFormatting>
  <conditionalFormatting sqref="D4:D11">
    <cfRule type="expression" priority="3" aboveAverage="0" equalAverage="0" bottom="0" percent="0" rank="0" text="" dxfId="0">
      <formula>NOT(COUNTIF(INDIRECT("Container Types!"&amp;"A$4:A"),D4)&gt;0)*NOT(ISBLANK(D4))</formula>
    </cfRule>
  </conditionalFormatting>
  <conditionalFormatting sqref="F4:F11">
    <cfRule type="expression" priority="4" aboveAverage="0" equalAverage="0" bottom="0" percent="0" rank="0" text="" dxfId="0">
      <formula>NOT(COUNTIF(INDIRECT("Preservations!"&amp;"A$4:A"),F4)&gt;0)*NOT(ISBLANK(F4))</formula>
    </cfRule>
  </conditionalFormatting>
  <dataValidations count="3">
    <dataValidation allowBlank="true" operator="equal" prompt="Select a Container Type - Select a valid container type from the selection list. The list is maintained on the 'Container Types' sheet" showDropDown="false" showErrorMessage="true" showInputMessage="true" sqref="D4:D11" type="list">
      <formula1>'Container Types'!$A$4:$A11</formula1>
      <formula2>0</formula2>
    </dataValidation>
    <dataValidation allowBlank="true" operator="equal" showDropDown="false" showErrorMessage="false" showInputMessage="false" sqref="E4:E11" type="list">
      <formula1>"0,1"</formula1>
      <formula2>0</formula2>
    </dataValidation>
    <dataValidation allowBlank="true" operator="equal" showDropDown="false" showErrorMessage="false" showInputMessage="false" sqref="F4:F11" type="list">
      <formula1>Preservations!$A$4:$A11</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true"/>
  </sheetPr>
  <dimension ref="A1:L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24.36"/>
    <col collapsed="false" customWidth="true" hidden="false" outlineLevel="0" max="2" min="2" style="0" width="20.52"/>
    <col collapsed="false" customWidth="true" hidden="true" outlineLevel="1" max="4" min="3" style="0" width="20.52"/>
    <col collapsed="false" customWidth="true" hidden="false" outlineLevel="0" max="5" min="5" style="0" width="20.52"/>
    <col collapsed="false" customWidth="true" hidden="true" outlineLevel="1" max="8" min="6" style="0" width="20.52"/>
    <col collapsed="false" customWidth="true" hidden="false" outlineLevel="0" max="9" min="9" style="0" width="20.52"/>
    <col collapsed="false" customWidth="true" hidden="true" outlineLevel="1" max="10" min="10" style="0" width="12.47"/>
    <col collapsed="false" customWidth="true" hidden="true" outlineLevel="1" max="11" min="11" style="0" width="18.94"/>
    <col collapsed="false" customWidth="true" hidden="false" outlineLevel="0" max="12" min="12" style="0" width="19.95"/>
    <col collapsed="false" customWidth="true" hidden="false" outlineLevel="0" max="64" min="13" style="0" width="11.45"/>
  </cols>
  <sheetData>
    <row r="1" customFormat="false" ht="19.5" hidden="true" customHeight="true" outlineLevel="0" collapsed="false">
      <c r="A1" s="14" t="s">
        <v>366</v>
      </c>
      <c r="B1" s="14" t="s">
        <v>367</v>
      </c>
      <c r="C1" s="14" t="s">
        <v>368</v>
      </c>
      <c r="D1" s="14" t="s">
        <v>369</v>
      </c>
      <c r="E1" s="14" t="s">
        <v>370</v>
      </c>
      <c r="F1" s="14" t="s">
        <v>371</v>
      </c>
      <c r="G1" s="14" t="s">
        <v>372</v>
      </c>
      <c r="H1" s="14" t="s">
        <v>373</v>
      </c>
      <c r="I1" s="14" t="s">
        <v>374</v>
      </c>
      <c r="J1" s="14" t="s">
        <v>375</v>
      </c>
      <c r="K1" s="14" t="s">
        <v>376</v>
      </c>
      <c r="L1" s="14"/>
    </row>
    <row r="2" customFormat="false" ht="37.5" hidden="false" customHeight="true" outlineLevel="0" collapsed="false">
      <c r="A2" s="53" t="s">
        <v>377</v>
      </c>
      <c r="B2" s="68" t="s">
        <v>378</v>
      </c>
      <c r="C2" s="68"/>
      <c r="D2" s="68"/>
      <c r="E2" s="68" t="s">
        <v>379</v>
      </c>
      <c r="F2" s="68"/>
      <c r="G2" s="68"/>
      <c r="H2" s="68"/>
      <c r="I2" s="68" t="s">
        <v>380</v>
      </c>
      <c r="J2" s="68"/>
      <c r="K2" s="68"/>
      <c r="L2" s="18" t="str">
        <f aca="false">HYPERLINK("https://www.bikalabs.com","Creative Commons BYSA
Bika Lab Systems")</f>
        <v>Creative Commons BYSA
Bika Lab Systems</v>
      </c>
    </row>
    <row r="3" customFormat="false" ht="24" hidden="false" customHeight="true" outlineLevel="0" collapsed="false">
      <c r="A3" s="44" t="s">
        <v>366</v>
      </c>
      <c r="B3" s="44" t="s">
        <v>381</v>
      </c>
      <c r="C3" s="44" t="s">
        <v>382</v>
      </c>
      <c r="D3" s="44" t="s">
        <v>383</v>
      </c>
      <c r="E3" s="44" t="s">
        <v>384</v>
      </c>
      <c r="F3" s="44" t="s">
        <v>385</v>
      </c>
      <c r="G3" s="44" t="s">
        <v>386</v>
      </c>
      <c r="H3" s="44" t="s">
        <v>373</v>
      </c>
      <c r="I3" s="44" t="s">
        <v>387</v>
      </c>
      <c r="J3" s="44" t="s">
        <v>388</v>
      </c>
      <c r="K3" s="44" t="s">
        <v>389</v>
      </c>
      <c r="L3" s="61"/>
    </row>
  </sheetData>
  <mergeCells count="3">
    <mergeCell ref="B2:D2"/>
    <mergeCell ref="E2:H2"/>
    <mergeCell ref="I2:K2"/>
  </mergeCells>
  <conditionalFormatting sqref="A1:L1">
    <cfRule type="expression" priority="2" aboveAverage="0" equalAverage="0" bottom="0" percent="0" rank="0" text="" dxfId="0">
      <formula>LEN(TRIM(A1))=0</formula>
    </cfRule>
  </conditionalFormatting>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3.7"/>
    <col collapsed="false" customWidth="true" hidden="false" outlineLevel="0" max="2" min="2" style="0" width="52.48"/>
    <col collapsed="false" customWidth="true" hidden="false" outlineLevel="0" max="3" min="3" style="0" width="20.52"/>
    <col collapsed="false" customWidth="true" hidden="false" outlineLevel="0" max="64" min="4" style="0" width="11.45"/>
  </cols>
  <sheetData>
    <row r="1" customFormat="false" ht="23.25" hidden="true" customHeight="true" outlineLevel="0" collapsed="false">
      <c r="A1" s="14" t="s">
        <v>149</v>
      </c>
      <c r="B1" s="14" t="s">
        <v>150</v>
      </c>
      <c r="C1" s="14"/>
    </row>
    <row r="2" customFormat="false" ht="33.75" hidden="false" customHeight="true" outlineLevel="0" collapsed="false">
      <c r="A2" s="53" t="str">
        <f aca="false">HYPERLINK("https://www.bikalims.org/manual/setup-and-configuration/sample-points-and-types","Sample Matrices")</f>
        <v>Sample Matrices</v>
      </c>
      <c r="B2" s="108" t="s">
        <v>390</v>
      </c>
      <c r="C2" s="18" t="str">
        <f aca="false">HYPERLINK("https://www.bikalabs.com","Creative Commons BYSA
Bika Lab Systems")</f>
        <v>Creative Commons BYSA
Bika Lab Systems</v>
      </c>
    </row>
    <row r="3" customFormat="false" ht="23.25" hidden="false" customHeight="true" outlineLevel="0" collapsed="false">
      <c r="A3" s="44" t="s">
        <v>153</v>
      </c>
      <c r="B3" s="44" t="s">
        <v>7</v>
      </c>
      <c r="C3" s="109"/>
    </row>
    <row r="4" customFormat="false" ht="21" hidden="false" customHeight="true" outlineLevel="0" collapsed="false">
      <c r="A4" s="48" t="s">
        <v>391</v>
      </c>
      <c r="B4" s="98"/>
      <c r="C4" s="28"/>
    </row>
    <row r="5" customFormat="false" ht="21" hidden="false" customHeight="true" outlineLevel="0" collapsed="false">
      <c r="A5" s="98" t="s">
        <v>392</v>
      </c>
      <c r="B5" s="48"/>
      <c r="C5" s="28"/>
    </row>
    <row r="6" customFormat="false" ht="21" hidden="false" customHeight="true" outlineLevel="0" collapsed="false">
      <c r="A6" s="48" t="s">
        <v>393</v>
      </c>
      <c r="B6" s="98"/>
      <c r="C6" s="28"/>
    </row>
    <row r="7" customFormat="false" ht="21" hidden="false" customHeight="true" outlineLevel="0" collapsed="false">
      <c r="A7" s="98" t="s">
        <v>394</v>
      </c>
      <c r="B7" s="48"/>
      <c r="C7" s="28"/>
    </row>
    <row r="8" customFormat="false" ht="21" hidden="false" customHeight="true" outlineLevel="0" collapsed="false">
      <c r="A8" s="28" t="s">
        <v>395</v>
      </c>
      <c r="B8" s="28"/>
      <c r="C8" s="28"/>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20.86"/>
    <col collapsed="false" customWidth="true" hidden="false" outlineLevel="1" max="2" min="2" style="0" width="22.45"/>
    <col collapsed="false" customWidth="true" hidden="false" outlineLevel="1" max="3" min="3" style="0" width="8.96"/>
    <col collapsed="false" customWidth="true" hidden="false" outlineLevel="1" max="4" min="4" style="0" width="10.66"/>
    <col collapsed="false" customWidth="true" hidden="false" outlineLevel="0" max="5" min="5" style="0" width="14.17"/>
    <col collapsed="false" customWidth="true" hidden="false" outlineLevel="0" max="6" min="6" style="0" width="12.13"/>
    <col collapsed="false" customWidth="true" hidden="false" outlineLevel="0" max="7" min="7" style="0" width="11.22"/>
    <col collapsed="false" customWidth="true" hidden="false" outlineLevel="0" max="8" min="8" style="0" width="16.21"/>
    <col collapsed="false" customWidth="true" hidden="false" outlineLevel="0" max="9" min="9" style="0" width="21.19"/>
    <col collapsed="false" customWidth="true" hidden="false" outlineLevel="0" max="64" min="10" style="0" width="11.45"/>
  </cols>
  <sheetData>
    <row r="1" customFormat="false" ht="27" hidden="false" customHeight="true" outlineLevel="0" collapsed="false">
      <c r="A1" s="62" t="s">
        <v>149</v>
      </c>
      <c r="B1" s="62" t="s">
        <v>150</v>
      </c>
      <c r="C1" s="36" t="s">
        <v>396</v>
      </c>
      <c r="D1" s="36" t="s">
        <v>397</v>
      </c>
      <c r="E1" s="36" t="s">
        <v>398</v>
      </c>
      <c r="F1" s="36" t="s">
        <v>399</v>
      </c>
      <c r="G1" s="36" t="s">
        <v>400</v>
      </c>
      <c r="H1" s="36" t="s">
        <v>345</v>
      </c>
      <c r="I1" s="14"/>
    </row>
    <row r="2" customFormat="false" ht="30.75" hidden="false" customHeight="true" outlineLevel="0" collapsed="false">
      <c r="A2" s="110" t="str">
        <f aca="false">HYPERLINK("https://www.bikalims.org/manual/setup-and-configuration/sample-points-and-types","Sample Types")</f>
        <v>Sample Types</v>
      </c>
      <c r="B2" s="54"/>
      <c r="C2" s="44" t="s">
        <v>401</v>
      </c>
      <c r="D2" s="44" t="s">
        <v>397</v>
      </c>
      <c r="E2" s="44" t="s">
        <v>402</v>
      </c>
      <c r="F2" s="44" t="s">
        <v>403</v>
      </c>
      <c r="G2" s="44" t="s">
        <v>404</v>
      </c>
      <c r="H2" s="44" t="s">
        <v>405</v>
      </c>
      <c r="I2" s="18" t="str">
        <f aca="false">HYPERLINK("https://www.bikalabs.com","Creative Commons BYSA
Bika Lab Systems")</f>
        <v>Creative Commons BYSA
Bika Lab Systems</v>
      </c>
    </row>
    <row r="3" customFormat="false" ht="20.25" hidden="false" customHeight="true" outlineLevel="0" collapsed="false">
      <c r="A3" s="45" t="s">
        <v>153</v>
      </c>
      <c r="B3" s="45" t="s">
        <v>7</v>
      </c>
      <c r="C3" s="44"/>
      <c r="D3" s="44"/>
      <c r="E3" s="44"/>
      <c r="F3" s="44"/>
      <c r="G3" s="44"/>
      <c r="H3" s="44"/>
      <c r="I3" s="61"/>
    </row>
    <row r="4" customFormat="false" ht="21" hidden="false" customHeight="true" outlineLevel="0" collapsed="false">
      <c r="A4" s="105" t="s">
        <v>406</v>
      </c>
      <c r="B4" s="105"/>
      <c r="C4" s="74" t="n">
        <v>31</v>
      </c>
      <c r="D4" s="74" t="n">
        <v>1</v>
      </c>
      <c r="E4" s="74" t="s">
        <v>394</v>
      </c>
      <c r="F4" s="74" t="s">
        <v>407</v>
      </c>
      <c r="G4" s="74" t="s">
        <v>408</v>
      </c>
      <c r="H4" s="74" t="s">
        <v>319</v>
      </c>
      <c r="I4" s="74"/>
    </row>
    <row r="5" customFormat="false" ht="21" hidden="false" customHeight="true" outlineLevel="0" collapsed="false">
      <c r="A5" s="105" t="s">
        <v>409</v>
      </c>
      <c r="B5" s="105"/>
      <c r="C5" s="74" t="n">
        <v>31</v>
      </c>
      <c r="D5" s="74" t="n">
        <v>1</v>
      </c>
      <c r="E5" s="74" t="s">
        <v>394</v>
      </c>
      <c r="F5" s="74" t="s">
        <v>410</v>
      </c>
      <c r="G5" s="74" t="s">
        <v>408</v>
      </c>
      <c r="H5" s="74" t="s">
        <v>319</v>
      </c>
      <c r="I5" s="74"/>
    </row>
    <row r="6" customFormat="false" ht="21" hidden="false" customHeight="true" outlineLevel="0" collapsed="false">
      <c r="A6" s="105" t="s">
        <v>411</v>
      </c>
      <c r="B6" s="105"/>
      <c r="C6" s="74" t="n">
        <v>31</v>
      </c>
      <c r="D6" s="74" t="n">
        <v>1</v>
      </c>
      <c r="E6" s="74" t="s">
        <v>394</v>
      </c>
      <c r="F6" s="74" t="s">
        <v>412</v>
      </c>
      <c r="G6" s="74" t="s">
        <v>408</v>
      </c>
      <c r="H6" s="74" t="s">
        <v>319</v>
      </c>
      <c r="I6" s="74"/>
    </row>
    <row r="7" customFormat="false" ht="21" hidden="false" customHeight="true" outlineLevel="0" collapsed="false">
      <c r="A7" s="105" t="s">
        <v>413</v>
      </c>
      <c r="B7" s="105"/>
      <c r="C7" s="74" t="n">
        <v>30</v>
      </c>
      <c r="D7" s="74" t="n">
        <v>0</v>
      </c>
      <c r="E7" s="74" t="s">
        <v>394</v>
      </c>
      <c r="F7" s="74" t="s">
        <v>414</v>
      </c>
      <c r="G7" s="74" t="s">
        <v>408</v>
      </c>
      <c r="H7" s="74" t="s">
        <v>319</v>
      </c>
      <c r="I7" s="74"/>
    </row>
    <row r="8" customFormat="false" ht="21" hidden="false" customHeight="true" outlineLevel="0" collapsed="false">
      <c r="A8" s="105" t="s">
        <v>415</v>
      </c>
      <c r="B8" s="105"/>
      <c r="C8" s="74" t="n">
        <v>30</v>
      </c>
      <c r="D8" s="74" t="n">
        <v>0</v>
      </c>
      <c r="E8" s="74" t="s">
        <v>394</v>
      </c>
      <c r="F8" s="74" t="s">
        <v>416</v>
      </c>
      <c r="G8" s="74" t="s">
        <v>408</v>
      </c>
      <c r="H8" s="74" t="s">
        <v>319</v>
      </c>
      <c r="I8" s="74"/>
    </row>
    <row r="9" customFormat="false" ht="21" hidden="false" customHeight="true" outlineLevel="0" collapsed="false">
      <c r="A9" s="105" t="s">
        <v>417</v>
      </c>
      <c r="B9" s="105" t="s">
        <v>418</v>
      </c>
      <c r="C9" s="74" t="n">
        <v>30</v>
      </c>
      <c r="D9" s="74" t="n">
        <v>0</v>
      </c>
      <c r="E9" s="74" t="s">
        <v>394</v>
      </c>
      <c r="F9" s="74" t="s">
        <v>419</v>
      </c>
      <c r="G9" s="74" t="s">
        <v>408</v>
      </c>
      <c r="H9" s="74" t="s">
        <v>319</v>
      </c>
      <c r="I9" s="74"/>
    </row>
    <row r="10" customFormat="false" ht="21" hidden="false" customHeight="true" outlineLevel="0" collapsed="false">
      <c r="A10" s="105" t="s">
        <v>420</v>
      </c>
      <c r="B10" s="105" t="s">
        <v>421</v>
      </c>
      <c r="C10" s="74" t="n">
        <v>30</v>
      </c>
      <c r="D10" s="74" t="n">
        <v>1</v>
      </c>
      <c r="E10" s="74" t="s">
        <v>394</v>
      </c>
      <c r="F10" s="74" t="s">
        <v>422</v>
      </c>
      <c r="G10" s="74" t="s">
        <v>408</v>
      </c>
      <c r="H10" s="74" t="s">
        <v>319</v>
      </c>
      <c r="I10" s="74"/>
    </row>
    <row r="11" customFormat="false" ht="21" hidden="false" customHeight="true" outlineLevel="0" collapsed="false">
      <c r="A11" s="105" t="s">
        <v>423</v>
      </c>
      <c r="B11" s="105"/>
      <c r="C11" s="74" t="n">
        <v>30</v>
      </c>
      <c r="D11" s="74" t="n">
        <v>1</v>
      </c>
      <c r="E11" s="74" t="s">
        <v>394</v>
      </c>
      <c r="F11" s="74" t="s">
        <v>424</v>
      </c>
      <c r="G11" s="74" t="s">
        <v>408</v>
      </c>
      <c r="H11" s="74" t="s">
        <v>319</v>
      </c>
      <c r="I11" s="74"/>
    </row>
    <row r="12" customFormat="false" ht="21" hidden="false" customHeight="true" outlineLevel="0" collapsed="false">
      <c r="A12" s="105" t="s">
        <v>425</v>
      </c>
      <c r="B12" s="105"/>
      <c r="C12" s="74" t="n">
        <v>30</v>
      </c>
      <c r="D12" s="74" t="n">
        <v>1</v>
      </c>
      <c r="E12" s="74" t="s">
        <v>394</v>
      </c>
      <c r="F12" s="74" t="s">
        <v>426</v>
      </c>
      <c r="G12" s="74" t="s">
        <v>408</v>
      </c>
      <c r="H12" s="74" t="s">
        <v>319</v>
      </c>
      <c r="I12" s="74"/>
    </row>
    <row r="13" customFormat="false" ht="21" hidden="false" customHeight="true" outlineLevel="0" collapsed="false">
      <c r="A13" s="105" t="s">
        <v>395</v>
      </c>
      <c r="B13" s="105"/>
      <c r="C13" s="74" t="n">
        <v>30</v>
      </c>
      <c r="D13" s="74" t="n">
        <v>1</v>
      </c>
      <c r="E13" s="74" t="s">
        <v>394</v>
      </c>
      <c r="F13" s="74" t="s">
        <v>427</v>
      </c>
      <c r="G13" s="74" t="s">
        <v>408</v>
      </c>
      <c r="H13" s="74" t="s">
        <v>319</v>
      </c>
      <c r="I13" s="74"/>
    </row>
    <row r="14" customFormat="false" ht="21" hidden="false" customHeight="true" outlineLevel="0" collapsed="false">
      <c r="A14" s="105" t="s">
        <v>428</v>
      </c>
      <c r="B14" s="105"/>
      <c r="C14" s="74" t="n">
        <v>30</v>
      </c>
      <c r="D14" s="74" t="n">
        <v>0</v>
      </c>
      <c r="E14" s="74" t="s">
        <v>394</v>
      </c>
      <c r="F14" s="74" t="s">
        <v>429</v>
      </c>
      <c r="G14" s="74" t="s">
        <v>408</v>
      </c>
      <c r="H14" s="74" t="s">
        <v>319</v>
      </c>
      <c r="I14" s="74"/>
    </row>
    <row r="15" customFormat="false" ht="21" hidden="false" customHeight="true" outlineLevel="0" collapsed="false">
      <c r="A15" s="105" t="s">
        <v>430</v>
      </c>
      <c r="B15" s="105" t="s">
        <v>431</v>
      </c>
      <c r="C15" s="74" t="n">
        <v>30</v>
      </c>
      <c r="D15" s="74" t="n">
        <v>0</v>
      </c>
      <c r="E15" s="74" t="s">
        <v>394</v>
      </c>
      <c r="F15" s="74" t="s">
        <v>432</v>
      </c>
      <c r="G15" s="74" t="s">
        <v>408</v>
      </c>
      <c r="H15" s="74" t="s">
        <v>319</v>
      </c>
      <c r="I15" s="74"/>
    </row>
    <row r="16" customFormat="false" ht="21" hidden="false" customHeight="true" outlineLevel="0" collapsed="false">
      <c r="A16" s="105" t="s">
        <v>433</v>
      </c>
      <c r="B16" s="105"/>
      <c r="C16" s="74" t="n">
        <v>30</v>
      </c>
      <c r="D16" s="74" t="n">
        <v>1</v>
      </c>
      <c r="E16" s="74" t="s">
        <v>394</v>
      </c>
      <c r="F16" s="74" t="s">
        <v>434</v>
      </c>
      <c r="G16" s="74" t="s">
        <v>408</v>
      </c>
      <c r="H16" s="74" t="s">
        <v>319</v>
      </c>
      <c r="I16" s="74"/>
    </row>
    <row r="17" customFormat="false" ht="21" hidden="false" customHeight="true" outlineLevel="0" collapsed="false">
      <c r="A17" s="105" t="s">
        <v>435</v>
      </c>
      <c r="B17" s="105" t="s">
        <v>436</v>
      </c>
      <c r="C17" s="74" t="n">
        <v>30</v>
      </c>
      <c r="D17" s="74" t="n">
        <v>0</v>
      </c>
      <c r="E17" s="74" t="s">
        <v>394</v>
      </c>
      <c r="F17" s="74" t="s">
        <v>437</v>
      </c>
      <c r="G17" s="74" t="s">
        <v>408</v>
      </c>
      <c r="H17" s="74" t="s">
        <v>319</v>
      </c>
      <c r="I17" s="74"/>
    </row>
    <row r="18" customFormat="false" ht="21" hidden="false" customHeight="true" outlineLevel="0" collapsed="false">
      <c r="A18" s="105" t="s">
        <v>438</v>
      </c>
      <c r="B18" s="105" t="s">
        <v>439</v>
      </c>
      <c r="C18" s="74" t="n">
        <v>30</v>
      </c>
      <c r="D18" s="74" t="n">
        <v>1</v>
      </c>
      <c r="E18" s="74" t="s">
        <v>394</v>
      </c>
      <c r="F18" s="74" t="s">
        <v>440</v>
      </c>
      <c r="G18" s="74" t="s">
        <v>408</v>
      </c>
      <c r="H18" s="74" t="s">
        <v>319</v>
      </c>
      <c r="I18" s="74"/>
    </row>
    <row r="19" customFormat="false" ht="21" hidden="false" customHeight="true" outlineLevel="0" collapsed="false">
      <c r="A19" s="105" t="s">
        <v>441</v>
      </c>
      <c r="B19" s="105"/>
      <c r="C19" s="74" t="n">
        <v>30</v>
      </c>
      <c r="D19" s="74" t="n">
        <v>1</v>
      </c>
      <c r="E19" s="74" t="s">
        <v>394</v>
      </c>
      <c r="F19" s="74" t="s">
        <v>442</v>
      </c>
      <c r="G19" s="74" t="s">
        <v>408</v>
      </c>
      <c r="H19" s="74" t="s">
        <v>319</v>
      </c>
      <c r="I19" s="74"/>
    </row>
    <row r="20" customFormat="false" ht="21" hidden="false" customHeight="true" outlineLevel="0" collapsed="false">
      <c r="A20" s="105" t="s">
        <v>443</v>
      </c>
      <c r="B20" s="105" t="s">
        <v>444</v>
      </c>
      <c r="C20" s="74" t="n">
        <v>30</v>
      </c>
      <c r="D20" s="74" t="n">
        <v>0</v>
      </c>
      <c r="E20" s="74" t="s">
        <v>394</v>
      </c>
      <c r="F20" s="74" t="s">
        <v>445</v>
      </c>
      <c r="G20" s="74" t="s">
        <v>408</v>
      </c>
      <c r="H20" s="74" t="s">
        <v>319</v>
      </c>
      <c r="I20" s="74"/>
    </row>
    <row r="21" customFormat="false" ht="21" hidden="false" customHeight="true" outlineLevel="0" collapsed="false">
      <c r="A21" s="105" t="s">
        <v>446</v>
      </c>
      <c r="B21" s="105"/>
      <c r="C21" s="74" t="n">
        <v>30</v>
      </c>
      <c r="D21" s="74" t="n">
        <v>1</v>
      </c>
      <c r="E21" s="74" t="s">
        <v>394</v>
      </c>
      <c r="F21" s="74" t="s">
        <v>447</v>
      </c>
      <c r="G21" s="74" t="s">
        <v>408</v>
      </c>
      <c r="H21" s="74" t="s">
        <v>319</v>
      </c>
      <c r="I21" s="74"/>
    </row>
  </sheetData>
  <mergeCells count="6">
    <mergeCell ref="C2:C3"/>
    <mergeCell ref="D2:D3"/>
    <mergeCell ref="E2:E3"/>
    <mergeCell ref="F2:F3"/>
    <mergeCell ref="G2:G3"/>
    <mergeCell ref="H2:H3"/>
  </mergeCells>
  <conditionalFormatting sqref="A1:I1">
    <cfRule type="expression" priority="2" aboveAverage="0" equalAverage="0" bottom="0" percent="0" rank="0" text="" dxfId="0">
      <formula>LEN(TRIM(A1))=0</formula>
    </cfRule>
  </conditionalFormatting>
  <conditionalFormatting sqref="E4:E21">
    <cfRule type="expression" priority="3" aboveAverage="0" equalAverage="0" bottom="0" percent="0" rank="0" text="" dxfId="0">
      <formula>NOT(COUNTIF(INDIRECT("Sample Matrices!"&amp;"A$4:A"),E4)&gt;0)*NOT(ISBLANK(E4))</formula>
    </cfRule>
  </conditionalFormatting>
  <dataValidations count="4">
    <dataValidation allowBlank="true" operator="greaterThanOrEqual" prompt="Integer - Please enter a whole number greater than or equal to 0" showDropDown="false" showErrorMessage="true" showInputMessage="true" sqref="C4:C21" type="decimal">
      <formula1>0</formula1>
      <formula2>0</formula2>
    </dataValidation>
    <dataValidation allowBlank="true" operator="equal" showDropDown="false" showErrorMessage="true" showInputMessage="false" sqref="D4:D21" type="list">
      <formula1>"0,1"</formula1>
      <formula2>0</formula2>
    </dataValidation>
    <dataValidation allowBlank="true" operator="equal" showDropDown="false" showErrorMessage="true" showInputMessage="false" sqref="E4:E21" type="list">
      <formula1>'Sample Matrices'!$A$4:$A21</formula1>
      <formula2>0</formula2>
    </dataValidation>
    <dataValidation allowBlank="true" operator="equal" prompt="Select a Container Type - Select a valid container type from the selection list. The list is maintained on the 'Container Types' sheet" showDropDown="false" showErrorMessage="true" showInputMessage="true" sqref="H4:H21" type="list">
      <formula1>'Container Types'!$A$4:$A$8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true"/>
  </sheetPr>
  <dimension ref="A1:K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26.08"/>
    <col collapsed="false" customWidth="true" hidden="false" outlineLevel="0" max="2" min="2" style="0" width="34.12"/>
    <col collapsed="false" customWidth="true" hidden="false" outlineLevel="0" max="3" min="3" style="0" width="28"/>
    <col collapsed="false" customWidth="true" hidden="false" outlineLevel="1" max="6" min="4" style="0" width="11.22"/>
    <col collapsed="false" customWidth="true" hidden="false" outlineLevel="0" max="7" min="7" style="0" width="18.26"/>
    <col collapsed="false" customWidth="true" hidden="false" outlineLevel="0" max="8" min="8" style="0" width="19.84"/>
    <col collapsed="false" customWidth="true" hidden="false" outlineLevel="0" max="11" min="9" style="0" width="18.14"/>
    <col collapsed="false" customWidth="true" hidden="false" outlineLevel="0" max="64" min="12" style="0" width="11.45"/>
  </cols>
  <sheetData>
    <row r="1" customFormat="false" ht="27" hidden="true" customHeight="true" outlineLevel="0" collapsed="false">
      <c r="A1" s="14" t="s">
        <v>211</v>
      </c>
      <c r="B1" s="14" t="s">
        <v>149</v>
      </c>
      <c r="C1" s="14" t="s">
        <v>150</v>
      </c>
      <c r="D1" s="14" t="s">
        <v>448</v>
      </c>
      <c r="E1" s="14" t="s">
        <v>449</v>
      </c>
      <c r="F1" s="36" t="s">
        <v>450</v>
      </c>
      <c r="G1" s="14" t="s">
        <v>451</v>
      </c>
      <c r="H1" s="36" t="s">
        <v>452</v>
      </c>
      <c r="I1" s="14"/>
      <c r="J1" s="14"/>
      <c r="K1" s="14"/>
    </row>
    <row r="2" customFormat="false" ht="37.5" hidden="false" customHeight="true" outlineLevel="0" collapsed="false">
      <c r="A2" s="53" t="s">
        <v>453</v>
      </c>
      <c r="B2" s="54"/>
      <c r="C2" s="39"/>
      <c r="D2" s="70" t="s">
        <v>454</v>
      </c>
      <c r="E2" s="70"/>
      <c r="F2" s="70"/>
      <c r="G2" s="55"/>
      <c r="H2" s="79"/>
      <c r="I2" s="18" t="str">
        <f aca="false">HYPERLINK("https://www.bikalabs.com","Creative Commons BYSA
Bika Lab Systems")</f>
        <v>Creative Commons BYSA
Bika Lab Systems</v>
      </c>
      <c r="J2" s="82"/>
      <c r="K2" s="82"/>
    </row>
    <row r="3" customFormat="false" ht="24" hidden="false" customHeight="true" outlineLevel="0" collapsed="false">
      <c r="A3" s="70" t="s">
        <v>147</v>
      </c>
      <c r="B3" s="44" t="s">
        <v>455</v>
      </c>
      <c r="C3" s="70" t="s">
        <v>7</v>
      </c>
      <c r="D3" s="70" t="s">
        <v>448</v>
      </c>
      <c r="E3" s="44" t="s">
        <v>449</v>
      </c>
      <c r="F3" s="70" t="s">
        <v>450</v>
      </c>
      <c r="G3" s="70" t="s">
        <v>456</v>
      </c>
      <c r="H3" s="70" t="s">
        <v>457</v>
      </c>
      <c r="I3" s="111"/>
      <c r="J3" s="111"/>
      <c r="K3" s="111"/>
    </row>
    <row r="4" customFormat="false" ht="21" hidden="false" customHeight="true" outlineLevel="0" collapsed="false">
      <c r="A4" s="73" t="s">
        <v>181</v>
      </c>
      <c r="B4" s="106" t="s">
        <v>458</v>
      </c>
      <c r="C4" s="73"/>
      <c r="D4" s="74"/>
      <c r="E4" s="74"/>
      <c r="F4" s="74"/>
      <c r="G4" s="74" t="n">
        <v>0</v>
      </c>
      <c r="H4" s="73" t="s">
        <v>433</v>
      </c>
      <c r="I4" s="106"/>
      <c r="J4" s="106"/>
      <c r="K4" s="106"/>
    </row>
    <row r="5" customFormat="false" ht="21" hidden="false" customHeight="true" outlineLevel="0" collapsed="false">
      <c r="A5" s="73" t="s">
        <v>181</v>
      </c>
      <c r="B5" s="106" t="s">
        <v>459</v>
      </c>
      <c r="C5" s="73"/>
      <c r="D5" s="74"/>
      <c r="E5" s="74"/>
      <c r="F5" s="74"/>
      <c r="G5" s="74" t="n">
        <v>0</v>
      </c>
      <c r="H5" s="73" t="s">
        <v>435</v>
      </c>
      <c r="I5" s="106"/>
      <c r="J5" s="106"/>
      <c r="K5" s="106"/>
    </row>
    <row r="6" customFormat="false" ht="21" hidden="false" customHeight="true" outlineLevel="0" collapsed="false">
      <c r="A6" s="73" t="s">
        <v>181</v>
      </c>
      <c r="B6" s="106" t="s">
        <v>460</v>
      </c>
      <c r="C6" s="73"/>
      <c r="D6" s="74"/>
      <c r="E6" s="74"/>
      <c r="F6" s="74"/>
      <c r="G6" s="74" t="n">
        <v>0</v>
      </c>
      <c r="H6" s="73" t="s">
        <v>420</v>
      </c>
      <c r="I6" s="106"/>
      <c r="J6" s="106"/>
      <c r="K6" s="106"/>
    </row>
    <row r="7" customFormat="false" ht="21" hidden="false" customHeight="true" outlineLevel="0" collapsed="false">
      <c r="A7" s="73" t="s">
        <v>181</v>
      </c>
      <c r="B7" s="106" t="s">
        <v>461</v>
      </c>
      <c r="C7" s="73"/>
      <c r="D7" s="74"/>
      <c r="E7" s="74"/>
      <c r="F7" s="74"/>
      <c r="G7" s="74" t="n">
        <v>0</v>
      </c>
      <c r="H7" s="73" t="s">
        <v>430</v>
      </c>
      <c r="I7" s="106"/>
      <c r="J7" s="106"/>
      <c r="K7" s="106"/>
    </row>
    <row r="8" customFormat="false" ht="21" hidden="false" customHeight="true" outlineLevel="0" collapsed="false">
      <c r="A8" s="73" t="s">
        <v>181</v>
      </c>
      <c r="B8" s="106" t="s">
        <v>462</v>
      </c>
      <c r="C8" s="73"/>
      <c r="D8" s="74"/>
      <c r="E8" s="74"/>
      <c r="F8" s="74"/>
      <c r="G8" s="74" t="n">
        <v>0</v>
      </c>
      <c r="H8" s="73" t="s">
        <v>430</v>
      </c>
      <c r="I8" s="106"/>
      <c r="J8" s="106"/>
      <c r="K8" s="106"/>
    </row>
    <row r="9" customFormat="false" ht="21" hidden="false" customHeight="true" outlineLevel="0" collapsed="false">
      <c r="A9" s="73" t="s">
        <v>181</v>
      </c>
      <c r="B9" s="106" t="s">
        <v>463</v>
      </c>
      <c r="C9" s="73"/>
      <c r="D9" s="74"/>
      <c r="E9" s="74"/>
      <c r="F9" s="74"/>
      <c r="G9" s="74" t="n">
        <v>0</v>
      </c>
      <c r="H9" s="73" t="s">
        <v>443</v>
      </c>
      <c r="I9" s="106"/>
      <c r="J9" s="106"/>
      <c r="K9" s="106"/>
    </row>
    <row r="10" customFormat="false" ht="21" hidden="false" customHeight="true" outlineLevel="0" collapsed="false">
      <c r="A10" s="73" t="s">
        <v>181</v>
      </c>
      <c r="B10" s="106" t="s">
        <v>464</v>
      </c>
      <c r="C10" s="73"/>
      <c r="D10" s="74"/>
      <c r="E10" s="74"/>
      <c r="F10" s="74"/>
      <c r="G10" s="74" t="n">
        <v>0</v>
      </c>
      <c r="H10" s="73" t="s">
        <v>465</v>
      </c>
      <c r="I10" s="106"/>
      <c r="J10" s="106"/>
      <c r="K10" s="106"/>
    </row>
    <row r="11" customFormat="false" ht="21" hidden="false" customHeight="true" outlineLevel="0" collapsed="false">
      <c r="A11" s="73" t="s">
        <v>181</v>
      </c>
      <c r="B11" s="106" t="s">
        <v>466</v>
      </c>
      <c r="C11" s="73"/>
      <c r="D11" s="74"/>
      <c r="E11" s="74"/>
      <c r="F11" s="74"/>
      <c r="G11" s="74" t="n">
        <v>0</v>
      </c>
      <c r="H11" s="73" t="s">
        <v>443</v>
      </c>
      <c r="I11" s="106"/>
      <c r="J11" s="106"/>
      <c r="K11" s="106"/>
    </row>
    <row r="12" customFormat="false" ht="21" hidden="false" customHeight="true" outlineLevel="0" collapsed="false">
      <c r="A12" s="73" t="s">
        <v>181</v>
      </c>
      <c r="B12" s="73" t="s">
        <v>467</v>
      </c>
      <c r="C12" s="73"/>
      <c r="D12" s="74"/>
      <c r="E12" s="74"/>
      <c r="F12" s="74"/>
      <c r="G12" s="74" t="n">
        <v>0</v>
      </c>
      <c r="H12" s="73" t="s">
        <v>465</v>
      </c>
      <c r="I12" s="106"/>
      <c r="J12" s="106"/>
      <c r="K12" s="106"/>
    </row>
    <row r="13" customFormat="false" ht="21" hidden="false" customHeight="true" outlineLevel="0" collapsed="false">
      <c r="A13" s="73" t="s">
        <v>181</v>
      </c>
      <c r="B13" s="73" t="s">
        <v>468</v>
      </c>
      <c r="C13" s="73"/>
      <c r="D13" s="74"/>
      <c r="E13" s="74"/>
      <c r="F13" s="74"/>
      <c r="G13" s="74" t="n">
        <v>0</v>
      </c>
      <c r="H13" s="73" t="s">
        <v>465</v>
      </c>
      <c r="I13" s="106"/>
      <c r="J13" s="106"/>
      <c r="K13" s="106"/>
    </row>
    <row r="14" customFormat="false" ht="21" hidden="false" customHeight="true" outlineLevel="0" collapsed="false">
      <c r="A14" s="73" t="s">
        <v>181</v>
      </c>
      <c r="B14" s="73" t="s">
        <v>469</v>
      </c>
      <c r="C14" s="73"/>
      <c r="D14" s="74"/>
      <c r="E14" s="74"/>
      <c r="F14" s="74"/>
      <c r="G14" s="74" t="n">
        <v>0</v>
      </c>
      <c r="H14" s="73" t="s">
        <v>465</v>
      </c>
      <c r="I14" s="106"/>
      <c r="J14" s="106"/>
      <c r="K14" s="106"/>
    </row>
    <row r="15" customFormat="false" ht="21" hidden="false" customHeight="true" outlineLevel="0" collapsed="false">
      <c r="A15" s="73" t="s">
        <v>181</v>
      </c>
      <c r="B15" s="73" t="s">
        <v>470</v>
      </c>
      <c r="C15" s="73"/>
      <c r="D15" s="74"/>
      <c r="E15" s="74"/>
      <c r="F15" s="74"/>
      <c r="G15" s="74" t="n">
        <v>0</v>
      </c>
      <c r="H15" s="73" t="s">
        <v>465</v>
      </c>
      <c r="I15" s="106"/>
      <c r="J15" s="106"/>
      <c r="K15" s="106"/>
    </row>
    <row r="16" customFormat="false" ht="21" hidden="false" customHeight="true" outlineLevel="0" collapsed="false">
      <c r="A16" s="73"/>
      <c r="B16" s="73" t="s">
        <v>471</v>
      </c>
      <c r="C16" s="73"/>
      <c r="D16" s="74"/>
      <c r="E16" s="74"/>
      <c r="F16" s="74"/>
      <c r="G16" s="74" t="n">
        <v>0</v>
      </c>
      <c r="H16" s="73" t="s">
        <v>465</v>
      </c>
      <c r="I16" s="106"/>
      <c r="J16" s="106"/>
      <c r="K16" s="106"/>
    </row>
    <row r="17" customFormat="false" ht="21" hidden="false" customHeight="true" outlineLevel="0" collapsed="false">
      <c r="A17" s="73"/>
      <c r="B17" s="73" t="s">
        <v>472</v>
      </c>
      <c r="C17" s="73"/>
      <c r="D17" s="74"/>
      <c r="E17" s="74"/>
      <c r="F17" s="74"/>
      <c r="G17" s="74" t="n">
        <v>0</v>
      </c>
      <c r="H17" s="73" t="s">
        <v>411</v>
      </c>
      <c r="I17" s="106"/>
      <c r="J17" s="106"/>
      <c r="K17" s="106"/>
    </row>
    <row r="18" customFormat="false" ht="21" hidden="false" customHeight="true" outlineLevel="0" collapsed="false">
      <c r="A18" s="73"/>
      <c r="B18" s="73" t="s">
        <v>473</v>
      </c>
      <c r="C18" s="73"/>
      <c r="D18" s="74"/>
      <c r="E18" s="74"/>
      <c r="F18" s="74"/>
      <c r="G18" s="74" t="n">
        <v>0</v>
      </c>
      <c r="H18" s="73" t="s">
        <v>465</v>
      </c>
      <c r="I18" s="106"/>
      <c r="J18" s="106"/>
      <c r="K18" s="106"/>
    </row>
    <row r="19" customFormat="false" ht="21" hidden="false" customHeight="true" outlineLevel="0" collapsed="false">
      <c r="A19" s="73"/>
      <c r="B19" s="73" t="s">
        <v>474</v>
      </c>
      <c r="C19" s="73"/>
      <c r="D19" s="74"/>
      <c r="E19" s="74"/>
      <c r="F19" s="74"/>
      <c r="G19" s="74" t="n">
        <v>0</v>
      </c>
      <c r="H19" s="73" t="s">
        <v>465</v>
      </c>
      <c r="I19" s="106"/>
      <c r="J19" s="106"/>
      <c r="K19" s="106"/>
    </row>
    <row r="20" customFormat="false" ht="21" hidden="false" customHeight="true" outlineLevel="0" collapsed="false">
      <c r="A20" s="73"/>
      <c r="B20" s="106" t="s">
        <v>475</v>
      </c>
      <c r="C20" s="73"/>
      <c r="D20" s="74"/>
      <c r="E20" s="74"/>
      <c r="F20" s="74"/>
      <c r="G20" s="74" t="n">
        <v>0</v>
      </c>
      <c r="H20" s="73" t="s">
        <v>423</v>
      </c>
      <c r="I20" s="106"/>
      <c r="J20" s="106"/>
      <c r="K20" s="106"/>
    </row>
    <row r="21" customFormat="false" ht="21" hidden="false" customHeight="true" outlineLevel="0" collapsed="false">
      <c r="A21" s="73"/>
      <c r="B21" s="106" t="s">
        <v>476</v>
      </c>
      <c r="C21" s="73"/>
      <c r="D21" s="74"/>
      <c r="E21" s="74"/>
      <c r="F21" s="74"/>
      <c r="G21" s="74" t="n">
        <v>0</v>
      </c>
      <c r="H21" s="73" t="s">
        <v>443</v>
      </c>
      <c r="I21" s="106"/>
      <c r="J21" s="106"/>
      <c r="K21" s="106"/>
    </row>
    <row r="22" customFormat="false" ht="21" hidden="false" customHeight="true" outlineLevel="0" collapsed="false">
      <c r="A22" s="73"/>
      <c r="B22" s="106" t="s">
        <v>477</v>
      </c>
      <c r="C22" s="73"/>
      <c r="D22" s="74"/>
      <c r="E22" s="74"/>
      <c r="F22" s="74"/>
      <c r="G22" s="74" t="n">
        <v>0</v>
      </c>
      <c r="H22" s="73" t="s">
        <v>411</v>
      </c>
      <c r="I22" s="106"/>
      <c r="J22" s="106"/>
      <c r="K22" s="106"/>
    </row>
    <row r="23" customFormat="false" ht="21" hidden="false" customHeight="true" outlineLevel="0" collapsed="false">
      <c r="A23" s="73"/>
      <c r="B23" s="106" t="s">
        <v>478</v>
      </c>
      <c r="C23" s="73"/>
      <c r="D23" s="74"/>
      <c r="E23" s="74"/>
      <c r="F23" s="74"/>
      <c r="G23" s="74" t="n">
        <v>0</v>
      </c>
      <c r="H23" s="73" t="s">
        <v>465</v>
      </c>
      <c r="I23" s="106"/>
      <c r="J23" s="106"/>
      <c r="K23" s="106"/>
    </row>
    <row r="24" customFormat="false" ht="21" hidden="false" customHeight="true" outlineLevel="0" collapsed="false">
      <c r="A24" s="73"/>
      <c r="B24" s="106" t="s">
        <v>479</v>
      </c>
      <c r="C24" s="73"/>
      <c r="D24" s="74"/>
      <c r="E24" s="74"/>
      <c r="F24" s="74"/>
      <c r="G24" s="74" t="n">
        <v>0</v>
      </c>
      <c r="H24" s="73" t="s">
        <v>430</v>
      </c>
      <c r="I24" s="106"/>
      <c r="J24" s="106"/>
      <c r="K24" s="106"/>
    </row>
    <row r="25" customFormat="false" ht="21" hidden="false" customHeight="true" outlineLevel="0" collapsed="false">
      <c r="A25" s="73"/>
      <c r="B25" s="106" t="s">
        <v>480</v>
      </c>
      <c r="C25" s="73"/>
      <c r="D25" s="74"/>
      <c r="E25" s="74"/>
      <c r="F25" s="74"/>
      <c r="G25" s="74" t="n">
        <v>0</v>
      </c>
      <c r="H25" s="73" t="s">
        <v>465</v>
      </c>
      <c r="I25" s="106"/>
      <c r="J25" s="106"/>
      <c r="K25" s="106"/>
    </row>
  </sheetData>
  <mergeCells count="1">
    <mergeCell ref="D2:F2"/>
  </mergeCells>
  <conditionalFormatting sqref="A4:A25">
    <cfRule type="expression" priority="2" aboveAverage="0" equalAverage="0" bottom="0" percent="0" rank="0" text="" dxfId="2">
      <formula>NOT(COUNTIF(INDIRECT("Clients!"&amp;"A$4:A"),A4)&gt;0)*NOT(ISBLANK(A4))</formula>
    </cfRule>
  </conditionalFormatting>
  <conditionalFormatting sqref="A1:K1">
    <cfRule type="expression" priority="3" aboveAverage="0" equalAverage="0" bottom="0" percent="0" rank="0" text="" dxfId="0">
      <formula>LEN(TRIM(A1))=0</formula>
    </cfRule>
  </conditionalFormatting>
  <conditionalFormatting sqref="H4:H25">
    <cfRule type="expression" priority="4" aboveAverage="0" equalAverage="0" bottom="0" percent="0" rank="0" text="" dxfId="0">
      <formula>NOT(COUNTIF(INDIRECT("Sample Types!"&amp;"A$4:A"),H4)&gt;0)*NOT(ISBLANK(H4))</formula>
    </cfRule>
  </conditionalFormatting>
  <dataValidations count="5">
    <dataValidation allowBlank="true" operator="equal" showDropDown="false" showErrorMessage="true" showInputMessage="false" sqref="A4:A25" type="list">
      <formula1>Clients!$A$4:$A25</formula1>
      <formula2>0</formula2>
    </dataValidation>
    <dataValidation allowBlank="true" operator="equal" showDropDown="false" showErrorMessage="true" showInputMessage="false" sqref="D4:D25" type="list">
      <formula1>"N,S"</formula1>
      <formula2>0</formula2>
    </dataValidation>
    <dataValidation allowBlank="true" operator="equal" showDropDown="false" showErrorMessage="true" showInputMessage="false" sqref="E4:E25" type="list">
      <formula1>"E,W"</formula1>
      <formula2>0</formula2>
    </dataValidation>
    <dataValidation allowBlank="true" operator="equal" showDropDown="false" showErrorMessage="true" showInputMessage="false" sqref="G4:G25" type="list">
      <formula1>"0,1"</formula1>
      <formula2>0</formula2>
    </dataValidation>
    <dataValidation allowBlank="true" operator="equal" prompt="Select a Sample Type for this Sample Point - Please select a valid  Sample Type for this Sample Point from the list. The list is maintained on the 'Sample Types' sheet.  If more than one Sample Type can be sampled at this Sample Point, please add entriies" showDropDown="false" showErrorMessage="true" showInputMessage="true" sqref="H4:H25" type="list">
      <formula1>'Sample Types'!$A$4:$A25</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9.7"/>
    <col collapsed="false" customWidth="true" hidden="false" outlineLevel="0" max="2" min="2" style="0" width="43.19"/>
    <col collapsed="false" customWidth="true" hidden="false" outlineLevel="0" max="3" min="3" style="0" width="25.28"/>
    <col collapsed="false" customWidth="true" hidden="false" outlineLevel="0" max="64" min="4" style="0" width="11.45"/>
  </cols>
  <sheetData>
    <row r="1" customFormat="false" ht="28.5" hidden="true" customHeight="true" outlineLevel="0" collapsed="false">
      <c r="A1" s="14" t="s">
        <v>149</v>
      </c>
      <c r="B1" s="14" t="s">
        <v>150</v>
      </c>
      <c r="C1" s="14"/>
    </row>
    <row r="2" customFormat="false" ht="37.5" hidden="false" customHeight="true" outlineLevel="0" collapsed="false">
      <c r="A2" s="112" t="str">
        <f aca="false">HYPERLINK("https://www.bikalims.org/manual/instrument-interfacing/instrument-configuration","Instrument Types")</f>
        <v>Instrument Types</v>
      </c>
      <c r="B2" s="54"/>
      <c r="C2" s="18" t="str">
        <f aca="false">HYPERLINK("https://www.bikalabs.com","Creative Commons BYSA
Bika Lab Systems")</f>
        <v>Creative Commons BYSA
Bika Lab Systems</v>
      </c>
    </row>
    <row r="3" customFormat="false" ht="24" hidden="false" customHeight="true" outlineLevel="0" collapsed="false">
      <c r="A3" s="70" t="s">
        <v>153</v>
      </c>
      <c r="B3" s="70" t="s">
        <v>7</v>
      </c>
      <c r="C3" s="21"/>
    </row>
    <row r="4" customFormat="false" ht="21" hidden="false" customHeight="true" outlineLevel="0" collapsed="false">
      <c r="A4" s="113" t="s">
        <v>481</v>
      </c>
      <c r="B4" s="113" t="s">
        <v>482</v>
      </c>
      <c r="C4" s="6"/>
    </row>
    <row r="5" customFormat="false" ht="21" hidden="false" customHeight="true" outlineLevel="0" collapsed="false">
      <c r="A5" s="113" t="s">
        <v>483</v>
      </c>
      <c r="B5" s="113" t="s">
        <v>484</v>
      </c>
      <c r="C5" s="6"/>
    </row>
    <row r="6" customFormat="false" ht="21" hidden="false" customHeight="true" outlineLevel="0" collapsed="false">
      <c r="A6" s="113" t="s">
        <v>485</v>
      </c>
      <c r="B6" s="113"/>
      <c r="C6" s="6"/>
    </row>
    <row r="7" customFormat="false" ht="21" hidden="false" customHeight="true" outlineLevel="0" collapsed="false">
      <c r="A7" s="113" t="s">
        <v>486</v>
      </c>
      <c r="B7" s="113"/>
      <c r="C7" s="6"/>
    </row>
    <row r="8" customFormat="false" ht="21" hidden="false" customHeight="true" outlineLevel="0" collapsed="false">
      <c r="A8" s="113" t="s">
        <v>487</v>
      </c>
      <c r="B8" s="113"/>
      <c r="C8" s="6"/>
    </row>
    <row r="9" customFormat="false" ht="21" hidden="false" customHeight="true" outlineLevel="0" collapsed="false">
      <c r="A9" s="113" t="s">
        <v>488</v>
      </c>
      <c r="B9" s="113" t="s">
        <v>489</v>
      </c>
      <c r="C9" s="6"/>
    </row>
    <row r="10" customFormat="false" ht="21" hidden="false" customHeight="true" outlineLevel="0" collapsed="false">
      <c r="A10" s="113" t="s">
        <v>490</v>
      </c>
      <c r="B10" s="113"/>
      <c r="C10" s="6"/>
    </row>
    <row r="11" customFormat="false" ht="21" hidden="false" customHeight="true" outlineLevel="0" collapsed="false">
      <c r="A11" s="113" t="s">
        <v>491</v>
      </c>
      <c r="B11" s="113"/>
      <c r="C11" s="6"/>
    </row>
    <row r="12" customFormat="false" ht="21" hidden="false" customHeight="true" outlineLevel="0" collapsed="false">
      <c r="A12" s="113" t="s">
        <v>492</v>
      </c>
      <c r="B12" s="113"/>
      <c r="C12" s="6"/>
    </row>
    <row r="13" customFormat="false" ht="21" hidden="false" customHeight="true" outlineLevel="0" collapsed="false">
      <c r="A13" s="113" t="s">
        <v>493</v>
      </c>
      <c r="B13" s="113" t="s">
        <v>494</v>
      </c>
      <c r="C13" s="6"/>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9999"/>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2" min="1" style="0" width="25.39"/>
    <col collapsed="false" customWidth="true" hidden="false" outlineLevel="0" max="3" min="3" style="0" width="23.57"/>
    <col collapsed="false" customWidth="true" hidden="false" outlineLevel="0" max="64" min="4" style="0" width="11.45"/>
  </cols>
  <sheetData>
    <row r="1" customFormat="false" ht="24.75" hidden="true" customHeight="true" outlineLevel="0" collapsed="false">
      <c r="A1" s="14" t="s">
        <v>495</v>
      </c>
      <c r="B1" s="14" t="s">
        <v>452</v>
      </c>
      <c r="C1" s="14"/>
    </row>
    <row r="2" customFormat="false" ht="37.5" hidden="false" customHeight="true" outlineLevel="0" collapsed="false">
      <c r="A2" s="53" t="s">
        <v>496</v>
      </c>
      <c r="B2" s="66"/>
      <c r="C2" s="18" t="str">
        <f aca="false">HYPERLINK("https://www.bikalabs.com","Creative Commons BYSA
Bika Lab Systems")</f>
        <v>Creative Commons BYSA
Bika Lab Systems</v>
      </c>
    </row>
    <row r="3" customFormat="false" ht="24" hidden="false" customHeight="true" outlineLevel="0" collapsed="false">
      <c r="A3" s="44" t="s">
        <v>497</v>
      </c>
      <c r="B3" s="44" t="s">
        <v>498</v>
      </c>
      <c r="C3" s="111"/>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9F96F"/>
    <pageSetUpPr fitToPage="false"/>
  </sheetPr>
  <dimension ref="A1:U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18.7"/>
    <col collapsed="false" customWidth="true" hidden="false" outlineLevel="0" max="2" min="2" style="0" width="24.71"/>
    <col collapsed="false" customWidth="true" hidden="false" outlineLevel="0" max="4" min="3" style="0" width="16.55"/>
    <col collapsed="false" customWidth="true" hidden="false" outlineLevel="0" max="5" min="5" style="0" width="11.45"/>
    <col collapsed="false" customWidth="true" hidden="false" outlineLevel="0" max="6" min="6" style="0" width="16.77"/>
    <col collapsed="false" customWidth="true" hidden="true" outlineLevel="1" max="8" min="7" style="0" width="11.45"/>
    <col collapsed="false" customWidth="true" hidden="true" outlineLevel="1" max="9" min="9" style="0" width="5.79"/>
    <col collapsed="false" customWidth="true" hidden="true" outlineLevel="1" max="10" min="10" style="0" width="11.45"/>
    <col collapsed="false" customWidth="true" hidden="false" outlineLevel="0" max="11" min="11" style="0" width="16.77"/>
    <col collapsed="false" customWidth="true" hidden="true" outlineLevel="1" max="13" min="12" style="0" width="11.45"/>
    <col collapsed="false" customWidth="true" hidden="true" outlineLevel="1" max="14" min="14" style="0" width="5.79"/>
    <col collapsed="false" customWidth="true" hidden="true" outlineLevel="1" max="15" min="15" style="0" width="11.45"/>
    <col collapsed="false" customWidth="true" hidden="false" outlineLevel="0" max="16" min="16" style="0" width="16.77"/>
    <col collapsed="false" customWidth="true" hidden="true" outlineLevel="1" max="18" min="17" style="0" width="11.45"/>
    <col collapsed="false" customWidth="true" hidden="true" outlineLevel="1" max="19" min="19" style="0" width="5.79"/>
    <col collapsed="false" customWidth="true" hidden="true" outlineLevel="1" max="20" min="20" style="0" width="11.45"/>
    <col collapsed="false" customWidth="true" hidden="false" outlineLevel="0" max="21" min="21" style="0" width="23.24"/>
    <col collapsed="false" customWidth="true" hidden="false" outlineLevel="0" max="64" min="22" style="0" width="11.45"/>
  </cols>
  <sheetData>
    <row r="1" customFormat="false" ht="28.5" hidden="true" customHeight="true" outlineLevel="0" collapsed="false">
      <c r="A1" s="96" t="s">
        <v>10</v>
      </c>
      <c r="B1" s="14" t="s">
        <v>499</v>
      </c>
      <c r="C1" s="14" t="s">
        <v>36</v>
      </c>
      <c r="D1" s="77" t="s">
        <v>39</v>
      </c>
      <c r="E1" s="114" t="s">
        <v>42</v>
      </c>
      <c r="F1" s="96" t="s">
        <v>45</v>
      </c>
      <c r="G1" s="114" t="s">
        <v>48</v>
      </c>
      <c r="H1" s="114" t="s">
        <v>51</v>
      </c>
      <c r="I1" s="96" t="s">
        <v>54</v>
      </c>
      <c r="J1" s="96" t="s">
        <v>56</v>
      </c>
      <c r="K1" s="96" t="s">
        <v>59</v>
      </c>
      <c r="L1" s="114" t="s">
        <v>62</v>
      </c>
      <c r="M1" s="114" t="s">
        <v>64</v>
      </c>
      <c r="N1" s="96" t="s">
        <v>66</v>
      </c>
      <c r="O1" s="96" t="s">
        <v>68</v>
      </c>
      <c r="P1" s="96" t="s">
        <v>70</v>
      </c>
      <c r="Q1" s="114" t="s">
        <v>72</v>
      </c>
      <c r="R1" s="114" t="s">
        <v>74</v>
      </c>
      <c r="S1" s="96" t="s">
        <v>76</v>
      </c>
      <c r="T1" s="96" t="s">
        <v>78</v>
      </c>
      <c r="U1" s="36"/>
    </row>
    <row r="2" customFormat="false" ht="37.5" hidden="false" customHeight="true" outlineLevel="0" collapsed="false">
      <c r="A2" s="53" t="str">
        <f aca="false">HYPERLINK("https://www.bikalims.org/manual/qc/creating-QC-samples","Suppliers")</f>
        <v>Suppliers</v>
      </c>
      <c r="B2" s="54"/>
      <c r="C2" s="115"/>
      <c r="D2" s="115"/>
      <c r="E2" s="115"/>
      <c r="F2" s="68" t="s">
        <v>171</v>
      </c>
      <c r="G2" s="68"/>
      <c r="H2" s="68"/>
      <c r="I2" s="68"/>
      <c r="J2" s="68"/>
      <c r="K2" s="68" t="s">
        <v>172</v>
      </c>
      <c r="L2" s="68"/>
      <c r="M2" s="68"/>
      <c r="N2" s="68"/>
      <c r="O2" s="68"/>
      <c r="P2" s="68" t="s">
        <v>173</v>
      </c>
      <c r="Q2" s="68"/>
      <c r="R2" s="68"/>
      <c r="S2" s="68"/>
      <c r="T2" s="68"/>
      <c r="U2" s="18" t="str">
        <f aca="false">HYPERLINK("https://www.bikalabs.com","Creative Commons BYSA
Bika Lab Systems")</f>
        <v>Creative Commons BYSA
Bika Lab Systems</v>
      </c>
    </row>
    <row r="3" customFormat="false" ht="25.5" hidden="false" customHeight="true" outlineLevel="0" collapsed="false">
      <c r="A3" s="70" t="s">
        <v>174</v>
      </c>
      <c r="B3" s="44" t="s">
        <v>500</v>
      </c>
      <c r="C3" s="70" t="s">
        <v>501</v>
      </c>
      <c r="D3" s="116" t="s">
        <v>39</v>
      </c>
      <c r="E3" s="70" t="s">
        <v>502</v>
      </c>
      <c r="F3" s="70" t="s">
        <v>100</v>
      </c>
      <c r="G3" s="70" t="s">
        <v>101</v>
      </c>
      <c r="H3" s="70" t="s">
        <v>102</v>
      </c>
      <c r="I3" s="70" t="s">
        <v>103</v>
      </c>
      <c r="J3" s="70" t="s">
        <v>104</v>
      </c>
      <c r="K3" s="70" t="s">
        <v>180</v>
      </c>
      <c r="L3" s="70" t="s">
        <v>101</v>
      </c>
      <c r="M3" s="70" t="s">
        <v>102</v>
      </c>
      <c r="N3" s="70" t="s">
        <v>103</v>
      </c>
      <c r="O3" s="70" t="s">
        <v>104</v>
      </c>
      <c r="P3" s="70" t="s">
        <v>180</v>
      </c>
      <c r="Q3" s="70" t="s">
        <v>101</v>
      </c>
      <c r="R3" s="70" t="s">
        <v>102</v>
      </c>
      <c r="S3" s="70" t="s">
        <v>103</v>
      </c>
      <c r="T3" s="70" t="s">
        <v>104</v>
      </c>
      <c r="U3" s="117"/>
    </row>
    <row r="4" customFormat="false" ht="21" hidden="false" customHeight="true" outlineLevel="0" collapsed="false">
      <c r="A4" s="48" t="s">
        <v>503</v>
      </c>
      <c r="B4" s="48"/>
      <c r="C4" s="48"/>
      <c r="D4" s="118"/>
      <c r="E4" s="48"/>
      <c r="F4" s="48"/>
      <c r="G4" s="48"/>
      <c r="H4" s="50"/>
      <c r="I4" s="48"/>
      <c r="J4" s="48"/>
      <c r="K4" s="48"/>
      <c r="L4" s="48"/>
      <c r="M4" s="50"/>
      <c r="N4" s="48"/>
      <c r="O4" s="48"/>
      <c r="P4" s="48"/>
      <c r="Q4" s="48"/>
      <c r="R4" s="50"/>
      <c r="S4" s="48"/>
      <c r="T4" s="48"/>
      <c r="U4" s="73"/>
    </row>
    <row r="5" customFormat="false" ht="21" hidden="false" customHeight="true" outlineLevel="0" collapsed="false">
      <c r="A5" s="48" t="s">
        <v>504</v>
      </c>
      <c r="B5" s="48"/>
      <c r="C5" s="48"/>
      <c r="D5" s="118"/>
      <c r="E5" s="48"/>
      <c r="F5" s="48"/>
      <c r="G5" s="48"/>
      <c r="H5" s="50"/>
      <c r="I5" s="48"/>
      <c r="J5" s="48"/>
      <c r="K5" s="48"/>
      <c r="L5" s="48"/>
      <c r="M5" s="50"/>
      <c r="N5" s="48"/>
      <c r="O5" s="48"/>
      <c r="P5" s="48"/>
      <c r="Q5" s="48"/>
      <c r="R5" s="50"/>
      <c r="S5" s="48"/>
      <c r="T5" s="48"/>
      <c r="U5" s="73"/>
    </row>
    <row r="6" customFormat="false" ht="21" hidden="false" customHeight="true" outlineLevel="0" collapsed="false">
      <c r="A6" s="48" t="s">
        <v>505</v>
      </c>
      <c r="B6" s="48"/>
      <c r="C6" s="48"/>
      <c r="D6" s="118"/>
      <c r="E6" s="48"/>
      <c r="F6" s="48"/>
      <c r="G6" s="48"/>
      <c r="H6" s="50"/>
      <c r="I6" s="48"/>
      <c r="J6" s="48"/>
      <c r="K6" s="48"/>
      <c r="L6" s="48"/>
      <c r="M6" s="50"/>
      <c r="N6" s="48"/>
      <c r="O6" s="48"/>
      <c r="P6" s="48"/>
      <c r="Q6" s="48"/>
      <c r="R6" s="50"/>
      <c r="S6" s="48"/>
      <c r="T6" s="48"/>
      <c r="U6" s="73"/>
    </row>
    <row r="7" customFormat="false" ht="21" hidden="false" customHeight="true" outlineLevel="0" collapsed="false">
      <c r="A7" s="73" t="s">
        <v>506</v>
      </c>
      <c r="B7" s="73"/>
      <c r="C7" s="73"/>
      <c r="D7" s="75"/>
      <c r="E7" s="73"/>
      <c r="F7" s="73"/>
      <c r="G7" s="73"/>
      <c r="H7" s="6"/>
      <c r="I7" s="73"/>
      <c r="J7" s="73"/>
      <c r="K7" s="73"/>
      <c r="L7" s="73"/>
      <c r="M7" s="6"/>
      <c r="N7" s="73"/>
      <c r="O7" s="73"/>
      <c r="P7" s="73"/>
      <c r="Q7" s="73"/>
      <c r="R7" s="6"/>
      <c r="S7" s="73"/>
      <c r="T7" s="73"/>
      <c r="U7" s="73"/>
    </row>
    <row r="8" customFormat="false" ht="21" hidden="false" customHeight="true" outlineLevel="0" collapsed="false">
      <c r="A8" s="73" t="s">
        <v>507</v>
      </c>
      <c r="B8" s="73"/>
      <c r="C8" s="73"/>
      <c r="D8" s="75"/>
      <c r="E8" s="73"/>
      <c r="F8" s="73"/>
      <c r="G8" s="73"/>
      <c r="H8" s="6"/>
      <c r="I8" s="73"/>
      <c r="J8" s="73"/>
      <c r="K8" s="73"/>
      <c r="L8" s="73"/>
      <c r="M8" s="6"/>
      <c r="N8" s="73"/>
      <c r="O8" s="73"/>
      <c r="P8" s="73"/>
      <c r="Q8" s="73"/>
      <c r="R8" s="6"/>
      <c r="S8" s="73"/>
      <c r="T8" s="73"/>
      <c r="U8" s="73"/>
    </row>
  </sheetData>
  <mergeCells count="3">
    <mergeCell ref="F2:J2"/>
    <mergeCell ref="K2:O2"/>
    <mergeCell ref="P2:T2"/>
  </mergeCells>
  <conditionalFormatting sqref="A1:U1">
    <cfRule type="expression" priority="2" aboveAverage="0" equalAverage="0" bottom="0" percent="0" rank="0" text="" dxfId="0">
      <formula>LEN(TRIM(A1))=0</formula>
    </cfRule>
  </conditionalFormatting>
  <dataValidations count="1">
    <dataValidation allowBlank="true" operator="equal" showDropDown="false" showErrorMessage="false" showInputMessage="false" sqref="J4:J8 O4:O8 T4:T8" type="list">
      <formula1>'Countries, Currencies'!$B$3:$B$251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U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20.18"/>
    <col collapsed="false" customWidth="true" hidden="false" outlineLevel="0" max="2" min="2" style="0" width="10.77"/>
    <col collapsed="false" customWidth="true" hidden="false" outlineLevel="0" max="3" min="3" style="0" width="14.17"/>
    <col collapsed="false" customWidth="true" hidden="false" outlineLevel="0" max="4" min="4" style="0" width="11.79"/>
    <col collapsed="false" customWidth="true" hidden="true" outlineLevel="1" max="6" min="5" style="0" width="11.9"/>
    <col collapsed="false" customWidth="true" hidden="false" outlineLevel="0" max="7" min="7" style="0" width="13.38"/>
    <col collapsed="false" customWidth="true" hidden="true" outlineLevel="1" max="9" min="8" style="0" width="13.38"/>
    <col collapsed="false" customWidth="true" hidden="false" outlineLevel="0" max="10" min="10" style="0" width="13.38"/>
    <col collapsed="false" customWidth="true" hidden="false" outlineLevel="0" max="11" min="11" style="0" width="16.77"/>
    <col collapsed="false" customWidth="true" hidden="true" outlineLevel="1" max="13" min="12" style="0" width="11.45"/>
    <col collapsed="false" customWidth="true" hidden="true" outlineLevel="1" max="14" min="14" style="0" width="5.79"/>
    <col collapsed="false" customWidth="true" hidden="true" outlineLevel="1" max="15" min="15" style="0" width="11.45"/>
    <col collapsed="false" customWidth="true" hidden="false" outlineLevel="0" max="16" min="16" style="0" width="16.77"/>
    <col collapsed="false" customWidth="true" hidden="true" outlineLevel="1" max="18" min="17" style="0" width="11.45"/>
    <col collapsed="false" customWidth="true" hidden="true" outlineLevel="1" max="19" min="19" style="0" width="5.79"/>
    <col collapsed="false" customWidth="true" hidden="true" outlineLevel="1" max="20" min="20" style="0" width="11.45"/>
    <col collapsed="false" customWidth="true" hidden="false" outlineLevel="0" max="21" min="21" style="0" width="24.49"/>
    <col collapsed="false" customWidth="true" hidden="false" outlineLevel="0" max="64" min="22" style="0" width="11.45"/>
  </cols>
  <sheetData>
    <row r="1" customFormat="false" ht="28.5" hidden="true" customHeight="true" outlineLevel="0" collapsed="false">
      <c r="A1" s="14" t="s">
        <v>508</v>
      </c>
      <c r="B1" s="14" t="s">
        <v>80</v>
      </c>
      <c r="C1" s="14" t="s">
        <v>81</v>
      </c>
      <c r="D1" s="14" t="s">
        <v>82</v>
      </c>
      <c r="E1" s="14" t="s">
        <v>85</v>
      </c>
      <c r="F1" s="36" t="s">
        <v>96</v>
      </c>
      <c r="G1" s="119" t="s">
        <v>83</v>
      </c>
      <c r="H1" s="120" t="s">
        <v>212</v>
      </c>
      <c r="I1" s="119" t="s">
        <v>84</v>
      </c>
      <c r="J1" s="14" t="s">
        <v>42</v>
      </c>
      <c r="K1" s="96" t="s">
        <v>45</v>
      </c>
      <c r="L1" s="114" t="s">
        <v>48</v>
      </c>
      <c r="M1" s="114" t="s">
        <v>51</v>
      </c>
      <c r="N1" s="96" t="s">
        <v>54</v>
      </c>
      <c r="O1" s="96" t="s">
        <v>56</v>
      </c>
      <c r="P1" s="96" t="s">
        <v>59</v>
      </c>
      <c r="Q1" s="114" t="s">
        <v>62</v>
      </c>
      <c r="R1" s="114" t="s">
        <v>64</v>
      </c>
      <c r="S1" s="96" t="s">
        <v>66</v>
      </c>
      <c r="T1" s="96" t="s">
        <v>68</v>
      </c>
      <c r="U1" s="14"/>
    </row>
    <row r="2" customFormat="false" ht="37.5" hidden="false" customHeight="true" outlineLevel="0" collapsed="false">
      <c r="A2" s="53" t="s">
        <v>509</v>
      </c>
      <c r="B2" s="121"/>
      <c r="C2" s="54"/>
      <c r="D2" s="122"/>
      <c r="E2" s="121"/>
      <c r="F2" s="122"/>
      <c r="G2" s="116" t="s">
        <v>39</v>
      </c>
      <c r="H2" s="116"/>
      <c r="I2" s="116"/>
      <c r="J2" s="20"/>
      <c r="K2" s="68" t="s">
        <v>171</v>
      </c>
      <c r="L2" s="68"/>
      <c r="M2" s="68"/>
      <c r="N2" s="68"/>
      <c r="O2" s="68"/>
      <c r="P2" s="68" t="s">
        <v>172</v>
      </c>
      <c r="Q2" s="68"/>
      <c r="R2" s="68"/>
      <c r="S2" s="68"/>
      <c r="T2" s="68"/>
      <c r="U2" s="18" t="str">
        <f aca="false">HYPERLINK("https://www.bikalabs.com","Creative Commons BYSA
Bika Lab Systems")</f>
        <v>Creative Commons BYSA
Bika Lab Systems</v>
      </c>
    </row>
    <row r="3" customFormat="false" ht="24" hidden="false" customHeight="true" outlineLevel="0" collapsed="false">
      <c r="A3" s="44" t="s">
        <v>510</v>
      </c>
      <c r="B3" s="70" t="s">
        <v>80</v>
      </c>
      <c r="C3" s="44" t="s">
        <v>219</v>
      </c>
      <c r="D3" s="44" t="s">
        <v>220</v>
      </c>
      <c r="E3" s="70" t="s">
        <v>511</v>
      </c>
      <c r="F3" s="70" t="s">
        <v>96</v>
      </c>
      <c r="G3" s="116" t="s">
        <v>221</v>
      </c>
      <c r="H3" s="70" t="s">
        <v>222</v>
      </c>
      <c r="I3" s="116" t="s">
        <v>223</v>
      </c>
      <c r="J3" s="70" t="s">
        <v>502</v>
      </c>
      <c r="K3" s="70" t="s">
        <v>512</v>
      </c>
      <c r="L3" s="70" t="s">
        <v>101</v>
      </c>
      <c r="M3" s="70" t="s">
        <v>102</v>
      </c>
      <c r="N3" s="70" t="s">
        <v>103</v>
      </c>
      <c r="O3" s="70" t="s">
        <v>104</v>
      </c>
      <c r="P3" s="70" t="s">
        <v>180</v>
      </c>
      <c r="Q3" s="70" t="s">
        <v>101</v>
      </c>
      <c r="R3" s="70" t="s">
        <v>102</v>
      </c>
      <c r="S3" s="70" t="s">
        <v>103</v>
      </c>
      <c r="T3" s="70" t="s">
        <v>104</v>
      </c>
      <c r="U3" s="123"/>
    </row>
  </sheetData>
  <mergeCells count="3">
    <mergeCell ref="G2:I2"/>
    <mergeCell ref="K2:O2"/>
    <mergeCell ref="P2:T2"/>
  </mergeCells>
  <conditionalFormatting sqref="A1:U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true" outlineLevel="1" max="1" min="1" style="0" width="21.09"/>
    <col collapsed="false" customWidth="true" hidden="false" outlineLevel="0" max="2" min="2" style="0" width="34.58"/>
    <col collapsed="false" customWidth="true" hidden="false" outlineLevel="0" max="4" min="3" style="0" width="29.92"/>
    <col collapsed="false" customWidth="true" hidden="false" outlineLevel="0" max="64" min="5" style="0" width="11.45"/>
  </cols>
  <sheetData>
    <row r="1" customFormat="false" ht="23.25" hidden="true" customHeight="true" outlineLevel="0" collapsed="false">
      <c r="A1" s="12" t="s">
        <v>6</v>
      </c>
      <c r="B1" s="13" t="s">
        <v>7</v>
      </c>
      <c r="C1" s="13" t="s">
        <v>8</v>
      </c>
      <c r="D1" s="14"/>
    </row>
    <row r="2" customFormat="false" ht="37.5" hidden="false" customHeight="true" outlineLevel="0" collapsed="false">
      <c r="A2" s="15"/>
      <c r="B2" s="16" t="s">
        <v>9</v>
      </c>
      <c r="C2" s="17"/>
      <c r="D2" s="18" t="str">
        <f aca="false">HYPERLINK("https://www.bikalabs.com","Creative Commons BYSA
Bika Lab Systems")</f>
        <v>Creative Commons BYSA
Bika Lab Systems</v>
      </c>
    </row>
    <row r="3" customFormat="false" ht="24" hidden="false" customHeight="true" outlineLevel="0" collapsed="false">
      <c r="A3" s="19"/>
      <c r="B3" s="20" t="s">
        <v>7</v>
      </c>
      <c r="C3" s="20"/>
      <c r="D3" s="21"/>
    </row>
    <row r="4" customFormat="false" ht="24" hidden="false" customHeight="true" outlineLevel="0" collapsed="false">
      <c r="A4" s="22" t="s">
        <v>10</v>
      </c>
      <c r="B4" s="23" t="s">
        <v>10</v>
      </c>
      <c r="C4" s="24" t="s">
        <v>11</v>
      </c>
      <c r="D4" s="24"/>
    </row>
    <row r="5" customFormat="false" ht="24" hidden="false" customHeight="true" outlineLevel="0" collapsed="false">
      <c r="A5" s="22" t="s">
        <v>12</v>
      </c>
      <c r="B5" s="23" t="s">
        <v>13</v>
      </c>
      <c r="C5" s="25" t="s">
        <v>14</v>
      </c>
      <c r="D5" s="25"/>
    </row>
    <row r="6" customFormat="false" ht="24" hidden="false" customHeight="true" outlineLevel="0" collapsed="false">
      <c r="A6" s="22" t="s">
        <v>15</v>
      </c>
      <c r="B6" s="23" t="s">
        <v>16</v>
      </c>
      <c r="C6" s="26" t="n">
        <v>95</v>
      </c>
      <c r="D6" s="26"/>
    </row>
    <row r="7" customFormat="false" ht="24" hidden="false" customHeight="true" outlineLevel="0" collapsed="false">
      <c r="A7" s="22" t="s">
        <v>17</v>
      </c>
      <c r="B7" s="23" t="s">
        <v>18</v>
      </c>
      <c r="C7" s="27" t="n">
        <v>1</v>
      </c>
      <c r="D7" s="27"/>
    </row>
    <row r="8" customFormat="false" ht="24" hidden="false" customHeight="true" outlineLevel="0" collapsed="false">
      <c r="A8" s="22" t="s">
        <v>19</v>
      </c>
      <c r="B8" s="23" t="s">
        <v>20</v>
      </c>
      <c r="C8" s="28" t="s">
        <v>21</v>
      </c>
      <c r="D8" s="29"/>
    </row>
    <row r="9" customFormat="false" ht="24" hidden="false" customHeight="true" outlineLevel="0" collapsed="false">
      <c r="A9" s="22" t="s">
        <v>22</v>
      </c>
      <c r="B9" s="23" t="s">
        <v>23</v>
      </c>
      <c r="C9" s="24" t="s">
        <v>24</v>
      </c>
      <c r="D9" s="24"/>
    </row>
    <row r="10" customFormat="false" ht="24" hidden="false" customHeight="true" outlineLevel="0" collapsed="false">
      <c r="A10" s="22" t="s">
        <v>25</v>
      </c>
      <c r="B10" s="23" t="s">
        <v>26</v>
      </c>
      <c r="C10" s="30" t="s">
        <v>27</v>
      </c>
      <c r="D10" s="31"/>
    </row>
    <row r="11" customFormat="false" ht="24" hidden="false" customHeight="true" outlineLevel="0" collapsed="false">
      <c r="A11" s="22" t="s">
        <v>28</v>
      </c>
      <c r="B11" s="23" t="s">
        <v>29</v>
      </c>
      <c r="C11" s="24" t="s">
        <v>30</v>
      </c>
      <c r="D11" s="24"/>
    </row>
    <row r="12" customFormat="false" ht="24" hidden="false" customHeight="true" outlineLevel="0" collapsed="false">
      <c r="A12" s="22" t="s">
        <v>31</v>
      </c>
      <c r="B12" s="23" t="s">
        <v>32</v>
      </c>
      <c r="C12" s="32" t="s">
        <v>33</v>
      </c>
      <c r="D12" s="32"/>
    </row>
    <row r="13" customFormat="false" ht="24" hidden="false" customHeight="true" outlineLevel="0" collapsed="false">
      <c r="A13" s="22" t="s">
        <v>34</v>
      </c>
      <c r="B13" s="23" t="s">
        <v>35</v>
      </c>
      <c r="C13" s="32"/>
      <c r="D13" s="32"/>
    </row>
    <row r="14" customFormat="false" ht="24" hidden="false" customHeight="true" outlineLevel="0" collapsed="false">
      <c r="A14" s="22" t="s">
        <v>36</v>
      </c>
      <c r="B14" s="23" t="s">
        <v>37</v>
      </c>
      <c r="C14" s="32" t="s">
        <v>38</v>
      </c>
      <c r="D14" s="32"/>
    </row>
    <row r="15" customFormat="false" ht="24" hidden="false" customHeight="true" outlineLevel="0" collapsed="false">
      <c r="A15" s="22" t="s">
        <v>39</v>
      </c>
      <c r="B15" s="23" t="s">
        <v>40</v>
      </c>
      <c r="C15" s="32" t="s">
        <v>41</v>
      </c>
      <c r="D15" s="32"/>
    </row>
    <row r="16" customFormat="false" ht="24" hidden="false" customHeight="true" outlineLevel="0" collapsed="false">
      <c r="A16" s="22" t="s">
        <v>42</v>
      </c>
      <c r="B16" s="23" t="s">
        <v>43</v>
      </c>
      <c r="C16" s="32" t="s">
        <v>44</v>
      </c>
      <c r="D16" s="32"/>
    </row>
    <row r="17" customFormat="false" ht="24" hidden="false" customHeight="true" outlineLevel="0" collapsed="false">
      <c r="A17" s="22" t="s">
        <v>45</v>
      </c>
      <c r="B17" s="33" t="s">
        <v>46</v>
      </c>
      <c r="C17" s="33" t="s">
        <v>47</v>
      </c>
      <c r="D17" s="34"/>
    </row>
    <row r="18" customFormat="false" ht="24" hidden="false" customHeight="true" outlineLevel="0" collapsed="false">
      <c r="A18" s="22" t="s">
        <v>48</v>
      </c>
      <c r="B18" s="23" t="s">
        <v>49</v>
      </c>
      <c r="C18" s="32" t="s">
        <v>50</v>
      </c>
      <c r="D18" s="32"/>
    </row>
    <row r="19" customFormat="false" ht="24" hidden="false" customHeight="true" outlineLevel="0" collapsed="false">
      <c r="A19" s="22" t="s">
        <v>51</v>
      </c>
      <c r="B19" s="23" t="s">
        <v>52</v>
      </c>
      <c r="C19" s="32" t="s">
        <v>53</v>
      </c>
      <c r="D19" s="32"/>
    </row>
    <row r="20" customFormat="false" ht="24" hidden="false" customHeight="true" outlineLevel="0" collapsed="false">
      <c r="A20" s="22" t="s">
        <v>54</v>
      </c>
      <c r="B20" s="23" t="s">
        <v>55</v>
      </c>
      <c r="C20" s="32" t="n">
        <v>8000</v>
      </c>
      <c r="D20" s="32"/>
    </row>
    <row r="21" customFormat="false" ht="24" hidden="false" customHeight="true" outlineLevel="0" collapsed="false">
      <c r="A21" s="22" t="s">
        <v>56</v>
      </c>
      <c r="B21" s="23" t="s">
        <v>57</v>
      </c>
      <c r="C21" s="32" t="s">
        <v>58</v>
      </c>
      <c r="D21" s="32"/>
    </row>
    <row r="22" customFormat="false" ht="24" hidden="false" customHeight="true" outlineLevel="0" collapsed="false">
      <c r="A22" s="22" t="s">
        <v>59</v>
      </c>
      <c r="B22" s="33" t="s">
        <v>60</v>
      </c>
      <c r="C22" s="33" t="s">
        <v>61</v>
      </c>
      <c r="D22" s="34"/>
    </row>
    <row r="23" customFormat="false" ht="24" hidden="false" customHeight="true" outlineLevel="0" collapsed="false">
      <c r="A23" s="22" t="s">
        <v>62</v>
      </c>
      <c r="B23" s="23" t="s">
        <v>63</v>
      </c>
      <c r="C23" s="32" t="s">
        <v>50</v>
      </c>
      <c r="D23" s="32"/>
    </row>
    <row r="24" customFormat="false" ht="24" hidden="false" customHeight="true" outlineLevel="0" collapsed="false">
      <c r="A24" s="22" t="s">
        <v>64</v>
      </c>
      <c r="B24" s="23" t="s">
        <v>65</v>
      </c>
      <c r="C24" s="32" t="s">
        <v>53</v>
      </c>
      <c r="D24" s="32"/>
    </row>
    <row r="25" customFormat="false" ht="24" hidden="false" customHeight="true" outlineLevel="0" collapsed="false">
      <c r="A25" s="22" t="s">
        <v>66</v>
      </c>
      <c r="B25" s="23" t="s">
        <v>67</v>
      </c>
      <c r="C25" s="32" t="n">
        <v>8000</v>
      </c>
      <c r="D25" s="32"/>
    </row>
    <row r="26" customFormat="false" ht="24" hidden="false" customHeight="true" outlineLevel="0" collapsed="false">
      <c r="A26" s="22" t="s">
        <v>68</v>
      </c>
      <c r="B26" s="23" t="s">
        <v>69</v>
      </c>
      <c r="C26" s="32" t="s">
        <v>58</v>
      </c>
      <c r="D26" s="32"/>
    </row>
    <row r="27" customFormat="false" ht="24" hidden="false" customHeight="true" outlineLevel="0" collapsed="false">
      <c r="A27" s="35" t="s">
        <v>70</v>
      </c>
      <c r="B27" s="33" t="s">
        <v>71</v>
      </c>
      <c r="C27" s="33" t="s">
        <v>61</v>
      </c>
      <c r="D27" s="32"/>
    </row>
    <row r="28" customFormat="false" ht="24" hidden="false" customHeight="true" outlineLevel="0" collapsed="false">
      <c r="A28" s="22" t="s">
        <v>72</v>
      </c>
      <c r="B28" s="23" t="s">
        <v>73</v>
      </c>
      <c r="C28" s="32" t="s">
        <v>50</v>
      </c>
      <c r="D28" s="32"/>
    </row>
    <row r="29" customFormat="false" ht="24" hidden="false" customHeight="true" outlineLevel="0" collapsed="false">
      <c r="A29" s="22" t="s">
        <v>74</v>
      </c>
      <c r="B29" s="23" t="s">
        <v>75</v>
      </c>
      <c r="C29" s="32" t="s">
        <v>53</v>
      </c>
      <c r="D29" s="32"/>
    </row>
    <row r="30" customFormat="false" ht="24" hidden="false" customHeight="true" outlineLevel="0" collapsed="false">
      <c r="A30" s="22" t="s">
        <v>76</v>
      </c>
      <c r="B30" s="23" t="s">
        <v>77</v>
      </c>
      <c r="C30" s="32" t="n">
        <v>8000</v>
      </c>
      <c r="D30" s="32"/>
    </row>
    <row r="31" customFormat="false" ht="24" hidden="false" customHeight="true" outlineLevel="0" collapsed="false">
      <c r="A31" s="22" t="s">
        <v>78</v>
      </c>
      <c r="B31" s="23" t="s">
        <v>79</v>
      </c>
      <c r="C31" s="32" t="s">
        <v>58</v>
      </c>
      <c r="D31" s="32"/>
    </row>
  </sheetData>
  <conditionalFormatting sqref="B1:D1">
    <cfRule type="expression" priority="2" aboveAverage="0" equalAverage="0" bottom="0" percent="0" rank="0" text="" dxfId="0">
      <formula>LEN(TRIM(B1))=0</formula>
    </cfRule>
  </conditionalFormatting>
  <dataValidations count="3">
    <dataValidation allowBlank="true" operator="between" prompt="Enter a % value - Between 0 and 100" showDropDown="false" showErrorMessage="true" showInputMessage="true" sqref="C6" type="decimal">
      <formula1>0</formula1>
      <formula2>100</formula2>
    </dataValidation>
    <dataValidation allowBlank="true" operator="equal" prompt="Click and enter a value from the list of items" showDropDown="false" showErrorMessage="true" showInputMessage="true" sqref="C7" type="list">
      <formula1>"0.0,1.0"</formula1>
      <formula2>0</formula2>
    </dataValidation>
    <dataValidation allowBlank="true" operator="equal" showDropDown="false" showErrorMessage="false" showInputMessage="false" sqref="C21 C26 C31" type="list">
      <formula1>'Countries, Currencies'!$B$3:$B31</formula1>
      <formula2>0</formula2>
    </dataValidation>
  </dataValidations>
  <hyperlinks>
    <hyperlink ref="C5" r:id="rId1" display="www.mylab.com"/>
    <hyperlink ref="C10" r:id="rId2" display="www.accbdy.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7B7B7"/>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0.63"/>
    <col collapsed="false" customWidth="true" hidden="false" outlineLevel="0" max="2" min="2" style="0" width="44.2"/>
    <col collapsed="false" customWidth="true" hidden="false" outlineLevel="0" max="3" min="3" style="0" width="23.34"/>
    <col collapsed="false" customWidth="true" hidden="false" outlineLevel="0" max="64" min="4" style="0" width="11.45"/>
  </cols>
  <sheetData>
    <row r="1" customFormat="false" ht="28.5" hidden="true" customHeight="true" outlineLevel="0" collapsed="false">
      <c r="A1" s="14" t="s">
        <v>149</v>
      </c>
      <c r="B1" s="14" t="s">
        <v>150</v>
      </c>
      <c r="C1" s="14"/>
    </row>
    <row r="2" customFormat="false" ht="37.5" hidden="false" customHeight="true" outlineLevel="0" collapsed="false">
      <c r="A2" s="53" t="str">
        <f aca="false">HYPERLINK("https://www.bikalims.org/manual/instrument-interfacing/instrument-configuration","Manufacturers")</f>
        <v>Manufacturers</v>
      </c>
      <c r="B2" s="54"/>
      <c r="C2" s="18" t="str">
        <f aca="false">HYPERLINK("https://www.bikalabs.com","Creative Commons BYSA
Bika Lab Systems")</f>
        <v>Creative Commons BYSA
Bika Lab Systems</v>
      </c>
    </row>
    <row r="3" customFormat="false" ht="24" hidden="false" customHeight="true" outlineLevel="0" collapsed="false">
      <c r="A3" s="44" t="s">
        <v>153</v>
      </c>
      <c r="B3" s="44" t="s">
        <v>7</v>
      </c>
      <c r="C3" s="61"/>
    </row>
    <row r="4" customFormat="false" ht="21" hidden="false" customHeight="true" outlineLevel="0" collapsed="false">
      <c r="A4" s="124" t="s">
        <v>513</v>
      </c>
      <c r="B4" s="125"/>
      <c r="C4" s="28"/>
    </row>
    <row r="5" customFormat="false" ht="21" hidden="false" customHeight="true" outlineLevel="0" collapsed="false">
      <c r="A5" s="124" t="s">
        <v>514</v>
      </c>
      <c r="B5" s="124"/>
      <c r="C5" s="28"/>
    </row>
    <row r="6" customFormat="false" ht="21" hidden="false" customHeight="true" outlineLevel="0" collapsed="false">
      <c r="A6" s="124" t="s">
        <v>515</v>
      </c>
      <c r="B6" s="125"/>
      <c r="C6" s="28"/>
    </row>
    <row r="7" customFormat="false" ht="21" hidden="false" customHeight="true" outlineLevel="0" collapsed="false">
      <c r="A7" s="124" t="s">
        <v>516</v>
      </c>
      <c r="B7" s="125"/>
      <c r="C7" s="28"/>
    </row>
    <row r="8" customFormat="false" ht="21" hidden="false" customHeight="true" outlineLevel="0" collapsed="false">
      <c r="A8" s="124" t="s">
        <v>517</v>
      </c>
      <c r="B8" s="124"/>
      <c r="C8" s="28"/>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A4:B8 C1"/>
    </sheetView>
  </sheetViews>
  <sheetFormatPr defaultColWidth="9.15234375" defaultRowHeight="13.8" zeroHeight="false" outlineLevelRow="0" outlineLevelCol="1"/>
  <cols>
    <col collapsed="false" customWidth="true" hidden="false" outlineLevel="0" max="2" min="2" style="0" width="46.42"/>
    <col collapsed="false" customWidth="true" hidden="false" outlineLevel="1" max="3" min="3" style="0" width="72.51"/>
    <col collapsed="false" customWidth="true" hidden="false" outlineLevel="0" max="4" min="4" style="0" width="29.25"/>
    <col collapsed="false" customWidth="true" hidden="false" outlineLevel="0" max="5" min="5" style="0" width="17"/>
    <col collapsed="false" customWidth="true" hidden="false" outlineLevel="0" max="6" min="6" style="0" width="21.77"/>
    <col collapsed="false" customWidth="true" hidden="true" outlineLevel="1" max="7" min="7" style="0" width="16.77"/>
    <col collapsed="false" customWidth="true" hidden="true" outlineLevel="1" max="8" min="8" style="0" width="10.09"/>
    <col collapsed="false" customWidth="true" hidden="false" outlineLevel="0" max="9" min="9" style="0" width="19.73"/>
    <col collapsed="false" customWidth="true" hidden="false" outlineLevel="0" max="10" min="10" style="0" width="11.45"/>
    <col collapsed="false" customWidth="true" hidden="true" outlineLevel="1" max="11" min="11" style="0" width="11.45"/>
    <col collapsed="false" customWidth="true" hidden="true" outlineLevel="1" max="12" min="12" style="0" width="17.91"/>
    <col collapsed="false" customWidth="true" hidden="true" outlineLevel="1" max="13" min="13" style="0" width="11.45"/>
    <col collapsed="false" customWidth="true" hidden="false" outlineLevel="0" max="14" min="14" style="0" width="14.51"/>
    <col collapsed="false" customWidth="true" hidden="true" outlineLevel="1" max="17" min="15" style="0" width="11.45"/>
    <col collapsed="false" customWidth="true" hidden="false" outlineLevel="0" max="18" min="18" style="0" width="11.45"/>
    <col collapsed="false" customWidth="true" hidden="true" outlineLevel="1" max="19" min="19" style="0" width="11.45"/>
    <col collapsed="false" customWidth="true" hidden="false" outlineLevel="0" max="23" min="20" style="0" width="21.66"/>
    <col collapsed="false" customWidth="true" hidden="false" outlineLevel="0" max="64" min="24" style="0" width="11.45"/>
  </cols>
  <sheetData>
    <row r="1" customFormat="false" ht="28.5" hidden="false" customHeight="true" outlineLevel="0" collapsed="false">
      <c r="A1" s="14" t="s">
        <v>518</v>
      </c>
      <c r="B1" s="14" t="s">
        <v>149</v>
      </c>
      <c r="C1" s="14" t="s">
        <v>150</v>
      </c>
      <c r="D1" s="14" t="s">
        <v>519</v>
      </c>
      <c r="E1" s="14" t="s">
        <v>520</v>
      </c>
      <c r="F1" s="36" t="s">
        <v>521</v>
      </c>
      <c r="G1" s="14" t="s">
        <v>522</v>
      </c>
      <c r="H1" s="36" t="s">
        <v>523</v>
      </c>
      <c r="I1" s="36" t="s">
        <v>524</v>
      </c>
      <c r="J1" s="14" t="s">
        <v>379</v>
      </c>
      <c r="K1" s="14" t="s">
        <v>525</v>
      </c>
      <c r="L1" s="14" t="s">
        <v>526</v>
      </c>
      <c r="M1" s="14" t="s">
        <v>311</v>
      </c>
      <c r="N1" s="14" t="s">
        <v>527</v>
      </c>
      <c r="O1" s="14" t="s">
        <v>528</v>
      </c>
      <c r="P1" s="14" t="s">
        <v>529</v>
      </c>
      <c r="Q1" s="14" t="s">
        <v>530</v>
      </c>
      <c r="R1" s="14" t="s">
        <v>531</v>
      </c>
      <c r="S1" s="14" t="s">
        <v>532</v>
      </c>
      <c r="T1" s="14"/>
      <c r="U1" s="14"/>
      <c r="V1" s="14"/>
      <c r="W1" s="14"/>
    </row>
    <row r="2" customFormat="false" ht="35.25" hidden="false" customHeight="true" outlineLevel="0" collapsed="false">
      <c r="A2" s="63" t="str">
        <f aca="false">HYPERLINK("https://www.bikalims.org/manual/instrument-interfacing/instrument-configuration","Lab Instruments")</f>
        <v>Lab Instruments</v>
      </c>
      <c r="B2" s="63"/>
      <c r="C2" s="63"/>
      <c r="D2" s="63"/>
      <c r="E2" s="63"/>
      <c r="F2" s="63"/>
      <c r="G2" s="63"/>
      <c r="H2" s="63"/>
      <c r="I2" s="63"/>
      <c r="J2" s="63"/>
      <c r="K2" s="63"/>
      <c r="L2" s="126" t="s">
        <v>533</v>
      </c>
      <c r="M2" s="126"/>
      <c r="N2" s="126" t="s">
        <v>534</v>
      </c>
      <c r="O2" s="126"/>
      <c r="P2" s="126"/>
      <c r="Q2" s="126"/>
      <c r="R2" s="126" t="s">
        <v>535</v>
      </c>
      <c r="S2" s="126"/>
      <c r="T2" s="18" t="str">
        <f aca="false">HYPERLINK("https://www.bikalabs.com","Creative Commons BYSA
Bika Lab Systems")</f>
        <v>Creative Commons BYSA
Bika Lab Systems</v>
      </c>
      <c r="U2" s="82"/>
      <c r="V2" s="82"/>
      <c r="W2" s="82"/>
    </row>
    <row r="3" customFormat="false" ht="35.25" hidden="false" customHeight="true" outlineLevel="0" collapsed="false">
      <c r="A3" s="44" t="s">
        <v>536</v>
      </c>
      <c r="B3" s="44" t="s">
        <v>537</v>
      </c>
      <c r="C3" s="44" t="s">
        <v>7</v>
      </c>
      <c r="D3" s="44" t="s">
        <v>538</v>
      </c>
      <c r="E3" s="44" t="s">
        <v>539</v>
      </c>
      <c r="F3" s="44" t="s">
        <v>540</v>
      </c>
      <c r="G3" s="44" t="s">
        <v>522</v>
      </c>
      <c r="H3" s="44" t="s">
        <v>541</v>
      </c>
      <c r="I3" s="44" t="s">
        <v>524</v>
      </c>
      <c r="J3" s="44" t="s">
        <v>379</v>
      </c>
      <c r="K3" s="44" t="s">
        <v>542</v>
      </c>
      <c r="L3" s="127" t="s">
        <v>543</v>
      </c>
      <c r="M3" s="127" t="s">
        <v>311</v>
      </c>
      <c r="N3" s="127" t="s">
        <v>544</v>
      </c>
      <c r="O3" s="127" t="s">
        <v>545</v>
      </c>
      <c r="P3" s="127" t="s">
        <v>546</v>
      </c>
      <c r="Q3" s="127" t="s">
        <v>379</v>
      </c>
      <c r="R3" s="127" t="s">
        <v>547</v>
      </c>
      <c r="S3" s="127" t="s">
        <v>548</v>
      </c>
      <c r="T3" s="128"/>
      <c r="U3" s="128"/>
      <c r="V3" s="128"/>
      <c r="W3" s="128"/>
    </row>
    <row r="4" customFormat="false" ht="21" hidden="false" customHeight="true" outlineLevel="0" collapsed="false">
      <c r="A4" s="51" t="s">
        <v>549</v>
      </c>
      <c r="B4" s="6" t="s">
        <v>550</v>
      </c>
      <c r="C4" s="6"/>
      <c r="D4" s="28" t="s">
        <v>493</v>
      </c>
      <c r="E4" s="28" t="s">
        <v>517</v>
      </c>
      <c r="F4" s="73" t="s">
        <v>506</v>
      </c>
      <c r="G4" s="28" t="s">
        <v>551</v>
      </c>
      <c r="H4" s="73"/>
      <c r="I4" s="73"/>
      <c r="J4" s="6"/>
      <c r="K4" s="6"/>
      <c r="L4" s="6"/>
      <c r="M4" s="6"/>
      <c r="N4" s="6"/>
      <c r="O4" s="6"/>
      <c r="P4" s="6"/>
      <c r="Q4" s="6"/>
      <c r="R4" s="6"/>
      <c r="S4" s="6"/>
      <c r="T4" s="6"/>
      <c r="U4" s="6"/>
      <c r="V4" s="6"/>
      <c r="W4" s="6"/>
    </row>
    <row r="5" customFormat="false" ht="21" hidden="false" customHeight="true" outlineLevel="0" collapsed="false">
      <c r="A5" s="74" t="s">
        <v>552</v>
      </c>
      <c r="B5" s="6" t="s">
        <v>553</v>
      </c>
      <c r="C5" s="6" t="s">
        <v>554</v>
      </c>
      <c r="D5" s="28" t="s">
        <v>493</v>
      </c>
      <c r="E5" s="28" t="s">
        <v>517</v>
      </c>
      <c r="F5" s="73" t="s">
        <v>506</v>
      </c>
      <c r="G5" s="28"/>
      <c r="H5" s="73"/>
      <c r="I5" s="73"/>
      <c r="J5" s="6"/>
      <c r="K5" s="6"/>
      <c r="L5" s="6"/>
      <c r="M5" s="6"/>
      <c r="N5" s="6"/>
      <c r="O5" s="6"/>
      <c r="P5" s="6"/>
      <c r="Q5" s="6"/>
      <c r="R5" s="6"/>
      <c r="S5" s="6"/>
      <c r="T5" s="6"/>
      <c r="U5" s="6"/>
      <c r="V5" s="6"/>
      <c r="W5" s="6"/>
    </row>
    <row r="6" customFormat="false" ht="21" hidden="false" customHeight="true" outlineLevel="0" collapsed="false">
      <c r="A6" s="51" t="s">
        <v>555</v>
      </c>
      <c r="B6" s="6" t="s">
        <v>556</v>
      </c>
      <c r="C6" s="6" t="s">
        <v>557</v>
      </c>
      <c r="D6" s="28" t="s">
        <v>493</v>
      </c>
      <c r="E6" s="28" t="s">
        <v>517</v>
      </c>
      <c r="F6" s="73" t="s">
        <v>506</v>
      </c>
      <c r="G6" s="28"/>
      <c r="H6" s="73"/>
      <c r="I6" s="73"/>
      <c r="J6" s="6"/>
      <c r="K6" s="6"/>
      <c r="L6" s="6"/>
      <c r="M6" s="6"/>
      <c r="N6" s="6"/>
      <c r="O6" s="6"/>
      <c r="P6" s="6"/>
      <c r="Q6" s="6"/>
      <c r="R6" s="6"/>
      <c r="S6" s="6"/>
      <c r="T6" s="6"/>
      <c r="U6" s="6"/>
      <c r="V6" s="6"/>
      <c r="W6" s="6"/>
    </row>
    <row r="7" customFormat="false" ht="21" hidden="false" customHeight="true" outlineLevel="0" collapsed="false">
      <c r="A7" s="74" t="s">
        <v>558</v>
      </c>
      <c r="B7" s="6" t="s">
        <v>559</v>
      </c>
      <c r="C7" s="6" t="s">
        <v>557</v>
      </c>
      <c r="D7" s="28" t="s">
        <v>493</v>
      </c>
      <c r="E7" s="28" t="s">
        <v>517</v>
      </c>
      <c r="F7" s="73" t="s">
        <v>506</v>
      </c>
      <c r="G7" s="28"/>
      <c r="H7" s="73"/>
      <c r="I7" s="73"/>
      <c r="J7" s="6"/>
      <c r="K7" s="6"/>
      <c r="L7" s="6"/>
      <c r="M7" s="6"/>
      <c r="N7" s="6"/>
      <c r="O7" s="6"/>
      <c r="P7" s="6"/>
      <c r="Q7" s="6"/>
      <c r="R7" s="6"/>
      <c r="S7" s="6"/>
      <c r="T7" s="6"/>
      <c r="U7" s="6"/>
      <c r="V7" s="6"/>
      <c r="W7" s="6"/>
    </row>
    <row r="8" customFormat="false" ht="21" hidden="false" customHeight="true" outlineLevel="0" collapsed="false">
      <c r="A8" s="51" t="s">
        <v>560</v>
      </c>
      <c r="B8" s="6" t="s">
        <v>561</v>
      </c>
      <c r="C8" s="6" t="s">
        <v>554</v>
      </c>
      <c r="D8" s="28" t="s">
        <v>493</v>
      </c>
      <c r="E8" s="28" t="s">
        <v>517</v>
      </c>
      <c r="F8" s="73" t="s">
        <v>506</v>
      </c>
      <c r="G8" s="28"/>
      <c r="H8" s="73"/>
      <c r="I8" s="73"/>
      <c r="J8" s="6"/>
      <c r="K8" s="6"/>
      <c r="L8" s="6"/>
      <c r="M8" s="6"/>
      <c r="N8" s="6"/>
      <c r="O8" s="6"/>
      <c r="P8" s="6"/>
      <c r="Q8" s="6"/>
      <c r="R8" s="6"/>
      <c r="S8" s="6"/>
      <c r="T8" s="6"/>
      <c r="U8" s="6"/>
      <c r="V8" s="6"/>
      <c r="W8" s="6"/>
    </row>
    <row r="9" customFormat="false" ht="21" hidden="false" customHeight="true" outlineLevel="0" collapsed="false">
      <c r="A9" s="74" t="s">
        <v>562</v>
      </c>
      <c r="B9" s="6" t="s">
        <v>563</v>
      </c>
      <c r="C9" s="6"/>
      <c r="D9" s="28" t="s">
        <v>493</v>
      </c>
      <c r="E9" s="28" t="s">
        <v>517</v>
      </c>
      <c r="F9" s="73" t="s">
        <v>506</v>
      </c>
      <c r="G9" s="28" t="s">
        <v>564</v>
      </c>
      <c r="H9" s="73"/>
      <c r="I9" s="73"/>
      <c r="J9" s="6"/>
      <c r="K9" s="6"/>
      <c r="L9" s="6"/>
      <c r="M9" s="6"/>
      <c r="N9" s="6"/>
      <c r="O9" s="6"/>
      <c r="P9" s="6"/>
      <c r="Q9" s="6"/>
      <c r="R9" s="6"/>
      <c r="S9" s="6"/>
      <c r="T9" s="6"/>
      <c r="U9" s="6"/>
      <c r="V9" s="6"/>
      <c r="W9" s="6"/>
    </row>
    <row r="10" customFormat="false" ht="21" hidden="false" customHeight="true" outlineLevel="0" collapsed="false">
      <c r="A10" s="51" t="s">
        <v>565</v>
      </c>
      <c r="B10" s="6" t="s">
        <v>566</v>
      </c>
      <c r="C10" s="6"/>
      <c r="D10" s="28" t="s">
        <v>493</v>
      </c>
      <c r="E10" s="28" t="s">
        <v>517</v>
      </c>
      <c r="F10" s="73" t="s">
        <v>506</v>
      </c>
      <c r="G10" s="28" t="s">
        <v>567</v>
      </c>
      <c r="H10" s="73"/>
      <c r="I10" s="73"/>
      <c r="J10" s="6"/>
      <c r="K10" s="6"/>
      <c r="L10" s="6"/>
      <c r="M10" s="6"/>
      <c r="N10" s="6"/>
      <c r="O10" s="6"/>
      <c r="P10" s="6"/>
      <c r="Q10" s="6"/>
      <c r="R10" s="6"/>
      <c r="S10" s="6"/>
      <c r="T10" s="6"/>
      <c r="U10" s="6"/>
      <c r="V10" s="6"/>
      <c r="W10" s="6"/>
    </row>
    <row r="11" customFormat="false" ht="21" hidden="false" customHeight="true" outlineLevel="0" collapsed="false">
      <c r="A11" s="74" t="s">
        <v>568</v>
      </c>
      <c r="B11" s="6" t="s">
        <v>569</v>
      </c>
      <c r="C11" s="6" t="s">
        <v>569</v>
      </c>
      <c r="D11" s="28" t="s">
        <v>493</v>
      </c>
      <c r="E11" s="28" t="s">
        <v>517</v>
      </c>
      <c r="F11" s="73" t="s">
        <v>506</v>
      </c>
      <c r="G11" s="28" t="s">
        <v>570</v>
      </c>
      <c r="H11" s="73"/>
      <c r="I11" s="73"/>
      <c r="J11" s="6"/>
      <c r="K11" s="6"/>
      <c r="L11" s="6"/>
      <c r="M11" s="6"/>
      <c r="N11" s="6"/>
      <c r="O11" s="6"/>
      <c r="P11" s="6"/>
      <c r="Q11" s="6"/>
      <c r="R11" s="6"/>
      <c r="S11" s="6"/>
      <c r="T11" s="6"/>
      <c r="U11" s="6"/>
      <c r="V11" s="6"/>
      <c r="W11" s="6"/>
    </row>
    <row r="12" customFormat="false" ht="21" hidden="false" customHeight="true" outlineLevel="0" collapsed="false">
      <c r="A12" s="51" t="s">
        <v>571</v>
      </c>
      <c r="B12" s="6" t="s">
        <v>572</v>
      </c>
      <c r="C12" s="6"/>
      <c r="D12" s="28" t="s">
        <v>493</v>
      </c>
      <c r="E12" s="28" t="s">
        <v>517</v>
      </c>
      <c r="F12" s="73" t="s">
        <v>506</v>
      </c>
      <c r="G12" s="28"/>
      <c r="H12" s="129"/>
      <c r="I12" s="73"/>
      <c r="J12" s="6"/>
      <c r="K12" s="6"/>
      <c r="L12" s="6"/>
      <c r="M12" s="6"/>
      <c r="N12" s="6"/>
      <c r="O12" s="6"/>
      <c r="P12" s="6"/>
      <c r="Q12" s="6"/>
      <c r="R12" s="6"/>
      <c r="S12" s="6"/>
      <c r="T12" s="6"/>
      <c r="U12" s="6"/>
      <c r="V12" s="6"/>
      <c r="W12" s="6"/>
    </row>
    <row r="13" customFormat="false" ht="21" hidden="false" customHeight="true" outlineLevel="0" collapsed="false">
      <c r="A13" s="51" t="s">
        <v>573</v>
      </c>
      <c r="B13" s="6" t="s">
        <v>574</v>
      </c>
      <c r="C13" s="6" t="s">
        <v>575</v>
      </c>
      <c r="D13" s="28" t="s">
        <v>493</v>
      </c>
      <c r="E13" s="28" t="s">
        <v>517</v>
      </c>
      <c r="F13" s="73" t="s">
        <v>506</v>
      </c>
      <c r="G13" s="28" t="s">
        <v>576</v>
      </c>
      <c r="H13" s="73"/>
      <c r="I13" s="73"/>
      <c r="J13" s="6"/>
      <c r="K13" s="6"/>
      <c r="L13" s="6"/>
      <c r="M13" s="6"/>
      <c r="N13" s="6"/>
      <c r="O13" s="6"/>
      <c r="P13" s="6"/>
      <c r="Q13" s="6"/>
      <c r="R13" s="6"/>
      <c r="S13" s="6"/>
      <c r="T13" s="6"/>
      <c r="U13" s="6"/>
      <c r="V13" s="6"/>
      <c r="W13" s="6"/>
    </row>
    <row r="14" customFormat="false" ht="21" hidden="false" customHeight="true" outlineLevel="0" collapsed="false">
      <c r="A14" s="74" t="s">
        <v>577</v>
      </c>
      <c r="B14" s="6" t="s">
        <v>578</v>
      </c>
      <c r="C14" s="6" t="s">
        <v>579</v>
      </c>
      <c r="D14" s="28" t="s">
        <v>493</v>
      </c>
      <c r="E14" s="28" t="s">
        <v>517</v>
      </c>
      <c r="F14" s="73" t="s">
        <v>506</v>
      </c>
      <c r="G14" s="28" t="s">
        <v>580</v>
      </c>
      <c r="H14" s="73"/>
      <c r="I14" s="73"/>
      <c r="J14" s="6"/>
      <c r="K14" s="6"/>
      <c r="L14" s="6"/>
      <c r="M14" s="6"/>
      <c r="N14" s="6"/>
      <c r="O14" s="6"/>
      <c r="P14" s="6"/>
      <c r="Q14" s="6"/>
      <c r="R14" s="6"/>
      <c r="S14" s="6"/>
      <c r="T14" s="6"/>
      <c r="U14" s="6"/>
      <c r="V14" s="6"/>
      <c r="W14" s="6"/>
    </row>
    <row r="15" customFormat="false" ht="21" hidden="false" customHeight="true" outlineLevel="0" collapsed="false">
      <c r="A15" s="51" t="s">
        <v>581</v>
      </c>
      <c r="B15" s="6" t="s">
        <v>582</v>
      </c>
      <c r="C15" s="6" t="s">
        <v>583</v>
      </c>
      <c r="D15" s="28" t="s">
        <v>493</v>
      </c>
      <c r="E15" s="28" t="s">
        <v>517</v>
      </c>
      <c r="F15" s="73" t="s">
        <v>506</v>
      </c>
      <c r="G15" s="28" t="s">
        <v>584</v>
      </c>
      <c r="H15" s="73"/>
      <c r="I15" s="73"/>
      <c r="J15" s="6"/>
      <c r="K15" s="6"/>
      <c r="L15" s="6"/>
      <c r="M15" s="6"/>
      <c r="N15" s="6"/>
      <c r="O15" s="6"/>
      <c r="P15" s="6"/>
      <c r="Q15" s="6"/>
      <c r="R15" s="6"/>
      <c r="S15" s="6"/>
      <c r="T15" s="6"/>
      <c r="U15" s="6"/>
      <c r="V15" s="6"/>
      <c r="W15" s="6"/>
    </row>
    <row r="16" customFormat="false" ht="21" hidden="false" customHeight="true" outlineLevel="0" collapsed="false">
      <c r="A16" s="74" t="s">
        <v>585</v>
      </c>
      <c r="B16" s="6" t="s">
        <v>586</v>
      </c>
      <c r="C16" s="6" t="s">
        <v>587</v>
      </c>
      <c r="D16" s="28" t="s">
        <v>493</v>
      </c>
      <c r="E16" s="28" t="s">
        <v>517</v>
      </c>
      <c r="F16" s="73" t="s">
        <v>506</v>
      </c>
      <c r="G16" s="28" t="s">
        <v>588</v>
      </c>
      <c r="H16" s="73"/>
      <c r="I16" s="73"/>
      <c r="J16" s="6"/>
      <c r="K16" s="6"/>
      <c r="L16" s="6"/>
      <c r="M16" s="6"/>
      <c r="N16" s="6"/>
      <c r="O16" s="6"/>
      <c r="P16" s="6"/>
      <c r="Q16" s="6"/>
      <c r="R16" s="6"/>
      <c r="S16" s="6"/>
      <c r="T16" s="6"/>
      <c r="U16" s="6"/>
      <c r="V16" s="6"/>
      <c r="W16" s="6"/>
    </row>
  </sheetData>
  <mergeCells count="4">
    <mergeCell ref="A2:K2"/>
    <mergeCell ref="L2:M2"/>
    <mergeCell ref="N2:Q2"/>
    <mergeCell ref="R2:S2"/>
  </mergeCells>
  <conditionalFormatting sqref="F4:F16">
    <cfRule type="expression" priority="2" aboveAverage="0" equalAverage="0" bottom="0" percent="0" rank="0" text="" dxfId="0">
      <formula>NOT(COUNTIF(INDIRECT("Suppliers!"&amp;"A$4:A"),F4)&gt;0)*NOT(ISBLANK(F4))</formula>
    </cfRule>
  </conditionalFormatting>
  <conditionalFormatting sqref="A1:W1">
    <cfRule type="expression" priority="3" aboveAverage="0" equalAverage="0" bottom="0" percent="0" rank="0" text="" dxfId="0">
      <formula>LEN(TRIM(A1))=0</formula>
    </cfRule>
  </conditionalFormatting>
  <conditionalFormatting sqref="I4:I16">
    <cfRule type="expression" priority="4" aboveAverage="0" equalAverage="0" bottom="0" percent="0" rank="0" text="" dxfId="0">
      <formula>NOT(COUNTIF(INDIRECT("Methods!"&amp;"B$4:B"),I4)&gt;0)*NOT(ISBLANK(I4))</formula>
    </cfRule>
  </conditionalFormatting>
  <conditionalFormatting sqref="E4:E16">
    <cfRule type="expression" priority="5" aboveAverage="0" equalAverage="0" bottom="0" percent="0" rank="0" text="" dxfId="0">
      <formula>NOT(COUNTIF(INDIRECT("Manufacturers!"&amp;"A$4:A"),E4)&gt;0)*NOT(ISBLANK(E4))</formula>
    </cfRule>
  </conditionalFormatting>
  <conditionalFormatting sqref="D4:D16">
    <cfRule type="expression" priority="6" aboveAverage="0" equalAverage="0" bottom="0" percent="0" rank="0" text="" dxfId="0">
      <formula>NOT(COUNTIF(INDIRECT("Instrument Types!"&amp;"A$4:A"),D4)&gt;0)*NOT(ISBLANK(D4))</formula>
    </cfRule>
  </conditionalFormatting>
  <dataValidations count="4">
    <dataValidation allowBlank="true" operator="equal" showDropDown="false" showErrorMessage="true" showInputMessage="false" sqref="D4:D16" type="list">
      <formula1>'Instrument Types'!$A$4:$A16</formula1>
      <formula2>0</formula2>
    </dataValidation>
    <dataValidation allowBlank="true" operator="equal" showDropDown="false" showErrorMessage="true" showInputMessage="false" sqref="E4:E16" type="list">
      <formula1>Manufacturers!$A$4:$A16</formula1>
      <formula2>0</formula2>
    </dataValidation>
    <dataValidation allowBlank="true" operator="equal" showDropDown="false" showErrorMessage="true" showInputMessage="false" sqref="F4:F16" type="list">
      <formula1>Suppliers!$A$4:$A16</formula1>
      <formula2>0</formula2>
    </dataValidation>
    <dataValidation allowBlank="true" operator="equal" showDropDown="false" showErrorMessage="false" showInputMessage="false" sqref="I4:I16" type="list">
      <formula1>Methods!$B$4:$B16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1" sqref="A4:B8 H4"/>
    </sheetView>
  </sheetViews>
  <sheetFormatPr defaultColWidth="9.15234375" defaultRowHeight="13.8" zeroHeight="false" outlineLevelRow="0" outlineLevelCol="1"/>
  <cols>
    <col collapsed="false" customWidth="true" hidden="false" outlineLevel="0" max="1" min="1" style="0" width="4.31"/>
    <col collapsed="false" customWidth="true" hidden="false" outlineLevel="0" max="2" min="2" style="0" width="24.71"/>
    <col collapsed="false" customWidth="true" hidden="true" outlineLevel="1" max="3" min="3" style="0" width="16.77"/>
    <col collapsed="false" customWidth="true" hidden="true" outlineLevel="1" max="4" min="4" style="0" width="13.49"/>
    <col collapsed="false" customWidth="true" hidden="false" outlineLevel="0" max="5" min="5" style="0" width="11.34"/>
    <col collapsed="false" customWidth="true" hidden="false" outlineLevel="0" max="6" min="6" style="0" width="14.28"/>
    <col collapsed="false" customWidth="true" hidden="false" outlineLevel="0" max="7" min="7" style="0" width="23.47"/>
    <col collapsed="false" customWidth="true" hidden="false" outlineLevel="0" max="8" min="8" style="0" width="23.01"/>
    <col collapsed="false" customWidth="true" hidden="false" outlineLevel="0" max="10" min="9" style="0" width="15.76"/>
    <col collapsed="false" customWidth="true" hidden="false" outlineLevel="0" max="11" min="11" style="0" width="21.32"/>
    <col collapsed="false" customWidth="true" hidden="false" outlineLevel="0" max="64" min="12" style="0" width="11.45"/>
  </cols>
  <sheetData>
    <row r="1" customFormat="false" ht="27" hidden="true" customHeight="true" outlineLevel="0" collapsed="false">
      <c r="A1" s="96" t="s">
        <v>589</v>
      </c>
      <c r="B1" s="96" t="s">
        <v>149</v>
      </c>
      <c r="C1" s="96" t="s">
        <v>150</v>
      </c>
      <c r="D1" s="96" t="s">
        <v>0</v>
      </c>
      <c r="E1" s="96" t="s">
        <v>590</v>
      </c>
      <c r="F1" s="96" t="s">
        <v>591</v>
      </c>
      <c r="G1" s="114" t="s">
        <v>592</v>
      </c>
      <c r="H1" s="114" t="s">
        <v>593</v>
      </c>
      <c r="I1" s="114" t="s">
        <v>594</v>
      </c>
      <c r="J1" s="114" t="s">
        <v>595</v>
      </c>
      <c r="K1" s="96"/>
    </row>
    <row r="2" customFormat="false" ht="37.5" hidden="false" customHeight="true" outlineLevel="0" collapsed="false">
      <c r="A2" s="37"/>
      <c r="B2" s="37" t="str">
        <f aca="false">HYPERLINK("https://www.bikalims.org/manual/setup-and-configuration/analysis-methods-and-instruments","Analysis Methods")</f>
        <v>Analysis Methods</v>
      </c>
      <c r="C2" s="54"/>
      <c r="D2" s="130"/>
      <c r="E2" s="131"/>
      <c r="F2" s="132"/>
      <c r="G2" s="54"/>
      <c r="H2" s="54"/>
      <c r="I2" s="54"/>
      <c r="J2" s="54"/>
      <c r="K2" s="18" t="str">
        <f aca="false">HYPERLINK("https://www.bikalabs.com","Creative Commons BYSA
Bika Lab Systems")</f>
        <v>Creative Commons BYSA
Bika Lab Systems</v>
      </c>
    </row>
    <row r="3" customFormat="false" ht="33.75" hidden="false" customHeight="true" outlineLevel="0" collapsed="false">
      <c r="A3" s="44" t="s">
        <v>545</v>
      </c>
      <c r="B3" s="44" t="s">
        <v>153</v>
      </c>
      <c r="C3" s="44" t="s">
        <v>7</v>
      </c>
      <c r="D3" s="44" t="s">
        <v>0</v>
      </c>
      <c r="E3" s="44" t="s">
        <v>596</v>
      </c>
      <c r="F3" s="44" t="s">
        <v>597</v>
      </c>
      <c r="G3" s="44" t="s">
        <v>598</v>
      </c>
      <c r="H3" s="133" t="s">
        <v>599</v>
      </c>
      <c r="I3" s="133" t="s">
        <v>600</v>
      </c>
      <c r="J3" s="133" t="s">
        <v>601</v>
      </c>
      <c r="K3" s="111"/>
    </row>
    <row r="4" customFormat="false" ht="21" hidden="false" customHeight="true" outlineLevel="0" collapsed="false">
      <c r="A4" s="87"/>
      <c r="B4" s="106" t="s">
        <v>602</v>
      </c>
      <c r="C4" s="106" t="s">
        <v>603</v>
      </c>
      <c r="D4" s="73"/>
      <c r="E4" s="105"/>
      <c r="F4" s="74" t="n">
        <v>1</v>
      </c>
      <c r="G4" s="73" t="s">
        <v>602</v>
      </c>
      <c r="H4" s="73" t="s">
        <v>569</v>
      </c>
      <c r="I4" s="73"/>
      <c r="J4" s="73"/>
      <c r="K4" s="73"/>
    </row>
    <row r="5" customFormat="false" ht="21" hidden="false" customHeight="true" outlineLevel="0" collapsed="false">
      <c r="A5" s="87"/>
      <c r="B5" s="106" t="s">
        <v>604</v>
      </c>
      <c r="C5" s="106" t="s">
        <v>605</v>
      </c>
      <c r="D5" s="73"/>
      <c r="E5" s="105"/>
      <c r="F5" s="74" t="n">
        <v>1</v>
      </c>
      <c r="G5" s="73" t="s">
        <v>604</v>
      </c>
      <c r="H5" s="73" t="s">
        <v>566</v>
      </c>
      <c r="I5" s="73"/>
      <c r="J5" s="73"/>
      <c r="K5" s="73"/>
    </row>
    <row r="6" customFormat="false" ht="21" hidden="false" customHeight="true" outlineLevel="0" collapsed="false">
      <c r="A6" s="87"/>
      <c r="B6" s="106" t="s">
        <v>606</v>
      </c>
      <c r="C6" s="106" t="s">
        <v>607</v>
      </c>
      <c r="D6" s="73"/>
      <c r="E6" s="105"/>
      <c r="F6" s="74" t="n">
        <v>1</v>
      </c>
      <c r="G6" s="73"/>
      <c r="H6" s="73" t="s">
        <v>550</v>
      </c>
      <c r="I6" s="73"/>
      <c r="J6" s="73"/>
      <c r="K6" s="73"/>
    </row>
    <row r="7" customFormat="false" ht="21" hidden="false" customHeight="true" outlineLevel="0" collapsed="false">
      <c r="A7" s="87"/>
      <c r="B7" s="106" t="s">
        <v>608</v>
      </c>
      <c r="C7" s="106" t="s">
        <v>609</v>
      </c>
      <c r="D7" s="73"/>
      <c r="E7" s="105"/>
      <c r="F7" s="74" t="n">
        <v>1</v>
      </c>
      <c r="G7" s="73" t="s">
        <v>608</v>
      </c>
      <c r="H7" s="73" t="s">
        <v>569</v>
      </c>
      <c r="I7" s="73"/>
      <c r="J7" s="73"/>
      <c r="K7" s="73"/>
    </row>
    <row r="8" customFormat="false" ht="21" hidden="false" customHeight="true" outlineLevel="0" collapsed="false">
      <c r="A8" s="87"/>
      <c r="B8" s="106" t="s">
        <v>610</v>
      </c>
      <c r="C8" s="107"/>
      <c r="D8" s="73"/>
      <c r="E8" s="105"/>
      <c r="F8" s="74"/>
      <c r="G8" s="73"/>
      <c r="H8" s="73" t="s">
        <v>572</v>
      </c>
      <c r="I8" s="73"/>
      <c r="J8" s="73"/>
      <c r="K8" s="73"/>
    </row>
    <row r="9" customFormat="false" ht="21" hidden="false" customHeight="true" outlineLevel="0" collapsed="false">
      <c r="A9" s="87"/>
      <c r="B9" s="73" t="s">
        <v>611</v>
      </c>
      <c r="C9" s="106" t="s">
        <v>612</v>
      </c>
      <c r="D9" s="73"/>
      <c r="E9" s="105"/>
      <c r="F9" s="74" t="n">
        <v>1</v>
      </c>
      <c r="G9" s="73" t="s">
        <v>611</v>
      </c>
      <c r="H9" s="73" t="s">
        <v>574</v>
      </c>
      <c r="I9" s="73"/>
      <c r="J9" s="73"/>
      <c r="K9" s="73"/>
    </row>
    <row r="10" customFormat="false" ht="21" hidden="false" customHeight="true" outlineLevel="0" collapsed="false">
      <c r="A10" s="87"/>
      <c r="B10" s="106" t="s">
        <v>613</v>
      </c>
      <c r="C10" s="107"/>
      <c r="D10" s="73"/>
      <c r="E10" s="105"/>
      <c r="F10" s="74"/>
      <c r="G10" s="73"/>
      <c r="H10" s="73" t="s">
        <v>582</v>
      </c>
      <c r="I10" s="73"/>
      <c r="J10" s="73"/>
      <c r="K10" s="73"/>
    </row>
    <row r="11" customFormat="false" ht="21" hidden="false" customHeight="true" outlineLevel="0" collapsed="false">
      <c r="A11" s="87"/>
      <c r="B11" s="106" t="s">
        <v>614</v>
      </c>
      <c r="C11" s="106" t="s">
        <v>615</v>
      </c>
      <c r="D11" s="73"/>
      <c r="E11" s="105"/>
      <c r="F11" s="74" t="n">
        <v>1</v>
      </c>
      <c r="G11" s="73" t="s">
        <v>614</v>
      </c>
      <c r="H11" s="73" t="s">
        <v>578</v>
      </c>
      <c r="I11" s="73"/>
      <c r="J11" s="73"/>
      <c r="K11" s="73"/>
    </row>
    <row r="12" customFormat="false" ht="21" hidden="false" customHeight="true" outlineLevel="0" collapsed="false">
      <c r="A12" s="87"/>
      <c r="B12" s="106" t="s">
        <v>616</v>
      </c>
      <c r="C12" s="106" t="s">
        <v>617</v>
      </c>
      <c r="D12" s="73"/>
      <c r="E12" s="105"/>
      <c r="F12" s="74" t="n">
        <v>1</v>
      </c>
      <c r="G12" s="73" t="s">
        <v>616</v>
      </c>
      <c r="H12" s="73" t="s">
        <v>566</v>
      </c>
      <c r="I12" s="73"/>
      <c r="J12" s="73"/>
      <c r="K12" s="73"/>
    </row>
    <row r="13" customFormat="false" ht="21" hidden="false" customHeight="true" outlineLevel="0" collapsed="false">
      <c r="A13" s="87"/>
      <c r="B13" s="106" t="s">
        <v>611</v>
      </c>
      <c r="C13" s="106" t="s">
        <v>618</v>
      </c>
      <c r="D13" s="73"/>
      <c r="E13" s="105"/>
      <c r="F13" s="74" t="n">
        <v>1</v>
      </c>
      <c r="G13" s="73" t="s">
        <v>611</v>
      </c>
      <c r="H13" s="73" t="s">
        <v>566</v>
      </c>
      <c r="I13" s="73"/>
      <c r="J13" s="73"/>
      <c r="K13" s="73"/>
    </row>
  </sheetData>
  <conditionalFormatting sqref="A1:K1">
    <cfRule type="expression" priority="2" aboveAverage="0" equalAverage="0" bottom="0" percent="0" rank="0" text="" dxfId="0">
      <formula>LEN(TRIM(A1))=0</formula>
    </cfRule>
  </conditionalFormatting>
  <dataValidations count="4">
    <dataValidation allowBlank="true" operator="equal" showDropDown="false" showErrorMessage="true" showInputMessage="false" sqref="F4:F13 J4:J13" type="list">
      <formula1>"0,1"</formula1>
      <formula2>0</formula2>
    </dataValidation>
    <dataValidation allowBlank="true" operator="equal" showDropDown="false" showErrorMessage="true" showInputMessage="false" sqref="G4:G10 B9 G11:G13" type="list">
      <formula1>Calculations!$A$4:$A3</formula1>
      <formula2>0</formula2>
    </dataValidation>
    <dataValidation allowBlank="true" operator="equal" showDropDown="false" showErrorMessage="false" showInputMessage="false" sqref="I4:I13" type="list">
      <formula1>Suppliers!$A$4:$A13</formula1>
      <formula2>0</formula2>
    </dataValidation>
    <dataValidation allowBlank="true" operator="equal" showDropDown="false" showErrorMessage="false" showInputMessage="false" sqref="H5:H13" type="list">
      <formula1>Instruments!$B$4:$B13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10.66"/>
    <col collapsed="false" customWidth="true" hidden="false" outlineLevel="0" max="2" min="2" style="0" width="29.92"/>
    <col collapsed="false" customWidth="true" hidden="false" outlineLevel="0" max="3" min="3" style="0" width="12.93"/>
    <col collapsed="false" customWidth="true" hidden="false" outlineLevel="0" max="4" min="4" style="0" width="12.7"/>
    <col collapsed="false" customWidth="true" hidden="false" outlineLevel="0" max="5" min="5" style="0" width="13.83"/>
    <col collapsed="false" customWidth="true" hidden="false" outlineLevel="0" max="6" min="6" style="0" width="20.52"/>
    <col collapsed="false" customWidth="true" hidden="false" outlineLevel="0" max="8" min="7" style="0" width="14.39"/>
    <col collapsed="false" customWidth="true" hidden="false" outlineLevel="0" max="9" min="9" style="0" width="16.55"/>
    <col collapsed="false" customWidth="true" hidden="false" outlineLevel="0" max="10" min="10" style="0" width="18.7"/>
    <col collapsed="false" customWidth="true" hidden="false" outlineLevel="0" max="11" min="11" style="0" width="24.04"/>
    <col collapsed="false" customWidth="true" hidden="false" outlineLevel="0" max="64" min="12" style="0" width="11.45"/>
  </cols>
  <sheetData>
    <row r="1" customFormat="false" ht="28.5" hidden="true" customHeight="true" outlineLevel="0" collapsed="false">
      <c r="A1" s="134" t="s">
        <v>149</v>
      </c>
      <c r="B1" s="96" t="s">
        <v>619</v>
      </c>
      <c r="C1" s="14" t="s">
        <v>620</v>
      </c>
      <c r="D1" s="14" t="s">
        <v>621</v>
      </c>
      <c r="E1" s="36" t="s">
        <v>622</v>
      </c>
      <c r="F1" s="14" t="s">
        <v>623</v>
      </c>
      <c r="G1" s="36" t="s">
        <v>624</v>
      </c>
      <c r="H1" s="36" t="s">
        <v>625</v>
      </c>
      <c r="I1" s="14" t="s">
        <v>626</v>
      </c>
      <c r="J1" s="14" t="s">
        <v>627</v>
      </c>
      <c r="K1" s="14"/>
    </row>
    <row r="2" customFormat="false" ht="37.5" hidden="false" customHeight="true" outlineLevel="0" collapsed="false">
      <c r="A2" s="135" t="str">
        <f aca="false">HYPERLINK("https://www.bikalims.org/manual/instrument-interfacing/instrument-maintenance","Instrument Calibration and Maintenance Certificates")</f>
        <v>Instrument Calibration and Maintenance Certificates</v>
      </c>
      <c r="B2" s="135"/>
      <c r="C2" s="68" t="s">
        <v>628</v>
      </c>
      <c r="D2" s="68"/>
      <c r="E2" s="68"/>
      <c r="F2" s="68" t="s">
        <v>629</v>
      </c>
      <c r="G2" s="68"/>
      <c r="H2" s="68"/>
      <c r="I2" s="136"/>
      <c r="J2" s="136"/>
      <c r="K2" s="18" t="str">
        <f aca="false">HYPERLINK("https://www.bikalabs.com","Creative Commons BYSA
Bika Lab Systems")</f>
        <v>Creative Commons BYSA
Bika Lab Systems</v>
      </c>
    </row>
    <row r="3" customFormat="false" ht="33.75" hidden="false" customHeight="true" outlineLevel="0" collapsed="false">
      <c r="A3" s="45" t="s">
        <v>630</v>
      </c>
      <c r="B3" s="44" t="s">
        <v>631</v>
      </c>
      <c r="C3" s="70" t="s">
        <v>632</v>
      </c>
      <c r="D3" s="44" t="s">
        <v>633</v>
      </c>
      <c r="E3" s="44" t="s">
        <v>634</v>
      </c>
      <c r="F3" s="70" t="s">
        <v>635</v>
      </c>
      <c r="G3" s="70" t="s">
        <v>636</v>
      </c>
      <c r="H3" s="70" t="s">
        <v>637</v>
      </c>
      <c r="I3" s="70" t="s">
        <v>638</v>
      </c>
      <c r="J3" s="70" t="s">
        <v>639</v>
      </c>
      <c r="K3" s="137"/>
    </row>
    <row r="4" customFormat="false" ht="18" hidden="false" customHeight="true" outlineLevel="0" collapsed="false">
      <c r="A4" s="138" t="s">
        <v>640</v>
      </c>
      <c r="B4" s="139" t="s">
        <v>550</v>
      </c>
      <c r="C4" s="140" t="n">
        <v>44564</v>
      </c>
      <c r="D4" s="140" t="n">
        <v>44562</v>
      </c>
      <c r="E4" s="140" t="n">
        <v>46023</v>
      </c>
      <c r="F4" s="139" t="s">
        <v>505</v>
      </c>
      <c r="G4" s="139"/>
      <c r="H4" s="139"/>
      <c r="I4" s="139"/>
      <c r="J4" s="139"/>
      <c r="K4" s="139"/>
    </row>
    <row r="5" customFormat="false" ht="18" hidden="false" customHeight="true" outlineLevel="0" collapsed="false">
      <c r="A5" s="138" t="s">
        <v>641</v>
      </c>
      <c r="B5" s="139" t="s">
        <v>553</v>
      </c>
      <c r="C5" s="140" t="n">
        <v>44564</v>
      </c>
      <c r="D5" s="140" t="n">
        <v>44562</v>
      </c>
      <c r="E5" s="140" t="n">
        <v>46023</v>
      </c>
      <c r="F5" s="139" t="s">
        <v>505</v>
      </c>
      <c r="G5" s="139"/>
      <c r="H5" s="139"/>
      <c r="I5" s="139"/>
      <c r="J5" s="139"/>
      <c r="K5" s="139"/>
    </row>
    <row r="6" customFormat="false" ht="18" hidden="false" customHeight="true" outlineLevel="0" collapsed="false">
      <c r="A6" s="138" t="s">
        <v>642</v>
      </c>
      <c r="B6" s="139" t="s">
        <v>556</v>
      </c>
      <c r="C6" s="140" t="n">
        <v>44564</v>
      </c>
      <c r="D6" s="140" t="n">
        <v>44562</v>
      </c>
      <c r="E6" s="140" t="n">
        <v>46023</v>
      </c>
      <c r="F6" s="139" t="s">
        <v>505</v>
      </c>
      <c r="G6" s="139"/>
      <c r="H6" s="139"/>
      <c r="I6" s="139"/>
      <c r="J6" s="139"/>
      <c r="K6" s="139"/>
    </row>
    <row r="7" customFormat="false" ht="18" hidden="false" customHeight="true" outlineLevel="0" collapsed="false">
      <c r="A7" s="138" t="s">
        <v>643</v>
      </c>
      <c r="B7" s="139" t="s">
        <v>559</v>
      </c>
      <c r="C7" s="140" t="n">
        <v>44564</v>
      </c>
      <c r="D7" s="140" t="n">
        <v>44562</v>
      </c>
      <c r="E7" s="140" t="n">
        <v>46023</v>
      </c>
      <c r="F7" s="139" t="s">
        <v>505</v>
      </c>
      <c r="G7" s="139"/>
      <c r="H7" s="139"/>
      <c r="I7" s="139"/>
      <c r="J7" s="139"/>
      <c r="K7" s="139"/>
    </row>
    <row r="8" customFormat="false" ht="18" hidden="false" customHeight="true" outlineLevel="0" collapsed="false">
      <c r="A8" s="138" t="s">
        <v>644</v>
      </c>
      <c r="B8" s="139" t="s">
        <v>561</v>
      </c>
      <c r="C8" s="140" t="n">
        <v>44564</v>
      </c>
      <c r="D8" s="140" t="n">
        <v>44562</v>
      </c>
      <c r="E8" s="140" t="n">
        <v>46023</v>
      </c>
      <c r="F8" s="139" t="s">
        <v>505</v>
      </c>
      <c r="G8" s="139"/>
      <c r="H8" s="139"/>
      <c r="I8" s="139"/>
      <c r="J8" s="139"/>
      <c r="K8" s="139"/>
    </row>
    <row r="9" customFormat="false" ht="18" hidden="false" customHeight="true" outlineLevel="0" collapsed="false">
      <c r="A9" s="138" t="s">
        <v>645</v>
      </c>
      <c r="B9" s="139" t="s">
        <v>563</v>
      </c>
      <c r="C9" s="140" t="n">
        <v>44564</v>
      </c>
      <c r="D9" s="140" t="n">
        <v>44562</v>
      </c>
      <c r="E9" s="140" t="n">
        <v>46023</v>
      </c>
      <c r="F9" s="139" t="s">
        <v>505</v>
      </c>
      <c r="G9" s="139"/>
      <c r="H9" s="139"/>
      <c r="I9" s="139"/>
      <c r="J9" s="139"/>
      <c r="K9" s="139"/>
    </row>
    <row r="10" customFormat="false" ht="18" hidden="false" customHeight="true" outlineLevel="0" collapsed="false">
      <c r="A10" s="138" t="s">
        <v>646</v>
      </c>
      <c r="B10" s="139" t="s">
        <v>566</v>
      </c>
      <c r="C10" s="140" t="n">
        <v>44564</v>
      </c>
      <c r="D10" s="140" t="n">
        <v>44562</v>
      </c>
      <c r="E10" s="140" t="n">
        <v>46023</v>
      </c>
      <c r="F10" s="139" t="s">
        <v>505</v>
      </c>
      <c r="G10" s="139"/>
      <c r="H10" s="139"/>
      <c r="I10" s="139"/>
      <c r="J10" s="139"/>
      <c r="K10" s="139"/>
    </row>
    <row r="11" customFormat="false" ht="18" hidden="false" customHeight="true" outlineLevel="0" collapsed="false">
      <c r="A11" s="138" t="s">
        <v>647</v>
      </c>
      <c r="B11" s="139" t="s">
        <v>569</v>
      </c>
      <c r="C11" s="140" t="n">
        <v>44564</v>
      </c>
      <c r="D11" s="140" t="n">
        <v>44562</v>
      </c>
      <c r="E11" s="140" t="n">
        <v>46023</v>
      </c>
      <c r="F11" s="139" t="s">
        <v>505</v>
      </c>
      <c r="G11" s="139"/>
      <c r="H11" s="139"/>
      <c r="I11" s="139"/>
      <c r="J11" s="139"/>
      <c r="K11" s="139"/>
    </row>
    <row r="12" customFormat="false" ht="18" hidden="false" customHeight="true" outlineLevel="0" collapsed="false">
      <c r="A12" s="138" t="s">
        <v>648</v>
      </c>
      <c r="B12" s="139" t="s">
        <v>572</v>
      </c>
      <c r="C12" s="140" t="n">
        <v>44564</v>
      </c>
      <c r="D12" s="140" t="n">
        <v>44562</v>
      </c>
      <c r="E12" s="140" t="n">
        <v>46023</v>
      </c>
      <c r="F12" s="139" t="s">
        <v>505</v>
      </c>
      <c r="G12" s="139"/>
      <c r="H12" s="139"/>
      <c r="I12" s="139"/>
      <c r="J12" s="139"/>
      <c r="K12" s="139"/>
    </row>
    <row r="13" customFormat="false" ht="18" hidden="false" customHeight="true" outlineLevel="0" collapsed="false">
      <c r="A13" s="138" t="s">
        <v>649</v>
      </c>
      <c r="B13" s="139" t="s">
        <v>574</v>
      </c>
      <c r="C13" s="140" t="n">
        <v>44564</v>
      </c>
      <c r="D13" s="140" t="n">
        <v>44562</v>
      </c>
      <c r="E13" s="140" t="n">
        <v>46023</v>
      </c>
      <c r="F13" s="139" t="s">
        <v>505</v>
      </c>
      <c r="G13" s="139"/>
      <c r="H13" s="139"/>
      <c r="I13" s="139"/>
      <c r="J13" s="139"/>
      <c r="K13" s="139"/>
    </row>
    <row r="14" customFormat="false" ht="18" hidden="false" customHeight="true" outlineLevel="0" collapsed="false">
      <c r="A14" s="138" t="s">
        <v>650</v>
      </c>
      <c r="B14" s="139" t="s">
        <v>578</v>
      </c>
      <c r="C14" s="140" t="n">
        <v>44564</v>
      </c>
      <c r="D14" s="140" t="n">
        <v>44562</v>
      </c>
      <c r="E14" s="140" t="n">
        <v>46023</v>
      </c>
      <c r="F14" s="139" t="s">
        <v>505</v>
      </c>
      <c r="G14" s="139"/>
      <c r="H14" s="139"/>
      <c r="I14" s="139"/>
      <c r="J14" s="139"/>
      <c r="K14" s="139"/>
    </row>
    <row r="15" customFormat="false" ht="18" hidden="false" customHeight="true" outlineLevel="0" collapsed="false">
      <c r="A15" s="138" t="s">
        <v>651</v>
      </c>
      <c r="B15" s="139" t="s">
        <v>582</v>
      </c>
      <c r="C15" s="140" t="n">
        <v>44564</v>
      </c>
      <c r="D15" s="140" t="n">
        <v>44562</v>
      </c>
      <c r="E15" s="140" t="n">
        <v>46023</v>
      </c>
      <c r="F15" s="139" t="s">
        <v>505</v>
      </c>
      <c r="G15" s="139"/>
      <c r="H15" s="139"/>
      <c r="I15" s="139"/>
      <c r="J15" s="139"/>
      <c r="K15" s="139"/>
    </row>
    <row r="16" customFormat="false" ht="18" hidden="false" customHeight="true" outlineLevel="0" collapsed="false">
      <c r="A16" s="138" t="s">
        <v>652</v>
      </c>
      <c r="B16" s="139" t="s">
        <v>586</v>
      </c>
      <c r="C16" s="140" t="n">
        <v>44564</v>
      </c>
      <c r="D16" s="140" t="n">
        <v>44562</v>
      </c>
      <c r="E16" s="140" t="n">
        <v>46023</v>
      </c>
      <c r="F16" s="139" t="s">
        <v>505</v>
      </c>
      <c r="G16" s="139"/>
      <c r="H16" s="139"/>
      <c r="I16" s="139"/>
      <c r="J16" s="139"/>
      <c r="K16" s="139"/>
    </row>
  </sheetData>
  <mergeCells count="3">
    <mergeCell ref="A2:B2"/>
    <mergeCell ref="C2:E2"/>
    <mergeCell ref="F2:H2"/>
  </mergeCells>
  <conditionalFormatting sqref="F4:F16">
    <cfRule type="expression" priority="2" aboveAverage="0" equalAverage="0" bottom="0" percent="0" rank="0" text="" dxfId="0">
      <formula>NOT(COUNTIF(INDIRECT("Suppliers!"&amp;"A$4:A"),F4)&gt;0)*NOT(ISBLANK(F4))</formula>
    </cfRule>
  </conditionalFormatting>
  <conditionalFormatting sqref="A1 C1:K1">
    <cfRule type="expression" priority="3" aboveAverage="0" equalAverage="0" bottom="0" percent="0" rank="0" text="" dxfId="0">
      <formula>LEN(TRIM(A1))=0</formula>
    </cfRule>
  </conditionalFormatting>
  <dataValidations count="2">
    <dataValidation allowBlank="true" operator="equal" showDropDown="false" showErrorMessage="true" showInputMessage="false" sqref="B4:B16" type="list">
      <formula1>Instruments!$B$4:$B16</formula1>
      <formula2>0</formula2>
    </dataValidation>
    <dataValidation allowBlank="true" operator="equal" showDropDown="false" showErrorMessage="true" showInputMessage="false" sqref="F4:F16" type="list">
      <formula1>Suppliers!$A$4:$A16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A4:B8"/>
    </sheetView>
  </sheetViews>
  <sheetFormatPr defaultColWidth="9.15234375" defaultRowHeight="13.8" zeroHeight="false" outlineLevelRow="0" outlineLevelCol="0"/>
  <cols>
    <col collapsed="false" customWidth="true" hidden="false" outlineLevel="0" max="1" min="1" style="0" width="30.2"/>
    <col collapsed="false" customWidth="true" hidden="false" outlineLevel="0" max="2" min="2" style="0" width="23.34"/>
    <col collapsed="false" customWidth="true" hidden="false" outlineLevel="0" max="62" min="3" style="0" width="11.45"/>
  </cols>
  <sheetData>
    <row r="1" customFormat="false" ht="19.5" hidden="false" customHeight="true" outlineLevel="0" collapsed="false">
      <c r="A1" s="76" t="s">
        <v>593</v>
      </c>
      <c r="B1" s="14" t="s">
        <v>653</v>
      </c>
    </row>
    <row r="2" customFormat="false" ht="34.5" hidden="false" customHeight="true" outlineLevel="0" collapsed="false">
      <c r="A2" s="63" t="s">
        <v>654</v>
      </c>
      <c r="B2" s="55"/>
    </row>
    <row r="3" customFormat="false" ht="24" hidden="false" customHeight="true" outlineLevel="0" collapsed="false">
      <c r="A3" s="70" t="s">
        <v>655</v>
      </c>
      <c r="B3" s="70" t="s">
        <v>656</v>
      </c>
    </row>
    <row r="4" customFormat="false" ht="21" hidden="false" customHeight="true" outlineLevel="0" collapsed="false">
      <c r="A4" s="6" t="s">
        <v>550</v>
      </c>
      <c r="B4" s="6" t="s">
        <v>614</v>
      </c>
    </row>
    <row r="5" customFormat="false" ht="21" hidden="false" customHeight="true" outlineLevel="0" collapsed="false">
      <c r="A5" s="6" t="s">
        <v>553</v>
      </c>
      <c r="B5" s="6" t="s">
        <v>616</v>
      </c>
    </row>
    <row r="6" customFormat="false" ht="21" hidden="false" customHeight="true" outlineLevel="0" collapsed="false">
      <c r="A6" s="6" t="s">
        <v>556</v>
      </c>
      <c r="B6" s="6" t="s">
        <v>606</v>
      </c>
    </row>
    <row r="7" customFormat="false" ht="21" hidden="false" customHeight="true" outlineLevel="0" collapsed="false">
      <c r="A7" s="6" t="s">
        <v>563</v>
      </c>
      <c r="B7" s="6" t="s">
        <v>614</v>
      </c>
    </row>
    <row r="8" customFormat="false" ht="21" hidden="false" customHeight="true" outlineLevel="0" collapsed="false">
      <c r="A8" s="6" t="s">
        <v>566</v>
      </c>
      <c r="B8" s="6" t="s">
        <v>616</v>
      </c>
    </row>
    <row r="9" customFormat="false" ht="21" hidden="false" customHeight="true" outlineLevel="0" collapsed="false">
      <c r="A9" s="6" t="s">
        <v>566</v>
      </c>
      <c r="B9" s="6" t="s">
        <v>606</v>
      </c>
    </row>
    <row r="10" customFormat="false" ht="21" hidden="false" customHeight="true" outlineLevel="0" collapsed="false">
      <c r="A10" s="6" t="s">
        <v>569</v>
      </c>
      <c r="B10" s="6" t="s">
        <v>614</v>
      </c>
    </row>
    <row r="11" customFormat="false" ht="21" hidden="false" customHeight="true" outlineLevel="0" collapsed="false">
      <c r="A11" s="6" t="s">
        <v>569</v>
      </c>
      <c r="B11" s="6" t="s">
        <v>616</v>
      </c>
    </row>
    <row r="12" customFormat="false" ht="21" hidden="false" customHeight="true" outlineLevel="0" collapsed="false">
      <c r="A12" s="6" t="s">
        <v>569</v>
      </c>
      <c r="B12" s="6" t="s">
        <v>606</v>
      </c>
    </row>
  </sheetData>
  <conditionalFormatting sqref="A1:B1">
    <cfRule type="expression" priority="2" aboveAverage="0" equalAverage="0" bottom="0" percent="0" rank="0" text="" dxfId="0">
      <formula>LEN(TRIM(A1))=0</formula>
    </cfRule>
  </conditionalFormatting>
  <dataValidations count="2">
    <dataValidation allowBlank="true" operator="equal" showDropDown="false" showErrorMessage="false" showInputMessage="false" sqref="B4:B12" type="list">
      <formula1>Methods!$B$4:$B12</formula1>
      <formula2>0</formula2>
    </dataValidation>
    <dataValidation allowBlank="false" operator="equal" showDropDown="false" showErrorMessage="false" showInputMessage="true" sqref="A4:A12" type="list">
      <formula1>Instruments!$B$4:$B12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3.01"/>
    <col collapsed="false" customWidth="true" hidden="false" outlineLevel="0" max="2" min="2" style="0" width="27.09"/>
    <col collapsed="false" customWidth="true" hidden="false" outlineLevel="0" max="3" min="3" style="0" width="28.34"/>
    <col collapsed="false" customWidth="true" hidden="false" outlineLevel="0" max="4" min="4" style="0" width="22.67"/>
    <col collapsed="false" customWidth="true" hidden="false" outlineLevel="0" max="64" min="5" style="0" width="11.45"/>
  </cols>
  <sheetData>
    <row r="1" customFormat="false" ht="28.5" hidden="true" customHeight="true" outlineLevel="0" collapsed="false">
      <c r="A1" s="14" t="s">
        <v>149</v>
      </c>
      <c r="B1" s="14" t="s">
        <v>150</v>
      </c>
      <c r="C1" s="14" t="s">
        <v>86</v>
      </c>
      <c r="D1" s="14"/>
    </row>
    <row r="2" customFormat="false" ht="28.5" hidden="false" customHeight="true" outlineLevel="0" collapsed="false">
      <c r="A2" s="79" t="s">
        <v>657</v>
      </c>
      <c r="B2" s="54"/>
      <c r="C2" s="141"/>
      <c r="D2" s="18" t="str">
        <f aca="false">HYPERLINK("https://www.bikalabs.com","Creative Commons BYSA
Bika Lab Systems")</f>
        <v>Creative Commons BYSA
Bika Lab Systems</v>
      </c>
    </row>
    <row r="3" customFormat="false" ht="29.25" hidden="false" customHeight="true" outlineLevel="0" collapsed="false">
      <c r="A3" s="70" t="s">
        <v>153</v>
      </c>
      <c r="B3" s="70" t="s">
        <v>7</v>
      </c>
      <c r="C3" s="70" t="s">
        <v>658</v>
      </c>
      <c r="D3" s="137"/>
    </row>
    <row r="4" customFormat="false" ht="21" hidden="false" customHeight="true" outlineLevel="0" collapsed="false">
      <c r="A4" s="28" t="s">
        <v>659</v>
      </c>
      <c r="B4" s="106"/>
      <c r="C4" s="28" t="s">
        <v>115</v>
      </c>
      <c r="D4" s="28"/>
    </row>
    <row r="5" customFormat="false" ht="21" hidden="false" customHeight="true" outlineLevel="0" collapsed="false">
      <c r="A5" s="28" t="s">
        <v>660</v>
      </c>
      <c r="B5" s="106"/>
      <c r="C5" s="28" t="s">
        <v>115</v>
      </c>
      <c r="D5" s="28"/>
    </row>
    <row r="6" customFormat="false" ht="21" hidden="false" customHeight="true" outlineLevel="0" collapsed="false">
      <c r="A6" s="106" t="s">
        <v>661</v>
      </c>
      <c r="B6" s="106"/>
      <c r="C6" s="28" t="s">
        <v>115</v>
      </c>
      <c r="D6" s="28"/>
    </row>
    <row r="7" customFormat="false" ht="21" hidden="false" customHeight="true" outlineLevel="0" collapsed="false">
      <c r="A7" s="28" t="s">
        <v>662</v>
      </c>
      <c r="B7" s="106"/>
      <c r="C7" s="28" t="s">
        <v>115</v>
      </c>
      <c r="D7" s="28"/>
    </row>
    <row r="8" customFormat="false" ht="21" hidden="false" customHeight="true" outlineLevel="0" collapsed="false">
      <c r="A8" s="28" t="s">
        <v>130</v>
      </c>
      <c r="B8" s="106"/>
      <c r="C8" s="28" t="s">
        <v>130</v>
      </c>
      <c r="D8" s="28"/>
    </row>
    <row r="9" customFormat="false" ht="21" hidden="false" customHeight="true" outlineLevel="0" collapsed="false">
      <c r="A9" s="28" t="s">
        <v>663</v>
      </c>
      <c r="B9" s="106"/>
      <c r="C9" s="28" t="s">
        <v>115</v>
      </c>
      <c r="D9" s="28"/>
    </row>
    <row r="10" customFormat="false" ht="21" hidden="false" customHeight="true" outlineLevel="0" collapsed="false">
      <c r="A10" s="28" t="s">
        <v>395</v>
      </c>
      <c r="B10" s="106" t="s">
        <v>664</v>
      </c>
      <c r="C10" s="28" t="s">
        <v>156</v>
      </c>
      <c r="D10" s="28"/>
    </row>
    <row r="11" customFormat="false" ht="21" hidden="false" customHeight="true" outlineLevel="0" collapsed="false">
      <c r="A11" s="28" t="s">
        <v>665</v>
      </c>
      <c r="B11" s="106"/>
      <c r="C11" s="28" t="s">
        <v>115</v>
      </c>
      <c r="D11" s="28"/>
    </row>
    <row r="12" customFormat="false" ht="21" hidden="false" customHeight="true" outlineLevel="0" collapsed="false">
      <c r="A12" s="28" t="s">
        <v>666</v>
      </c>
      <c r="B12" s="106"/>
      <c r="C12" s="28" t="s">
        <v>115</v>
      </c>
      <c r="D12" s="28"/>
    </row>
  </sheetData>
  <conditionalFormatting sqref="A1:D1">
    <cfRule type="expression" priority="2" aboveAverage="0" equalAverage="0" bottom="0" percent="0" rank="0" text="" dxfId="0">
      <formula>LEN(TRIM(A1))=0</formula>
    </cfRule>
  </conditionalFormatting>
  <conditionalFormatting sqref="C4:C12">
    <cfRule type="expression" priority="3" aboveAverage="0" equalAverage="0" bottom="0" percent="0" rank="0" text="" dxfId="0">
      <formula>NOT(COUNTIF(INDIRECT("Lab Departments!"&amp;"A$4:A"),C4)&gt;0)*NOT(ISBLANK(C4))</formula>
    </cfRule>
  </conditionalFormatting>
  <dataValidations count="1">
    <dataValidation allowBlank="true" operator="equal" prompt="Select a valid lab department - Please select a valid lab department from the drop-down menu. The list is maintained on the 'Lab Departments' sheet" showDropDown="false" showErrorMessage="true" showInputMessage="true" sqref="C4:C12" type="list">
      <formula1>'Lab Departments'!$A$4:$A$8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D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87"/>
    <col collapsed="false" customWidth="true" hidden="false" outlineLevel="0" max="2" min="2" style="0" width="46.93"/>
    <col collapsed="false" customWidth="true" hidden="false" outlineLevel="0" max="3" min="3" style="0" width="87.18"/>
    <col collapsed="false" customWidth="true" hidden="false" outlineLevel="0" max="4" min="4" style="0" width="17.57"/>
    <col collapsed="false" customWidth="true" hidden="false" outlineLevel="0" max="64" min="5" style="0" width="11.45"/>
  </cols>
  <sheetData>
    <row r="1" customFormat="false" ht="28.5" hidden="true" customHeight="true" outlineLevel="0" collapsed="false">
      <c r="A1" s="14" t="s">
        <v>149</v>
      </c>
      <c r="B1" s="14" t="s">
        <v>150</v>
      </c>
      <c r="C1" s="14" t="s">
        <v>667</v>
      </c>
      <c r="D1" s="14"/>
    </row>
    <row r="2" customFormat="false" ht="37.5" hidden="false" customHeight="true" outlineLevel="0" collapsed="false">
      <c r="A2" s="142" t="s">
        <v>668</v>
      </c>
      <c r="B2" s="142"/>
      <c r="C2" s="54"/>
      <c r="D2" s="18" t="str">
        <f aca="false">HYPERLINK("https://www.bikalabs.com","Creative Commons BYSA
Bika Lab Systems")</f>
        <v>Creative Commons BYSA
Bika Lab Systems</v>
      </c>
    </row>
    <row r="3" customFormat="false" ht="24" hidden="false" customHeight="true" outlineLevel="0" collapsed="false">
      <c r="A3" s="70" t="s">
        <v>153</v>
      </c>
      <c r="B3" s="70" t="s">
        <v>7</v>
      </c>
      <c r="C3" s="70" t="s">
        <v>667</v>
      </c>
      <c r="D3" s="137"/>
    </row>
    <row r="4" customFormat="false" ht="21" hidden="false" customHeight="true" outlineLevel="0" collapsed="false">
      <c r="A4" s="73" t="s">
        <v>669</v>
      </c>
      <c r="B4" s="73" t="s">
        <v>670</v>
      </c>
      <c r="C4" s="73" t="s">
        <v>671</v>
      </c>
      <c r="D4" s="73"/>
    </row>
    <row r="5" customFormat="false" ht="21" hidden="false" customHeight="true" outlineLevel="0" collapsed="false">
      <c r="A5" s="106" t="s">
        <v>672</v>
      </c>
      <c r="B5" s="106"/>
      <c r="C5" s="106" t="s">
        <v>673</v>
      </c>
      <c r="D5" s="73"/>
    </row>
    <row r="6" customFormat="false" ht="21" hidden="false" customHeight="true" outlineLevel="0" collapsed="false">
      <c r="A6" s="73" t="s">
        <v>604</v>
      </c>
      <c r="B6" s="73" t="s">
        <v>670</v>
      </c>
      <c r="C6" s="73" t="s">
        <v>671</v>
      </c>
      <c r="D6" s="73"/>
    </row>
    <row r="7" customFormat="false" ht="21" hidden="false" customHeight="true" outlineLevel="0" collapsed="false">
      <c r="A7" s="73" t="s">
        <v>674</v>
      </c>
      <c r="B7" s="73" t="s">
        <v>675</v>
      </c>
      <c r="C7" s="73" t="s">
        <v>676</v>
      </c>
      <c r="D7" s="73"/>
    </row>
    <row r="8" customFormat="false" ht="21" hidden="false" customHeight="true" outlineLevel="0" collapsed="false">
      <c r="A8" s="73" t="s">
        <v>677</v>
      </c>
      <c r="B8" s="73" t="s">
        <v>678</v>
      </c>
      <c r="C8" s="73" t="s">
        <v>679</v>
      </c>
      <c r="D8" s="73"/>
    </row>
    <row r="9" customFormat="false" ht="21" hidden="false" customHeight="true" outlineLevel="0" collapsed="false">
      <c r="A9" s="106" t="s">
        <v>680</v>
      </c>
      <c r="B9" s="73" t="s">
        <v>681</v>
      </c>
      <c r="C9" s="73" t="s">
        <v>682</v>
      </c>
      <c r="D9" s="73"/>
    </row>
    <row r="10" customFormat="false" ht="21" hidden="false" customHeight="true" outlineLevel="0" collapsed="false">
      <c r="A10" s="106" t="s">
        <v>683</v>
      </c>
      <c r="B10" s="73" t="s">
        <v>684</v>
      </c>
      <c r="C10" s="73" t="s">
        <v>685</v>
      </c>
      <c r="D10" s="73"/>
    </row>
    <row r="11" customFormat="false" ht="21" hidden="false" customHeight="true" outlineLevel="0" collapsed="false">
      <c r="A11" s="106" t="s">
        <v>686</v>
      </c>
      <c r="B11" s="73" t="s">
        <v>687</v>
      </c>
      <c r="C11" s="73" t="s">
        <v>688</v>
      </c>
      <c r="D11" s="73"/>
    </row>
    <row r="12" customFormat="false" ht="21" hidden="false" customHeight="true" outlineLevel="0" collapsed="false">
      <c r="A12" s="106" t="s">
        <v>689</v>
      </c>
      <c r="B12" s="106"/>
      <c r="C12" s="106" t="s">
        <v>690</v>
      </c>
      <c r="D12" s="73"/>
    </row>
    <row r="13" customFormat="false" ht="21" hidden="false" customHeight="true" outlineLevel="0" collapsed="false">
      <c r="A13" s="73" t="s">
        <v>691</v>
      </c>
      <c r="B13" s="73" t="s">
        <v>692</v>
      </c>
      <c r="C13" s="73" t="s">
        <v>685</v>
      </c>
      <c r="D13" s="73"/>
    </row>
    <row r="14" customFormat="false" ht="21" hidden="false" customHeight="true" outlineLevel="0" collapsed="false">
      <c r="A14" s="106" t="s">
        <v>693</v>
      </c>
      <c r="B14" s="106"/>
      <c r="C14" s="106" t="s">
        <v>694</v>
      </c>
      <c r="D14" s="73"/>
    </row>
    <row r="15" customFormat="false" ht="21" hidden="false" customHeight="true" outlineLevel="0" collapsed="false">
      <c r="A15" s="73" t="s">
        <v>695</v>
      </c>
      <c r="B15" s="73" t="s">
        <v>692</v>
      </c>
      <c r="C15" s="73" t="s">
        <v>685</v>
      </c>
      <c r="D15" s="73"/>
    </row>
    <row r="16" customFormat="false" ht="21" hidden="false" customHeight="true" outlineLevel="0" collapsed="false">
      <c r="A16" s="106" t="s">
        <v>696</v>
      </c>
      <c r="B16" s="73" t="s">
        <v>697</v>
      </c>
      <c r="C16" s="73" t="s">
        <v>685</v>
      </c>
      <c r="D16" s="73"/>
    </row>
    <row r="17" customFormat="false" ht="21" hidden="false" customHeight="true" outlineLevel="0" collapsed="false">
      <c r="A17" s="106" t="s">
        <v>698</v>
      </c>
      <c r="B17" s="73" t="s">
        <v>699</v>
      </c>
      <c r="C17" s="73" t="s">
        <v>685</v>
      </c>
      <c r="D17" s="73"/>
    </row>
    <row r="18" customFormat="false" ht="21" hidden="false" customHeight="true" outlineLevel="0" collapsed="false">
      <c r="A18" s="106" t="s">
        <v>700</v>
      </c>
      <c r="B18" s="73" t="s">
        <v>701</v>
      </c>
      <c r="C18" s="73" t="s">
        <v>685</v>
      </c>
      <c r="D18" s="73"/>
    </row>
    <row r="19" customFormat="false" ht="21" hidden="false" customHeight="true" outlineLevel="0" collapsed="false">
      <c r="A19" s="106" t="s">
        <v>702</v>
      </c>
      <c r="B19" s="73" t="s">
        <v>703</v>
      </c>
      <c r="C19" s="73" t="s">
        <v>685</v>
      </c>
      <c r="D19" s="73"/>
    </row>
    <row r="20" customFormat="false" ht="21" hidden="false" customHeight="true" outlineLevel="0" collapsed="false">
      <c r="A20" s="106" t="s">
        <v>704</v>
      </c>
      <c r="B20" s="106"/>
      <c r="C20" s="106" t="s">
        <v>682</v>
      </c>
      <c r="D20" s="73"/>
    </row>
    <row r="21" customFormat="false" ht="21" hidden="false" customHeight="true" outlineLevel="0" collapsed="false">
      <c r="A21" s="106" t="s">
        <v>705</v>
      </c>
      <c r="B21" s="73" t="s">
        <v>706</v>
      </c>
      <c r="C21" s="73" t="s">
        <v>685</v>
      </c>
      <c r="D21" s="73"/>
    </row>
    <row r="22" customFormat="false" ht="21" hidden="false" customHeight="true" outlineLevel="0" collapsed="false">
      <c r="A22" s="106" t="s">
        <v>707</v>
      </c>
      <c r="B22" s="106"/>
      <c r="C22" s="106" t="s">
        <v>685</v>
      </c>
      <c r="D22" s="73"/>
    </row>
    <row r="23" customFormat="false" ht="21" hidden="false" customHeight="true" outlineLevel="0" collapsed="false">
      <c r="A23" s="73" t="s">
        <v>708</v>
      </c>
      <c r="B23" s="73" t="s">
        <v>709</v>
      </c>
      <c r="C23" s="73" t="s">
        <v>685</v>
      </c>
      <c r="D23" s="73"/>
    </row>
    <row r="24" customFormat="false" ht="21" hidden="false" customHeight="true" outlineLevel="0" collapsed="false">
      <c r="A24" s="73" t="s">
        <v>611</v>
      </c>
      <c r="B24" s="73" t="s">
        <v>710</v>
      </c>
      <c r="C24" s="73" t="s">
        <v>711</v>
      </c>
      <c r="D24" s="73"/>
    </row>
    <row r="25" customFormat="false" ht="21" hidden="false" customHeight="true" outlineLevel="0" collapsed="false">
      <c r="A25" s="73" t="s">
        <v>608</v>
      </c>
      <c r="B25" s="73" t="s">
        <v>710</v>
      </c>
      <c r="C25" s="73" t="s">
        <v>711</v>
      </c>
      <c r="D25" s="73"/>
    </row>
    <row r="26" customFormat="false" ht="21" hidden="false" customHeight="true" outlineLevel="0" collapsed="false">
      <c r="A26" s="73" t="s">
        <v>712</v>
      </c>
      <c r="B26" s="73" t="s">
        <v>713</v>
      </c>
      <c r="C26" s="73" t="s">
        <v>685</v>
      </c>
      <c r="D26" s="73"/>
    </row>
    <row r="27" customFormat="false" ht="21" hidden="false" customHeight="true" outlineLevel="0" collapsed="false">
      <c r="A27" s="73" t="s">
        <v>714</v>
      </c>
      <c r="B27" s="73"/>
      <c r="C27" s="73" t="s">
        <v>715</v>
      </c>
      <c r="D27" s="73"/>
    </row>
    <row r="28" customFormat="false" ht="21" hidden="false" customHeight="true" outlineLevel="0" collapsed="false">
      <c r="A28" s="105" t="s">
        <v>716</v>
      </c>
      <c r="B28" s="73" t="s">
        <v>717</v>
      </c>
      <c r="C28" s="73" t="s">
        <v>718</v>
      </c>
      <c r="D28" s="73"/>
    </row>
    <row r="29" customFormat="false" ht="21" hidden="false" customHeight="true" outlineLevel="0" collapsed="false">
      <c r="A29" s="73" t="s">
        <v>719</v>
      </c>
      <c r="B29" s="73" t="s">
        <v>720</v>
      </c>
      <c r="C29" s="73" t="s">
        <v>721</v>
      </c>
      <c r="D29" s="73"/>
    </row>
    <row r="30" customFormat="false" ht="21" hidden="false" customHeight="true" outlineLevel="0" collapsed="false">
      <c r="A30" s="73" t="s">
        <v>722</v>
      </c>
      <c r="B30" s="73" t="s">
        <v>723</v>
      </c>
      <c r="C30" s="73" t="s">
        <v>724</v>
      </c>
      <c r="D30" s="73"/>
    </row>
    <row r="31" customFormat="false" ht="21" hidden="false" customHeight="true" outlineLevel="0" collapsed="false">
      <c r="A31" s="73" t="s">
        <v>602</v>
      </c>
      <c r="B31" s="73" t="s">
        <v>725</v>
      </c>
      <c r="C31" s="73" t="s">
        <v>726</v>
      </c>
      <c r="D31" s="73"/>
    </row>
    <row r="32" customFormat="false" ht="21" hidden="false" customHeight="true" outlineLevel="0" collapsed="false">
      <c r="A32" s="73" t="s">
        <v>727</v>
      </c>
      <c r="B32" s="73" t="s">
        <v>692</v>
      </c>
      <c r="C32" s="73" t="s">
        <v>685</v>
      </c>
      <c r="D32" s="73"/>
    </row>
    <row r="33" customFormat="false" ht="21" hidden="false" customHeight="true" outlineLevel="0" collapsed="false">
      <c r="A33" s="73" t="s">
        <v>728</v>
      </c>
      <c r="B33" s="73" t="s">
        <v>729</v>
      </c>
      <c r="C33" s="73" t="s">
        <v>730</v>
      </c>
      <c r="D33" s="73"/>
    </row>
    <row r="34" customFormat="false" ht="21" hidden="false" customHeight="true" outlineLevel="0" collapsed="false">
      <c r="A34" s="73" t="s">
        <v>731</v>
      </c>
      <c r="B34" s="73" t="s">
        <v>732</v>
      </c>
      <c r="C34" s="73" t="s">
        <v>733</v>
      </c>
      <c r="D34" s="73"/>
    </row>
    <row r="35" customFormat="false" ht="21" hidden="false" customHeight="true" outlineLevel="0" collapsed="false">
      <c r="A35" s="73" t="s">
        <v>734</v>
      </c>
      <c r="B35" s="73" t="s">
        <v>692</v>
      </c>
      <c r="C35" s="73" t="s">
        <v>685</v>
      </c>
      <c r="D35" s="73"/>
    </row>
    <row r="36" customFormat="false" ht="21" hidden="false" customHeight="true" outlineLevel="0" collapsed="false">
      <c r="A36" s="73" t="s">
        <v>735</v>
      </c>
      <c r="B36" s="73" t="s">
        <v>736</v>
      </c>
      <c r="C36" s="73" t="s">
        <v>737</v>
      </c>
      <c r="D36" s="73"/>
    </row>
    <row r="37" customFormat="false" ht="21" hidden="false" customHeight="true" outlineLevel="0" collapsed="false">
      <c r="A37" s="73" t="s">
        <v>614</v>
      </c>
      <c r="B37" s="73" t="s">
        <v>692</v>
      </c>
      <c r="C37" s="73" t="s">
        <v>685</v>
      </c>
      <c r="D37" s="73"/>
    </row>
    <row r="38" customFormat="false" ht="21" hidden="false" customHeight="true" outlineLevel="0" collapsed="false">
      <c r="A38" s="73" t="s">
        <v>616</v>
      </c>
      <c r="B38" s="73" t="s">
        <v>738</v>
      </c>
      <c r="C38" s="73" t="s">
        <v>685</v>
      </c>
      <c r="D38" s="73"/>
    </row>
    <row r="39" customFormat="false" ht="21" hidden="false" customHeight="true" outlineLevel="0" collapsed="false">
      <c r="A39" s="73" t="s">
        <v>739</v>
      </c>
      <c r="B39" s="73" t="s">
        <v>740</v>
      </c>
      <c r="C39" s="73" t="s">
        <v>741</v>
      </c>
      <c r="D39" s="73"/>
    </row>
    <row r="40" customFormat="false" ht="21" hidden="false" customHeight="true" outlineLevel="0" collapsed="false">
      <c r="A40" s="73" t="s">
        <v>742</v>
      </c>
      <c r="B40" s="73" t="s">
        <v>743</v>
      </c>
      <c r="C40" s="73" t="s">
        <v>676</v>
      </c>
      <c r="D40" s="73"/>
    </row>
    <row r="41" customFormat="false" ht="21" hidden="false" customHeight="true" outlineLevel="0" collapsed="false">
      <c r="A41" s="73" t="s">
        <v>744</v>
      </c>
      <c r="B41" s="73" t="s">
        <v>738</v>
      </c>
      <c r="C41" s="73" t="s">
        <v>685</v>
      </c>
      <c r="D41" s="73"/>
    </row>
    <row r="42" customFormat="false" ht="21" hidden="false" customHeight="true" outlineLevel="0" collapsed="false">
      <c r="A42" s="106" t="s">
        <v>745</v>
      </c>
      <c r="B42" s="73" t="s">
        <v>746</v>
      </c>
      <c r="C42" s="73" t="s">
        <v>747</v>
      </c>
      <c r="D42" s="73"/>
    </row>
    <row r="43" customFormat="false" ht="21" hidden="false" customHeight="true" outlineLevel="0" collapsed="false">
      <c r="A43" s="73" t="s">
        <v>748</v>
      </c>
      <c r="B43" s="73" t="s">
        <v>749</v>
      </c>
      <c r="C43" s="73" t="s">
        <v>750</v>
      </c>
      <c r="D43" s="73"/>
    </row>
  </sheetData>
  <mergeCells count="1">
    <mergeCell ref="A2:B2"/>
  </mergeCells>
  <conditionalFormatting sqref="A1:D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G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87"/>
    <col collapsed="false" customWidth="true" hidden="false" outlineLevel="0" max="2" min="2" style="0" width="15.42"/>
    <col collapsed="false" customWidth="true" hidden="false" outlineLevel="0" max="3" min="3" style="0" width="25.39"/>
    <col collapsed="false" customWidth="true" hidden="false" outlineLevel="0" max="4" min="4" style="0" width="11.79"/>
    <col collapsed="false" customWidth="true" hidden="false" outlineLevel="0" max="5" min="5" style="0" width="13.6"/>
    <col collapsed="false" customWidth="true" hidden="false" outlineLevel="0" max="6" min="6" style="0" width="8.84"/>
    <col collapsed="false" customWidth="true" hidden="false" outlineLevel="0" max="7" min="7" style="0" width="20.98"/>
    <col collapsed="false" customWidth="true" hidden="false" outlineLevel="0" max="64" min="8" style="0" width="11.45"/>
  </cols>
  <sheetData>
    <row r="1" customFormat="false" ht="28.5" hidden="true" customHeight="true" outlineLevel="0" collapsed="false">
      <c r="A1" s="76" t="s">
        <v>592</v>
      </c>
      <c r="B1" s="14" t="s">
        <v>751</v>
      </c>
      <c r="C1" s="14" t="s">
        <v>149</v>
      </c>
      <c r="D1" s="36" t="s">
        <v>752</v>
      </c>
      <c r="E1" s="14" t="s">
        <v>753</v>
      </c>
      <c r="F1" s="36" t="s">
        <v>158</v>
      </c>
      <c r="G1" s="14"/>
    </row>
    <row r="2" customFormat="false" ht="34.5" hidden="false" customHeight="true" outlineLevel="0" collapsed="false">
      <c r="A2" s="63" t="s">
        <v>754</v>
      </c>
      <c r="B2" s="55"/>
      <c r="C2" s="79"/>
      <c r="D2" s="55"/>
      <c r="E2" s="54"/>
      <c r="F2" s="55"/>
      <c r="G2" s="18" t="str">
        <f aca="false">HYPERLINK("https://www.bikalabs.com","Creative Commons BYSA
Bika Lab Systems")</f>
        <v>Creative Commons BYSA
Bika Lab Systems</v>
      </c>
    </row>
    <row r="3" customFormat="false" ht="24" hidden="false" customHeight="true" outlineLevel="0" collapsed="false">
      <c r="A3" s="70" t="s">
        <v>755</v>
      </c>
      <c r="B3" s="70" t="s">
        <v>756</v>
      </c>
      <c r="C3" s="70" t="s">
        <v>153</v>
      </c>
      <c r="D3" s="70" t="s">
        <v>757</v>
      </c>
      <c r="E3" s="70" t="s">
        <v>758</v>
      </c>
      <c r="F3" s="70" t="s">
        <v>164</v>
      </c>
      <c r="G3" s="143"/>
    </row>
    <row r="4" customFormat="false" ht="21" hidden="false" customHeight="true" outlineLevel="0" collapsed="false">
      <c r="A4" s="73" t="s">
        <v>669</v>
      </c>
      <c r="B4" s="73" t="s">
        <v>759</v>
      </c>
      <c r="C4" s="73" t="s">
        <v>760</v>
      </c>
      <c r="D4" s="74" t="n">
        <v>0</v>
      </c>
      <c r="E4" s="74" t="n">
        <v>0</v>
      </c>
      <c r="F4" s="74" t="s">
        <v>761</v>
      </c>
      <c r="G4" s="73"/>
    </row>
    <row r="5" customFormat="false" ht="21" hidden="false" customHeight="true" outlineLevel="0" collapsed="false">
      <c r="A5" s="73" t="s">
        <v>669</v>
      </c>
      <c r="B5" s="73" t="s">
        <v>762</v>
      </c>
      <c r="C5" s="73" t="s">
        <v>763</v>
      </c>
      <c r="D5" s="74" t="n">
        <v>0</v>
      </c>
      <c r="E5" s="74" t="n">
        <v>0</v>
      </c>
      <c r="F5" s="74" t="s">
        <v>761</v>
      </c>
      <c r="G5" s="73"/>
    </row>
    <row r="6" customFormat="false" ht="21" hidden="false" customHeight="true" outlineLevel="0" collapsed="false">
      <c r="A6" s="73" t="s">
        <v>669</v>
      </c>
      <c r="B6" s="73" t="s">
        <v>764</v>
      </c>
      <c r="C6" s="73" t="s">
        <v>765</v>
      </c>
      <c r="D6" s="74" t="n">
        <v>0</v>
      </c>
      <c r="E6" s="74" t="n">
        <v>0</v>
      </c>
      <c r="F6" s="74" t="s">
        <v>761</v>
      </c>
      <c r="G6" s="73"/>
    </row>
    <row r="7" customFormat="false" ht="21" hidden="false" customHeight="true" outlineLevel="0" collapsed="false">
      <c r="A7" s="73" t="s">
        <v>669</v>
      </c>
      <c r="B7" s="73" t="s">
        <v>163</v>
      </c>
      <c r="C7" s="106" t="s">
        <v>163</v>
      </c>
      <c r="D7" s="74" t="n">
        <v>0</v>
      </c>
      <c r="E7" s="74" t="n">
        <v>0</v>
      </c>
      <c r="F7" s="74" t="s">
        <v>761</v>
      </c>
      <c r="G7" s="73"/>
    </row>
    <row r="8" customFormat="false" ht="21" hidden="false" customHeight="true" outlineLevel="0" collapsed="false">
      <c r="A8" s="73" t="s">
        <v>672</v>
      </c>
      <c r="B8" s="73" t="s">
        <v>766</v>
      </c>
      <c r="C8" s="73" t="s">
        <v>766</v>
      </c>
      <c r="D8" s="74" t="n">
        <v>0</v>
      </c>
      <c r="E8" s="74" t="n">
        <v>0</v>
      </c>
      <c r="F8" s="74" t="s">
        <v>767</v>
      </c>
      <c r="G8" s="73"/>
    </row>
    <row r="9" customFormat="false" ht="21" hidden="false" customHeight="true" outlineLevel="0" collapsed="false">
      <c r="A9" s="73" t="s">
        <v>604</v>
      </c>
      <c r="B9" s="73" t="s">
        <v>759</v>
      </c>
      <c r="C9" s="73" t="s">
        <v>760</v>
      </c>
      <c r="D9" s="74" t="n">
        <v>0</v>
      </c>
      <c r="E9" s="74" t="n">
        <v>0</v>
      </c>
      <c r="F9" s="74" t="s">
        <v>761</v>
      </c>
      <c r="G9" s="73"/>
    </row>
    <row r="10" customFormat="false" ht="21" hidden="false" customHeight="true" outlineLevel="0" collapsed="false">
      <c r="A10" s="73" t="s">
        <v>604</v>
      </c>
      <c r="B10" s="73" t="s">
        <v>762</v>
      </c>
      <c r="C10" s="73" t="s">
        <v>763</v>
      </c>
      <c r="D10" s="74" t="n">
        <v>0</v>
      </c>
      <c r="E10" s="74" t="n">
        <v>0</v>
      </c>
      <c r="F10" s="74" t="s">
        <v>761</v>
      </c>
      <c r="G10" s="73"/>
    </row>
    <row r="11" customFormat="false" ht="21" hidden="false" customHeight="true" outlineLevel="0" collapsed="false">
      <c r="A11" s="73" t="s">
        <v>604</v>
      </c>
      <c r="B11" s="73" t="s">
        <v>764</v>
      </c>
      <c r="C11" s="106" t="s">
        <v>765</v>
      </c>
      <c r="D11" s="74" t="n">
        <v>0</v>
      </c>
      <c r="E11" s="74" t="n">
        <v>0</v>
      </c>
      <c r="F11" s="74" t="s">
        <v>761</v>
      </c>
      <c r="G11" s="73"/>
    </row>
    <row r="12" customFormat="false" ht="21" hidden="false" customHeight="true" outlineLevel="0" collapsed="false">
      <c r="A12" s="73" t="s">
        <v>604</v>
      </c>
      <c r="B12" s="73" t="s">
        <v>163</v>
      </c>
      <c r="C12" s="106" t="s">
        <v>163</v>
      </c>
      <c r="D12" s="74" t="n">
        <v>0</v>
      </c>
      <c r="E12" s="74" t="n">
        <v>0</v>
      </c>
      <c r="F12" s="74" t="s">
        <v>761</v>
      </c>
      <c r="G12" s="73"/>
    </row>
    <row r="13" customFormat="false" ht="21" hidden="false" customHeight="true" outlineLevel="0" collapsed="false">
      <c r="A13" s="73" t="s">
        <v>674</v>
      </c>
      <c r="B13" s="73" t="s">
        <v>768</v>
      </c>
      <c r="C13" s="106" t="s">
        <v>769</v>
      </c>
      <c r="D13" s="74" t="n">
        <v>0</v>
      </c>
      <c r="E13" s="74" t="n">
        <v>0</v>
      </c>
      <c r="F13" s="74" t="s">
        <v>761</v>
      </c>
      <c r="G13" s="73"/>
    </row>
    <row r="14" customFormat="false" ht="21" hidden="false" customHeight="true" outlineLevel="0" collapsed="false">
      <c r="A14" s="73" t="s">
        <v>674</v>
      </c>
      <c r="B14" s="73" t="s">
        <v>762</v>
      </c>
      <c r="C14" s="106" t="s">
        <v>763</v>
      </c>
      <c r="D14" s="74" t="n">
        <v>0</v>
      </c>
      <c r="E14" s="74" t="n">
        <v>0</v>
      </c>
      <c r="F14" s="74" t="s">
        <v>761</v>
      </c>
      <c r="G14" s="106"/>
    </row>
    <row r="15" customFormat="false" ht="21" hidden="false" customHeight="true" outlineLevel="0" collapsed="false">
      <c r="A15" s="73" t="s">
        <v>674</v>
      </c>
      <c r="B15" s="73" t="s">
        <v>764</v>
      </c>
      <c r="C15" s="106" t="s">
        <v>765</v>
      </c>
      <c r="D15" s="74" t="n">
        <v>0</v>
      </c>
      <c r="E15" s="74" t="n">
        <v>0</v>
      </c>
      <c r="F15" s="74" t="s">
        <v>761</v>
      </c>
      <c r="G15" s="106"/>
    </row>
    <row r="16" customFormat="false" ht="21" hidden="false" customHeight="true" outlineLevel="0" collapsed="false">
      <c r="A16" s="73" t="s">
        <v>674</v>
      </c>
      <c r="B16" s="73" t="s">
        <v>163</v>
      </c>
      <c r="C16" s="106" t="s">
        <v>163</v>
      </c>
      <c r="D16" s="74" t="n">
        <v>0</v>
      </c>
      <c r="E16" s="74" t="n">
        <v>0</v>
      </c>
      <c r="F16" s="74" t="s">
        <v>761</v>
      </c>
      <c r="G16" s="106"/>
    </row>
    <row r="17" customFormat="false" ht="21" hidden="false" customHeight="true" outlineLevel="0" collapsed="false">
      <c r="A17" s="73" t="s">
        <v>677</v>
      </c>
      <c r="B17" s="73" t="s">
        <v>768</v>
      </c>
      <c r="C17" s="106" t="s">
        <v>770</v>
      </c>
      <c r="D17" s="74" t="n">
        <v>0</v>
      </c>
      <c r="E17" s="74" t="n">
        <v>0</v>
      </c>
      <c r="F17" s="74" t="s">
        <v>761</v>
      </c>
      <c r="G17" s="106"/>
    </row>
    <row r="18" customFormat="false" ht="21" hidden="false" customHeight="true" outlineLevel="0" collapsed="false">
      <c r="A18" s="73" t="s">
        <v>677</v>
      </c>
      <c r="B18" s="73" t="s">
        <v>762</v>
      </c>
      <c r="C18" s="106" t="s">
        <v>763</v>
      </c>
      <c r="D18" s="74" t="n">
        <v>0</v>
      </c>
      <c r="E18" s="74" t="n">
        <v>0</v>
      </c>
      <c r="F18" s="74" t="s">
        <v>761</v>
      </c>
      <c r="G18" s="106"/>
    </row>
    <row r="19" customFormat="false" ht="21" hidden="false" customHeight="true" outlineLevel="0" collapsed="false">
      <c r="A19" s="73" t="s">
        <v>677</v>
      </c>
      <c r="B19" s="73" t="s">
        <v>764</v>
      </c>
      <c r="C19" s="106" t="s">
        <v>765</v>
      </c>
      <c r="D19" s="74" t="n">
        <v>0</v>
      </c>
      <c r="E19" s="74" t="n">
        <v>0</v>
      </c>
      <c r="F19" s="74" t="s">
        <v>761</v>
      </c>
      <c r="G19" s="106"/>
    </row>
    <row r="20" customFormat="false" ht="21" hidden="false" customHeight="true" outlineLevel="0" collapsed="false">
      <c r="A20" s="73" t="s">
        <v>677</v>
      </c>
      <c r="B20" s="73" t="s">
        <v>771</v>
      </c>
      <c r="C20" s="73" t="s">
        <v>771</v>
      </c>
      <c r="D20" s="74" t="n">
        <v>0</v>
      </c>
      <c r="E20" s="74" t="n">
        <v>0</v>
      </c>
      <c r="F20" s="74" t="s">
        <v>772</v>
      </c>
      <c r="G20" s="106"/>
    </row>
    <row r="21" customFormat="false" ht="21" hidden="false" customHeight="true" outlineLevel="0" collapsed="false">
      <c r="A21" s="73" t="s">
        <v>680</v>
      </c>
      <c r="B21" s="73" t="s">
        <v>773</v>
      </c>
      <c r="C21" s="106" t="s">
        <v>773</v>
      </c>
      <c r="D21" s="74" t="n">
        <v>0</v>
      </c>
      <c r="E21" s="74" t="n">
        <v>1</v>
      </c>
      <c r="F21" s="74"/>
      <c r="G21" s="106"/>
    </row>
    <row r="22" customFormat="false" ht="21" hidden="false" customHeight="true" outlineLevel="0" collapsed="false">
      <c r="A22" s="73" t="s">
        <v>680</v>
      </c>
      <c r="B22" s="73" t="s">
        <v>774</v>
      </c>
      <c r="C22" s="73" t="s">
        <v>774</v>
      </c>
      <c r="D22" s="74" t="n">
        <v>0</v>
      </c>
      <c r="E22" s="74" t="n">
        <v>0</v>
      </c>
      <c r="F22" s="74" t="s">
        <v>775</v>
      </c>
      <c r="G22" s="106"/>
    </row>
    <row r="23" customFormat="false" ht="21" hidden="false" customHeight="true" outlineLevel="0" collapsed="false">
      <c r="A23" s="73" t="s">
        <v>683</v>
      </c>
      <c r="B23" s="73" t="s">
        <v>773</v>
      </c>
      <c r="C23" s="106" t="s">
        <v>773</v>
      </c>
      <c r="D23" s="74" t="n">
        <v>0</v>
      </c>
      <c r="E23" s="74" t="n">
        <v>1</v>
      </c>
      <c r="F23" s="74"/>
      <c r="G23" s="106"/>
    </row>
    <row r="24" customFormat="false" ht="21" hidden="false" customHeight="true" outlineLevel="0" collapsed="false">
      <c r="A24" s="73" t="s">
        <v>683</v>
      </c>
      <c r="B24" s="73" t="s">
        <v>774</v>
      </c>
      <c r="C24" s="73" t="s">
        <v>774</v>
      </c>
      <c r="D24" s="74" t="n">
        <v>0</v>
      </c>
      <c r="E24" s="74" t="n">
        <v>0</v>
      </c>
      <c r="F24" s="74" t="s">
        <v>775</v>
      </c>
      <c r="G24" s="106"/>
    </row>
    <row r="25" customFormat="false" ht="21" hidden="false" customHeight="true" outlineLevel="0" collapsed="false">
      <c r="A25" s="73" t="s">
        <v>686</v>
      </c>
      <c r="B25" s="73" t="s">
        <v>759</v>
      </c>
      <c r="C25" s="73" t="s">
        <v>760</v>
      </c>
      <c r="D25" s="74" t="n">
        <v>0</v>
      </c>
      <c r="E25" s="74" t="n">
        <v>0</v>
      </c>
      <c r="F25" s="74" t="s">
        <v>761</v>
      </c>
      <c r="G25" s="106"/>
    </row>
    <row r="26" customFormat="false" ht="21" hidden="false" customHeight="true" outlineLevel="0" collapsed="false">
      <c r="A26" s="73" t="s">
        <v>686</v>
      </c>
      <c r="B26" s="73" t="s">
        <v>773</v>
      </c>
      <c r="C26" s="106" t="s">
        <v>773</v>
      </c>
      <c r="D26" s="74" t="n">
        <v>0</v>
      </c>
      <c r="E26" s="74" t="n">
        <v>1</v>
      </c>
      <c r="F26" s="74"/>
      <c r="G26" s="106"/>
    </row>
    <row r="27" customFormat="false" ht="21" hidden="false" customHeight="true" outlineLevel="0" collapsed="false">
      <c r="A27" s="73" t="s">
        <v>686</v>
      </c>
      <c r="B27" s="73" t="s">
        <v>762</v>
      </c>
      <c r="C27" s="106" t="s">
        <v>763</v>
      </c>
      <c r="D27" s="74" t="n">
        <v>0</v>
      </c>
      <c r="E27" s="74" t="n">
        <v>0</v>
      </c>
      <c r="F27" s="74" t="s">
        <v>761</v>
      </c>
      <c r="G27" s="106"/>
    </row>
    <row r="28" customFormat="false" ht="21" hidden="false" customHeight="true" outlineLevel="0" collapsed="false">
      <c r="A28" s="73" t="s">
        <v>686</v>
      </c>
      <c r="B28" s="73" t="s">
        <v>764</v>
      </c>
      <c r="C28" s="106" t="s">
        <v>765</v>
      </c>
      <c r="D28" s="74" t="n">
        <v>0</v>
      </c>
      <c r="E28" s="74" t="n">
        <v>0</v>
      </c>
      <c r="F28" s="74" t="s">
        <v>761</v>
      </c>
      <c r="G28" s="106"/>
    </row>
    <row r="29" customFormat="false" ht="21" hidden="false" customHeight="true" outlineLevel="0" collapsed="false">
      <c r="A29" s="73" t="s">
        <v>686</v>
      </c>
      <c r="B29" s="73" t="s">
        <v>776</v>
      </c>
      <c r="C29" s="106" t="s">
        <v>777</v>
      </c>
      <c r="D29" s="74" t="n">
        <v>0</v>
      </c>
      <c r="E29" s="74" t="n">
        <v>0</v>
      </c>
      <c r="F29" s="74"/>
      <c r="G29" s="106"/>
    </row>
    <row r="30" customFormat="false" ht="21" hidden="false" customHeight="true" outlineLevel="0" collapsed="false">
      <c r="A30" s="73" t="s">
        <v>689</v>
      </c>
      <c r="B30" s="73" t="s">
        <v>766</v>
      </c>
      <c r="C30" s="73" t="s">
        <v>766</v>
      </c>
      <c r="D30" s="74" t="n">
        <v>0</v>
      </c>
      <c r="E30" s="74" t="n">
        <v>0</v>
      </c>
      <c r="F30" s="74" t="s">
        <v>767</v>
      </c>
      <c r="G30" s="106"/>
    </row>
    <row r="31" customFormat="false" ht="21" hidden="false" customHeight="true" outlineLevel="0" collapsed="false">
      <c r="A31" s="73" t="s">
        <v>691</v>
      </c>
      <c r="B31" s="73" t="s">
        <v>773</v>
      </c>
      <c r="C31" s="106" t="s">
        <v>773</v>
      </c>
      <c r="D31" s="74" t="n">
        <v>0</v>
      </c>
      <c r="E31" s="74" t="n">
        <v>1</v>
      </c>
      <c r="F31" s="74"/>
      <c r="G31" s="106"/>
    </row>
    <row r="32" customFormat="false" ht="21" hidden="false" customHeight="true" outlineLevel="0" collapsed="false">
      <c r="A32" s="73" t="s">
        <v>691</v>
      </c>
      <c r="B32" s="73" t="s">
        <v>774</v>
      </c>
      <c r="C32" s="73" t="s">
        <v>774</v>
      </c>
      <c r="D32" s="74" t="n">
        <v>0</v>
      </c>
      <c r="E32" s="74" t="n">
        <v>0</v>
      </c>
      <c r="F32" s="74" t="s">
        <v>775</v>
      </c>
      <c r="G32" s="106"/>
    </row>
    <row r="33" customFormat="false" ht="21" hidden="false" customHeight="true" outlineLevel="0" collapsed="false">
      <c r="A33" s="73" t="s">
        <v>693</v>
      </c>
      <c r="B33" s="73" t="s">
        <v>766</v>
      </c>
      <c r="C33" s="73" t="s">
        <v>766</v>
      </c>
      <c r="D33" s="74" t="n">
        <v>0</v>
      </c>
      <c r="E33" s="74" t="n">
        <v>0</v>
      </c>
      <c r="F33" s="74" t="s">
        <v>767</v>
      </c>
      <c r="G33" s="106"/>
    </row>
    <row r="34" customFormat="false" ht="21" hidden="false" customHeight="true" outlineLevel="0" collapsed="false">
      <c r="A34" s="73" t="s">
        <v>695</v>
      </c>
      <c r="B34" s="73" t="s">
        <v>773</v>
      </c>
      <c r="C34" s="106" t="s">
        <v>773</v>
      </c>
      <c r="D34" s="74" t="n">
        <v>0</v>
      </c>
      <c r="E34" s="74" t="n">
        <v>1</v>
      </c>
      <c r="F34" s="74"/>
      <c r="G34" s="106"/>
    </row>
    <row r="35" customFormat="false" ht="21" hidden="false" customHeight="true" outlineLevel="0" collapsed="false">
      <c r="A35" s="73" t="s">
        <v>695</v>
      </c>
      <c r="B35" s="73" t="s">
        <v>774</v>
      </c>
      <c r="C35" s="73" t="s">
        <v>774</v>
      </c>
      <c r="D35" s="74" t="n">
        <v>0</v>
      </c>
      <c r="E35" s="74" t="n">
        <v>0</v>
      </c>
      <c r="F35" s="74" t="s">
        <v>775</v>
      </c>
      <c r="G35" s="106"/>
    </row>
    <row r="36" customFormat="false" ht="21" hidden="false" customHeight="true" outlineLevel="0" collapsed="false">
      <c r="A36" s="73" t="s">
        <v>696</v>
      </c>
      <c r="B36" s="73" t="s">
        <v>773</v>
      </c>
      <c r="C36" s="106" t="s">
        <v>773</v>
      </c>
      <c r="D36" s="74" t="n">
        <v>0</v>
      </c>
      <c r="E36" s="74" t="n">
        <v>1</v>
      </c>
      <c r="F36" s="74"/>
      <c r="G36" s="106"/>
    </row>
    <row r="37" customFormat="false" ht="21" hidden="false" customHeight="true" outlineLevel="0" collapsed="false">
      <c r="A37" s="73" t="s">
        <v>696</v>
      </c>
      <c r="B37" s="73" t="s">
        <v>774</v>
      </c>
      <c r="C37" s="73" t="s">
        <v>774</v>
      </c>
      <c r="D37" s="74" t="n">
        <v>0</v>
      </c>
      <c r="E37" s="74" t="n">
        <v>0</v>
      </c>
      <c r="F37" s="74" t="s">
        <v>775</v>
      </c>
      <c r="G37" s="106"/>
    </row>
    <row r="38" customFormat="false" ht="21" hidden="false" customHeight="true" outlineLevel="0" collapsed="false">
      <c r="A38" s="73" t="s">
        <v>698</v>
      </c>
      <c r="B38" s="73" t="s">
        <v>773</v>
      </c>
      <c r="C38" s="106" t="s">
        <v>773</v>
      </c>
      <c r="D38" s="74" t="n">
        <v>0</v>
      </c>
      <c r="E38" s="74" t="n">
        <v>1</v>
      </c>
      <c r="F38" s="74"/>
      <c r="G38" s="106"/>
    </row>
    <row r="39" customFormat="false" ht="21" hidden="false" customHeight="true" outlineLevel="0" collapsed="false">
      <c r="A39" s="73" t="s">
        <v>698</v>
      </c>
      <c r="B39" s="73" t="s">
        <v>774</v>
      </c>
      <c r="C39" s="73" t="s">
        <v>774</v>
      </c>
      <c r="D39" s="74" t="n">
        <v>0</v>
      </c>
      <c r="E39" s="74" t="n">
        <v>0</v>
      </c>
      <c r="F39" s="74"/>
      <c r="G39" s="106"/>
    </row>
    <row r="40" customFormat="false" ht="21" hidden="false" customHeight="true" outlineLevel="0" collapsed="false">
      <c r="A40" s="73" t="s">
        <v>700</v>
      </c>
      <c r="B40" s="73" t="s">
        <v>773</v>
      </c>
      <c r="C40" s="106" t="s">
        <v>773</v>
      </c>
      <c r="D40" s="74" t="n">
        <v>0</v>
      </c>
      <c r="E40" s="74" t="n">
        <v>1</v>
      </c>
      <c r="F40" s="74"/>
      <c r="G40" s="106"/>
    </row>
    <row r="41" customFormat="false" ht="21" hidden="false" customHeight="true" outlineLevel="0" collapsed="false">
      <c r="A41" s="73" t="s">
        <v>700</v>
      </c>
      <c r="B41" s="73" t="s">
        <v>774</v>
      </c>
      <c r="C41" s="73" t="s">
        <v>774</v>
      </c>
      <c r="D41" s="74" t="n">
        <v>0</v>
      </c>
      <c r="E41" s="74" t="n">
        <v>0</v>
      </c>
      <c r="F41" s="74" t="s">
        <v>775</v>
      </c>
      <c r="G41" s="106"/>
    </row>
    <row r="42" customFormat="false" ht="21" hidden="false" customHeight="true" outlineLevel="0" collapsed="false">
      <c r="A42" s="73" t="s">
        <v>702</v>
      </c>
      <c r="B42" s="73" t="s">
        <v>773</v>
      </c>
      <c r="C42" s="106" t="s">
        <v>773</v>
      </c>
      <c r="D42" s="74" t="n">
        <v>0</v>
      </c>
      <c r="E42" s="74" t="n">
        <v>1</v>
      </c>
      <c r="F42" s="74"/>
      <c r="G42" s="106"/>
    </row>
    <row r="43" customFormat="false" ht="21" hidden="false" customHeight="true" outlineLevel="0" collapsed="false">
      <c r="A43" s="73" t="s">
        <v>702</v>
      </c>
      <c r="B43" s="73" t="s">
        <v>774</v>
      </c>
      <c r="C43" s="73" t="s">
        <v>774</v>
      </c>
      <c r="D43" s="74" t="n">
        <v>0</v>
      </c>
      <c r="E43" s="74" t="n">
        <v>0</v>
      </c>
      <c r="F43" s="74" t="s">
        <v>775</v>
      </c>
      <c r="G43" s="106"/>
    </row>
    <row r="44" customFormat="false" ht="21" hidden="false" customHeight="true" outlineLevel="0" collapsed="false">
      <c r="A44" s="73" t="s">
        <v>704</v>
      </c>
      <c r="B44" s="73" t="s">
        <v>774</v>
      </c>
      <c r="C44" s="73" t="s">
        <v>774</v>
      </c>
      <c r="D44" s="74" t="n">
        <v>0</v>
      </c>
      <c r="E44" s="74" t="n">
        <v>0</v>
      </c>
      <c r="F44" s="74" t="s">
        <v>767</v>
      </c>
      <c r="G44" s="106"/>
    </row>
    <row r="45" customFormat="false" ht="21" hidden="false" customHeight="true" outlineLevel="0" collapsed="false">
      <c r="A45" s="73" t="s">
        <v>705</v>
      </c>
      <c r="B45" s="73" t="s">
        <v>773</v>
      </c>
      <c r="C45" s="106" t="s">
        <v>773</v>
      </c>
      <c r="D45" s="74" t="n">
        <v>0</v>
      </c>
      <c r="E45" s="74" t="n">
        <v>1</v>
      </c>
      <c r="F45" s="74"/>
      <c r="G45" s="106"/>
    </row>
    <row r="46" customFormat="false" ht="21" hidden="false" customHeight="true" outlineLevel="0" collapsed="false">
      <c r="A46" s="73" t="s">
        <v>705</v>
      </c>
      <c r="B46" s="73" t="s">
        <v>774</v>
      </c>
      <c r="C46" s="73" t="s">
        <v>774</v>
      </c>
      <c r="D46" s="74" t="n">
        <v>0</v>
      </c>
      <c r="E46" s="74" t="n">
        <v>0</v>
      </c>
      <c r="F46" s="74" t="s">
        <v>775</v>
      </c>
      <c r="G46" s="106"/>
    </row>
    <row r="47" customFormat="false" ht="21" hidden="false" customHeight="true" outlineLevel="0" collapsed="false">
      <c r="A47" s="73" t="s">
        <v>707</v>
      </c>
      <c r="B47" s="144" t="s">
        <v>773</v>
      </c>
      <c r="C47" s="144" t="s">
        <v>773</v>
      </c>
      <c r="D47" s="74" t="n">
        <v>0</v>
      </c>
      <c r="E47" s="74" t="n">
        <v>1</v>
      </c>
      <c r="F47" s="74"/>
      <c r="G47" s="106"/>
    </row>
    <row r="48" customFormat="false" ht="21" hidden="false" customHeight="true" outlineLevel="0" collapsed="false">
      <c r="A48" s="73" t="s">
        <v>707</v>
      </c>
      <c r="B48" s="73" t="s">
        <v>774</v>
      </c>
      <c r="C48" s="73" t="s">
        <v>774</v>
      </c>
      <c r="D48" s="74" t="n">
        <v>0</v>
      </c>
      <c r="E48" s="74" t="n">
        <v>0</v>
      </c>
      <c r="F48" s="74" t="s">
        <v>767</v>
      </c>
      <c r="G48" s="106"/>
    </row>
    <row r="49" customFormat="false" ht="21" hidden="false" customHeight="true" outlineLevel="0" collapsed="false">
      <c r="A49" s="73" t="s">
        <v>708</v>
      </c>
      <c r="B49" s="73" t="s">
        <v>773</v>
      </c>
      <c r="C49" s="144" t="s">
        <v>773</v>
      </c>
      <c r="D49" s="74" t="n">
        <v>0</v>
      </c>
      <c r="E49" s="74" t="n">
        <v>1</v>
      </c>
      <c r="F49" s="74"/>
      <c r="G49" s="106"/>
    </row>
    <row r="50" customFormat="false" ht="21" hidden="false" customHeight="true" outlineLevel="0" collapsed="false">
      <c r="A50" s="73" t="s">
        <v>708</v>
      </c>
      <c r="B50" s="73" t="s">
        <v>774</v>
      </c>
      <c r="C50" s="73" t="s">
        <v>774</v>
      </c>
      <c r="D50" s="74" t="n">
        <v>0</v>
      </c>
      <c r="E50" s="74" t="n">
        <v>0</v>
      </c>
      <c r="F50" s="74" t="s">
        <v>775</v>
      </c>
      <c r="G50" s="106"/>
    </row>
    <row r="51" customFormat="false" ht="21" hidden="false" customHeight="true" outlineLevel="0" collapsed="false">
      <c r="A51" s="73" t="s">
        <v>611</v>
      </c>
      <c r="B51" s="73" t="s">
        <v>759</v>
      </c>
      <c r="C51" s="73" t="s">
        <v>760</v>
      </c>
      <c r="D51" s="74" t="n">
        <v>0</v>
      </c>
      <c r="E51" s="74" t="n">
        <v>0</v>
      </c>
      <c r="F51" s="74" t="s">
        <v>761</v>
      </c>
      <c r="G51" s="106"/>
    </row>
    <row r="52" customFormat="false" ht="21" hidden="false" customHeight="true" outlineLevel="0" collapsed="false">
      <c r="A52" s="73" t="s">
        <v>611</v>
      </c>
      <c r="B52" s="73" t="s">
        <v>762</v>
      </c>
      <c r="C52" s="106" t="s">
        <v>763</v>
      </c>
      <c r="D52" s="74" t="n">
        <v>0</v>
      </c>
      <c r="E52" s="74" t="n">
        <v>0</v>
      </c>
      <c r="F52" s="74" t="s">
        <v>761</v>
      </c>
      <c r="G52" s="106"/>
    </row>
    <row r="53" customFormat="false" ht="21" hidden="false" customHeight="true" outlineLevel="0" collapsed="false">
      <c r="A53" s="73" t="s">
        <v>611</v>
      </c>
      <c r="B53" s="73" t="s">
        <v>764</v>
      </c>
      <c r="C53" s="106" t="s">
        <v>765</v>
      </c>
      <c r="D53" s="74" t="n">
        <v>0</v>
      </c>
      <c r="E53" s="74" t="n">
        <v>0</v>
      </c>
      <c r="F53" s="74" t="s">
        <v>761</v>
      </c>
      <c r="G53" s="106"/>
    </row>
    <row r="54" customFormat="false" ht="21" hidden="false" customHeight="true" outlineLevel="0" collapsed="false">
      <c r="A54" s="73" t="s">
        <v>611</v>
      </c>
      <c r="B54" s="73" t="s">
        <v>776</v>
      </c>
      <c r="C54" s="106" t="s">
        <v>777</v>
      </c>
      <c r="D54" s="74" t="n">
        <v>0</v>
      </c>
      <c r="E54" s="74" t="n">
        <v>0</v>
      </c>
      <c r="F54" s="74"/>
      <c r="G54" s="106"/>
    </row>
    <row r="55" customFormat="false" ht="21" hidden="false" customHeight="true" outlineLevel="0" collapsed="false">
      <c r="A55" s="73" t="s">
        <v>611</v>
      </c>
      <c r="B55" s="73" t="s">
        <v>163</v>
      </c>
      <c r="C55" s="106" t="s">
        <v>163</v>
      </c>
      <c r="D55" s="74" t="n">
        <v>0</v>
      </c>
      <c r="E55" s="74" t="n">
        <v>0</v>
      </c>
      <c r="F55" s="74" t="s">
        <v>761</v>
      </c>
      <c r="G55" s="106"/>
    </row>
    <row r="56" customFormat="false" ht="21" hidden="false" customHeight="true" outlineLevel="0" collapsed="false">
      <c r="A56" s="73" t="s">
        <v>608</v>
      </c>
      <c r="B56" s="73" t="s">
        <v>759</v>
      </c>
      <c r="C56" s="73" t="s">
        <v>760</v>
      </c>
      <c r="D56" s="74" t="n">
        <v>0</v>
      </c>
      <c r="E56" s="74" t="n">
        <v>0</v>
      </c>
      <c r="F56" s="74" t="s">
        <v>761</v>
      </c>
      <c r="G56" s="106"/>
    </row>
    <row r="57" customFormat="false" ht="21" hidden="false" customHeight="true" outlineLevel="0" collapsed="false">
      <c r="A57" s="73" t="s">
        <v>608</v>
      </c>
      <c r="B57" s="73" t="s">
        <v>762</v>
      </c>
      <c r="C57" s="106" t="s">
        <v>763</v>
      </c>
      <c r="D57" s="74" t="n">
        <v>0</v>
      </c>
      <c r="E57" s="74" t="n">
        <v>0</v>
      </c>
      <c r="F57" s="74" t="s">
        <v>761</v>
      </c>
      <c r="G57" s="106"/>
    </row>
    <row r="58" customFormat="false" ht="21" hidden="false" customHeight="true" outlineLevel="0" collapsed="false">
      <c r="A58" s="73" t="s">
        <v>608</v>
      </c>
      <c r="B58" s="73" t="s">
        <v>764</v>
      </c>
      <c r="C58" s="106" t="s">
        <v>765</v>
      </c>
      <c r="D58" s="74" t="n">
        <v>0</v>
      </c>
      <c r="E58" s="74" t="n">
        <v>0</v>
      </c>
      <c r="F58" s="74" t="s">
        <v>761</v>
      </c>
      <c r="G58" s="106"/>
    </row>
    <row r="59" customFormat="false" ht="21" hidden="false" customHeight="true" outlineLevel="0" collapsed="false">
      <c r="A59" s="73" t="s">
        <v>608</v>
      </c>
      <c r="B59" s="73" t="s">
        <v>776</v>
      </c>
      <c r="C59" s="106" t="s">
        <v>777</v>
      </c>
      <c r="D59" s="74" t="n">
        <v>0</v>
      </c>
      <c r="E59" s="74" t="n">
        <v>0</v>
      </c>
      <c r="F59" s="74"/>
      <c r="G59" s="106"/>
    </row>
    <row r="60" customFormat="false" ht="21" hidden="false" customHeight="true" outlineLevel="0" collapsed="false">
      <c r="A60" s="73" t="s">
        <v>608</v>
      </c>
      <c r="B60" s="73" t="s">
        <v>163</v>
      </c>
      <c r="C60" s="106" t="s">
        <v>163</v>
      </c>
      <c r="D60" s="74" t="n">
        <v>0</v>
      </c>
      <c r="E60" s="74" t="n">
        <v>0</v>
      </c>
      <c r="F60" s="74" t="s">
        <v>761</v>
      </c>
      <c r="G60" s="106"/>
    </row>
    <row r="61" customFormat="false" ht="21" hidden="false" customHeight="true" outlineLevel="0" collapsed="false">
      <c r="A61" s="73" t="s">
        <v>712</v>
      </c>
      <c r="B61" s="73" t="s">
        <v>773</v>
      </c>
      <c r="C61" s="106" t="s">
        <v>773</v>
      </c>
      <c r="D61" s="74" t="n">
        <v>0</v>
      </c>
      <c r="E61" s="74" t="n">
        <v>1</v>
      </c>
      <c r="F61" s="74"/>
      <c r="G61" s="106"/>
    </row>
    <row r="62" customFormat="false" ht="21" hidden="false" customHeight="true" outlineLevel="0" collapsed="false">
      <c r="A62" s="73" t="s">
        <v>712</v>
      </c>
      <c r="B62" s="73" t="s">
        <v>774</v>
      </c>
      <c r="C62" s="73" t="s">
        <v>774</v>
      </c>
      <c r="D62" s="74" t="n">
        <v>0</v>
      </c>
      <c r="E62" s="74" t="n">
        <v>0</v>
      </c>
      <c r="F62" s="74" t="s">
        <v>778</v>
      </c>
      <c r="G62" s="106"/>
    </row>
    <row r="63" customFormat="false" ht="21" hidden="false" customHeight="true" outlineLevel="0" collapsed="false">
      <c r="A63" s="73" t="s">
        <v>714</v>
      </c>
      <c r="B63" s="73" t="s">
        <v>766</v>
      </c>
      <c r="C63" s="73" t="s">
        <v>766</v>
      </c>
      <c r="D63" s="74" t="n">
        <v>0</v>
      </c>
      <c r="E63" s="74" t="n">
        <v>0</v>
      </c>
      <c r="F63" s="74" t="s">
        <v>767</v>
      </c>
      <c r="G63" s="106"/>
    </row>
    <row r="64" customFormat="false" ht="21" hidden="false" customHeight="true" outlineLevel="0" collapsed="false">
      <c r="A64" s="73" t="s">
        <v>716</v>
      </c>
      <c r="B64" s="73" t="s">
        <v>779</v>
      </c>
      <c r="C64" s="106" t="s">
        <v>780</v>
      </c>
      <c r="D64" s="74" t="n">
        <v>0</v>
      </c>
      <c r="E64" s="74" t="n">
        <v>0</v>
      </c>
      <c r="F64" s="74" t="s">
        <v>781</v>
      </c>
      <c r="G64" s="106"/>
    </row>
    <row r="65" customFormat="false" ht="21" hidden="false" customHeight="true" outlineLevel="0" collapsed="false">
      <c r="A65" s="73" t="s">
        <v>716</v>
      </c>
      <c r="B65" s="73" t="s">
        <v>782</v>
      </c>
      <c r="C65" s="73" t="s">
        <v>783</v>
      </c>
      <c r="D65" s="74" t="n">
        <v>0</v>
      </c>
      <c r="E65" s="74" t="n">
        <v>0</v>
      </c>
      <c r="F65" s="74" t="s">
        <v>781</v>
      </c>
      <c r="G65" s="106"/>
    </row>
    <row r="66" customFormat="false" ht="21" hidden="false" customHeight="true" outlineLevel="0" collapsed="false">
      <c r="A66" s="73" t="s">
        <v>716</v>
      </c>
      <c r="B66" s="73" t="s">
        <v>784</v>
      </c>
      <c r="C66" s="106" t="s">
        <v>785</v>
      </c>
      <c r="D66" s="74" t="n">
        <v>0</v>
      </c>
      <c r="E66" s="74" t="n">
        <v>0</v>
      </c>
      <c r="F66" s="74" t="s">
        <v>781</v>
      </c>
      <c r="G66" s="106"/>
    </row>
    <row r="67" customFormat="false" ht="21" hidden="false" customHeight="true" outlineLevel="0" collapsed="false">
      <c r="A67" s="73" t="s">
        <v>719</v>
      </c>
      <c r="B67" s="73" t="s">
        <v>768</v>
      </c>
      <c r="C67" s="106" t="s">
        <v>769</v>
      </c>
      <c r="D67" s="74" t="n">
        <v>0</v>
      </c>
      <c r="E67" s="74" t="n">
        <v>0</v>
      </c>
      <c r="F67" s="74" t="s">
        <v>761</v>
      </c>
      <c r="G67" s="106"/>
    </row>
    <row r="68" customFormat="false" ht="21" hidden="false" customHeight="true" outlineLevel="0" collapsed="false">
      <c r="A68" s="73" t="s">
        <v>719</v>
      </c>
      <c r="B68" s="73" t="s">
        <v>762</v>
      </c>
      <c r="C68" s="106" t="s">
        <v>763</v>
      </c>
      <c r="D68" s="74" t="n">
        <v>0</v>
      </c>
      <c r="E68" s="74" t="n">
        <v>0</v>
      </c>
      <c r="F68" s="74" t="s">
        <v>761</v>
      </c>
      <c r="G68" s="106"/>
    </row>
    <row r="69" customFormat="false" ht="21" hidden="false" customHeight="true" outlineLevel="0" collapsed="false">
      <c r="A69" s="73" t="s">
        <v>719</v>
      </c>
      <c r="B69" s="73" t="s">
        <v>764</v>
      </c>
      <c r="C69" s="106" t="s">
        <v>765</v>
      </c>
      <c r="D69" s="74" t="n">
        <v>0</v>
      </c>
      <c r="E69" s="74" t="n">
        <v>0</v>
      </c>
      <c r="F69" s="74" t="s">
        <v>761</v>
      </c>
      <c r="G69" s="106"/>
    </row>
    <row r="70" customFormat="false" ht="21" hidden="false" customHeight="true" outlineLevel="0" collapsed="false">
      <c r="A70" s="73" t="s">
        <v>719</v>
      </c>
      <c r="B70" s="73" t="s">
        <v>776</v>
      </c>
      <c r="C70" s="106" t="s">
        <v>777</v>
      </c>
      <c r="D70" s="74" t="n">
        <v>0</v>
      </c>
      <c r="E70" s="74" t="n">
        <v>0</v>
      </c>
      <c r="F70" s="74"/>
      <c r="G70" s="106"/>
    </row>
    <row r="71" customFormat="false" ht="21" hidden="false" customHeight="true" outlineLevel="0" collapsed="false">
      <c r="A71" s="73" t="s">
        <v>719</v>
      </c>
      <c r="B71" s="73" t="s">
        <v>782</v>
      </c>
      <c r="C71" s="73" t="s">
        <v>783</v>
      </c>
      <c r="D71" s="74" t="n">
        <v>0</v>
      </c>
      <c r="E71" s="74" t="n">
        <v>0</v>
      </c>
      <c r="F71" s="74" t="s">
        <v>781</v>
      </c>
      <c r="G71" s="106"/>
    </row>
    <row r="72" customFormat="false" ht="21" hidden="false" customHeight="true" outlineLevel="0" collapsed="false">
      <c r="A72" s="73" t="s">
        <v>722</v>
      </c>
      <c r="B72" s="73" t="s">
        <v>773</v>
      </c>
      <c r="C72" s="106" t="s">
        <v>773</v>
      </c>
      <c r="D72" s="74" t="n">
        <v>0</v>
      </c>
      <c r="E72" s="74" t="n">
        <v>1</v>
      </c>
      <c r="F72" s="74"/>
      <c r="G72" s="106"/>
    </row>
    <row r="73" customFormat="false" ht="21" hidden="false" customHeight="true" outlineLevel="0" collapsed="false">
      <c r="A73" s="73" t="s">
        <v>722</v>
      </c>
      <c r="B73" s="73" t="s">
        <v>774</v>
      </c>
      <c r="C73" s="106" t="s">
        <v>774</v>
      </c>
      <c r="D73" s="74" t="n">
        <v>0</v>
      </c>
      <c r="E73" s="74" t="n">
        <v>0</v>
      </c>
      <c r="F73" s="74" t="s">
        <v>775</v>
      </c>
      <c r="G73" s="106"/>
    </row>
    <row r="74" customFormat="false" ht="21" hidden="false" customHeight="true" outlineLevel="0" collapsed="false">
      <c r="A74" s="73" t="s">
        <v>602</v>
      </c>
      <c r="B74" s="73" t="s">
        <v>786</v>
      </c>
      <c r="C74" s="106" t="s">
        <v>787</v>
      </c>
      <c r="D74" s="74" t="n">
        <v>0</v>
      </c>
      <c r="E74" s="74" t="n">
        <v>0</v>
      </c>
      <c r="F74" s="74" t="s">
        <v>781</v>
      </c>
      <c r="G74" s="106"/>
    </row>
    <row r="75" customFormat="false" ht="21" hidden="false" customHeight="true" outlineLevel="0" collapsed="false">
      <c r="A75" s="73" t="s">
        <v>602</v>
      </c>
      <c r="B75" s="73" t="s">
        <v>788</v>
      </c>
      <c r="C75" s="106" t="s">
        <v>789</v>
      </c>
      <c r="D75" s="74" t="n">
        <v>0</v>
      </c>
      <c r="E75" s="74" t="n">
        <v>0</v>
      </c>
      <c r="F75" s="74" t="s">
        <v>781</v>
      </c>
      <c r="G75" s="106"/>
    </row>
    <row r="76" customFormat="false" ht="21" hidden="false" customHeight="true" outlineLevel="0" collapsed="false">
      <c r="A76" s="73" t="s">
        <v>602</v>
      </c>
      <c r="B76" s="73" t="s">
        <v>163</v>
      </c>
      <c r="C76" s="106" t="s">
        <v>163</v>
      </c>
      <c r="D76" s="74" t="n">
        <v>0</v>
      </c>
      <c r="E76" s="74" t="n">
        <v>0</v>
      </c>
      <c r="F76" s="74" t="s">
        <v>761</v>
      </c>
      <c r="G76" s="106"/>
    </row>
    <row r="77" customFormat="false" ht="21" hidden="false" customHeight="true" outlineLevel="0" collapsed="false">
      <c r="A77" s="73" t="s">
        <v>727</v>
      </c>
      <c r="B77" s="73" t="s">
        <v>773</v>
      </c>
      <c r="C77" s="106" t="s">
        <v>773</v>
      </c>
      <c r="D77" s="74" t="n">
        <v>0</v>
      </c>
      <c r="E77" s="74" t="n">
        <v>1</v>
      </c>
      <c r="F77" s="74"/>
      <c r="G77" s="106"/>
    </row>
    <row r="78" customFormat="false" ht="21" hidden="false" customHeight="true" outlineLevel="0" collapsed="false">
      <c r="A78" s="73" t="s">
        <v>727</v>
      </c>
      <c r="B78" s="73" t="s">
        <v>774</v>
      </c>
      <c r="C78" s="73" t="s">
        <v>774</v>
      </c>
      <c r="D78" s="74" t="n">
        <v>0</v>
      </c>
      <c r="E78" s="74" t="n">
        <v>0</v>
      </c>
      <c r="F78" s="74" t="s">
        <v>775</v>
      </c>
      <c r="G78" s="106"/>
    </row>
    <row r="79" customFormat="false" ht="21" hidden="false" customHeight="true" outlineLevel="0" collapsed="false">
      <c r="A79" s="73" t="s">
        <v>728</v>
      </c>
      <c r="B79" s="73" t="s">
        <v>790</v>
      </c>
      <c r="C79" s="73" t="s">
        <v>791</v>
      </c>
      <c r="D79" s="74" t="n">
        <v>0</v>
      </c>
      <c r="E79" s="74" t="n">
        <v>0</v>
      </c>
      <c r="F79" s="74" t="s">
        <v>781</v>
      </c>
      <c r="G79" s="106"/>
    </row>
    <row r="80" customFormat="false" ht="21" hidden="false" customHeight="true" outlineLevel="0" collapsed="false">
      <c r="A80" s="73" t="s">
        <v>728</v>
      </c>
      <c r="B80" s="73" t="s">
        <v>792</v>
      </c>
      <c r="C80" s="73" t="s">
        <v>793</v>
      </c>
      <c r="D80" s="74" t="n">
        <v>0</v>
      </c>
      <c r="E80" s="74" t="n">
        <v>0</v>
      </c>
      <c r="F80" s="74" t="s">
        <v>781</v>
      </c>
      <c r="G80" s="106"/>
    </row>
    <row r="81" customFormat="false" ht="21" hidden="false" customHeight="true" outlineLevel="0" collapsed="false">
      <c r="A81" s="73" t="s">
        <v>728</v>
      </c>
      <c r="B81" s="73" t="s">
        <v>794</v>
      </c>
      <c r="C81" s="73" t="s">
        <v>795</v>
      </c>
      <c r="D81" s="74" t="n">
        <v>0</v>
      </c>
      <c r="E81" s="74" t="n">
        <v>0</v>
      </c>
      <c r="F81" s="74" t="s">
        <v>781</v>
      </c>
      <c r="G81" s="106"/>
    </row>
    <row r="82" customFormat="false" ht="21" hidden="false" customHeight="true" outlineLevel="0" collapsed="false">
      <c r="A82" s="73" t="s">
        <v>731</v>
      </c>
      <c r="B82" s="73" t="s">
        <v>792</v>
      </c>
      <c r="C82" s="73" t="s">
        <v>793</v>
      </c>
      <c r="D82" s="74" t="n">
        <v>0</v>
      </c>
      <c r="E82" s="74" t="n">
        <v>0</v>
      </c>
      <c r="F82" s="74" t="s">
        <v>781</v>
      </c>
      <c r="G82" s="106"/>
    </row>
    <row r="83" customFormat="false" ht="21" hidden="false" customHeight="true" outlineLevel="0" collapsed="false">
      <c r="A83" s="73" t="s">
        <v>731</v>
      </c>
      <c r="B83" s="73" t="s">
        <v>782</v>
      </c>
      <c r="C83" s="73" t="s">
        <v>783</v>
      </c>
      <c r="D83" s="74" t="n">
        <v>0</v>
      </c>
      <c r="E83" s="74" t="n">
        <v>0</v>
      </c>
      <c r="F83" s="74" t="s">
        <v>781</v>
      </c>
      <c r="G83" s="106"/>
    </row>
    <row r="84" customFormat="false" ht="21" hidden="false" customHeight="true" outlineLevel="0" collapsed="false">
      <c r="A84" s="73" t="s">
        <v>731</v>
      </c>
      <c r="B84" s="73" t="s">
        <v>794</v>
      </c>
      <c r="C84" s="73" t="s">
        <v>795</v>
      </c>
      <c r="D84" s="74" t="n">
        <v>0</v>
      </c>
      <c r="E84" s="74" t="n">
        <v>0</v>
      </c>
      <c r="F84" s="74" t="s">
        <v>781</v>
      </c>
      <c r="G84" s="106"/>
    </row>
    <row r="85" customFormat="false" ht="21" hidden="false" customHeight="true" outlineLevel="0" collapsed="false">
      <c r="A85" s="73" t="s">
        <v>734</v>
      </c>
      <c r="B85" s="73" t="s">
        <v>773</v>
      </c>
      <c r="C85" s="106" t="s">
        <v>773</v>
      </c>
      <c r="D85" s="74" t="n">
        <v>0</v>
      </c>
      <c r="E85" s="74" t="n">
        <v>1</v>
      </c>
      <c r="F85" s="74"/>
      <c r="G85" s="106"/>
    </row>
    <row r="86" customFormat="false" ht="21" hidden="false" customHeight="true" outlineLevel="0" collapsed="false">
      <c r="A86" s="73" t="s">
        <v>734</v>
      </c>
      <c r="B86" s="73" t="s">
        <v>774</v>
      </c>
      <c r="C86" s="73" t="s">
        <v>774</v>
      </c>
      <c r="D86" s="74" t="n">
        <v>0</v>
      </c>
      <c r="E86" s="74" t="n">
        <v>0</v>
      </c>
      <c r="F86" s="74" t="s">
        <v>775</v>
      </c>
      <c r="G86" s="106"/>
    </row>
    <row r="87" customFormat="false" ht="21" hidden="false" customHeight="true" outlineLevel="0" collapsed="false">
      <c r="A87" s="73" t="s">
        <v>735</v>
      </c>
      <c r="B87" s="73" t="s">
        <v>786</v>
      </c>
      <c r="C87" s="106" t="s">
        <v>787</v>
      </c>
      <c r="D87" s="74" t="n">
        <v>0</v>
      </c>
      <c r="E87" s="74" t="n">
        <v>0</v>
      </c>
      <c r="F87" s="74" t="s">
        <v>781</v>
      </c>
      <c r="G87" s="106"/>
    </row>
    <row r="88" customFormat="false" ht="21" hidden="false" customHeight="true" outlineLevel="0" collapsed="false">
      <c r="A88" s="73" t="s">
        <v>735</v>
      </c>
      <c r="B88" s="73" t="s">
        <v>788</v>
      </c>
      <c r="C88" s="106" t="s">
        <v>796</v>
      </c>
      <c r="D88" s="74" t="n">
        <v>0</v>
      </c>
      <c r="E88" s="74" t="n">
        <v>0</v>
      </c>
      <c r="F88" s="74" t="s">
        <v>781</v>
      </c>
      <c r="G88" s="106"/>
    </row>
    <row r="89" customFormat="false" ht="21" hidden="false" customHeight="true" outlineLevel="0" collapsed="false">
      <c r="A89" s="73" t="s">
        <v>735</v>
      </c>
      <c r="B89" s="73" t="s">
        <v>782</v>
      </c>
      <c r="C89" s="73" t="s">
        <v>783</v>
      </c>
      <c r="D89" s="74" t="n">
        <v>0</v>
      </c>
      <c r="E89" s="74" t="n">
        <v>0</v>
      </c>
      <c r="F89" s="74" t="s">
        <v>781</v>
      </c>
      <c r="G89" s="106"/>
    </row>
    <row r="90" customFormat="false" ht="21" hidden="false" customHeight="true" outlineLevel="0" collapsed="false">
      <c r="A90" s="73" t="s">
        <v>614</v>
      </c>
      <c r="B90" s="73" t="s">
        <v>773</v>
      </c>
      <c r="C90" s="106" t="s">
        <v>773</v>
      </c>
      <c r="D90" s="74" t="n">
        <v>0</v>
      </c>
      <c r="E90" s="74" t="n">
        <v>1</v>
      </c>
      <c r="F90" s="74"/>
      <c r="G90" s="106"/>
    </row>
    <row r="91" customFormat="false" ht="21" hidden="false" customHeight="true" outlineLevel="0" collapsed="false">
      <c r="A91" s="73" t="s">
        <v>614</v>
      </c>
      <c r="B91" s="73" t="s">
        <v>774</v>
      </c>
      <c r="C91" s="73" t="s">
        <v>774</v>
      </c>
      <c r="D91" s="74" t="n">
        <v>0</v>
      </c>
      <c r="E91" s="74" t="n">
        <v>0</v>
      </c>
      <c r="F91" s="74" t="s">
        <v>775</v>
      </c>
      <c r="G91" s="106"/>
    </row>
    <row r="92" customFormat="false" ht="21" hidden="false" customHeight="true" outlineLevel="0" collapsed="false">
      <c r="A92" s="73" t="s">
        <v>616</v>
      </c>
      <c r="B92" s="73" t="s">
        <v>773</v>
      </c>
      <c r="C92" s="106" t="s">
        <v>773</v>
      </c>
      <c r="D92" s="74" t="n">
        <v>0</v>
      </c>
      <c r="E92" s="74" t="n">
        <v>1</v>
      </c>
      <c r="F92" s="74"/>
      <c r="G92" s="106"/>
    </row>
    <row r="93" customFormat="false" ht="21" hidden="false" customHeight="true" outlineLevel="0" collapsed="false">
      <c r="A93" s="73" t="s">
        <v>616</v>
      </c>
      <c r="B93" s="73" t="s">
        <v>774</v>
      </c>
      <c r="C93" s="73" t="s">
        <v>774</v>
      </c>
      <c r="D93" s="74" t="n">
        <v>0</v>
      </c>
      <c r="E93" s="74" t="n">
        <v>0</v>
      </c>
      <c r="F93" s="74" t="s">
        <v>775</v>
      </c>
      <c r="G93" s="106"/>
    </row>
    <row r="94" customFormat="false" ht="21" hidden="false" customHeight="true" outlineLevel="0" collapsed="false">
      <c r="A94" s="73" t="s">
        <v>739</v>
      </c>
      <c r="B94" s="73" t="s">
        <v>773</v>
      </c>
      <c r="C94" s="73" t="s">
        <v>773</v>
      </c>
      <c r="D94" s="74" t="n">
        <v>0</v>
      </c>
      <c r="E94" s="74" t="n">
        <v>1</v>
      </c>
      <c r="F94" s="74"/>
      <c r="G94" s="106"/>
    </row>
    <row r="95" customFormat="false" ht="21" hidden="false" customHeight="true" outlineLevel="0" collapsed="false">
      <c r="A95" s="73" t="s">
        <v>739</v>
      </c>
      <c r="B95" s="73" t="s">
        <v>766</v>
      </c>
      <c r="C95" s="73" t="s">
        <v>766</v>
      </c>
      <c r="D95" s="74" t="n">
        <v>0</v>
      </c>
      <c r="E95" s="74" t="n">
        <v>0</v>
      </c>
      <c r="F95" s="74" t="s">
        <v>761</v>
      </c>
      <c r="G95" s="106"/>
    </row>
    <row r="96" customFormat="false" ht="21" hidden="false" customHeight="true" outlineLevel="0" collapsed="false">
      <c r="A96" s="73" t="s">
        <v>742</v>
      </c>
      <c r="B96" s="73" t="s">
        <v>768</v>
      </c>
      <c r="C96" s="106" t="s">
        <v>769</v>
      </c>
      <c r="D96" s="74" t="n">
        <v>0</v>
      </c>
      <c r="E96" s="74" t="n">
        <v>0</v>
      </c>
      <c r="F96" s="74" t="s">
        <v>761</v>
      </c>
      <c r="G96" s="106"/>
    </row>
    <row r="97" customFormat="false" ht="21" hidden="false" customHeight="true" outlineLevel="0" collapsed="false">
      <c r="A97" s="73" t="s">
        <v>742</v>
      </c>
      <c r="B97" s="73" t="s">
        <v>762</v>
      </c>
      <c r="C97" s="106" t="s">
        <v>763</v>
      </c>
      <c r="D97" s="74" t="n">
        <v>0</v>
      </c>
      <c r="E97" s="74" t="n">
        <v>0</v>
      </c>
      <c r="F97" s="74" t="s">
        <v>761</v>
      </c>
      <c r="G97" s="106"/>
    </row>
    <row r="98" customFormat="false" ht="21" hidden="false" customHeight="true" outlineLevel="0" collapsed="false">
      <c r="A98" s="73" t="s">
        <v>742</v>
      </c>
      <c r="B98" s="73" t="s">
        <v>764</v>
      </c>
      <c r="C98" s="106" t="s">
        <v>765</v>
      </c>
      <c r="D98" s="74" t="n">
        <v>0</v>
      </c>
      <c r="E98" s="74" t="n">
        <v>0</v>
      </c>
      <c r="F98" s="74" t="s">
        <v>761</v>
      </c>
      <c r="G98" s="106"/>
    </row>
    <row r="99" customFormat="false" ht="21" hidden="false" customHeight="true" outlineLevel="0" collapsed="false">
      <c r="A99" s="73" t="s">
        <v>742</v>
      </c>
      <c r="B99" s="73" t="s">
        <v>163</v>
      </c>
      <c r="C99" s="106" t="s">
        <v>163</v>
      </c>
      <c r="D99" s="74" t="n">
        <v>0</v>
      </c>
      <c r="E99" s="74" t="n">
        <v>0</v>
      </c>
      <c r="F99" s="74" t="s">
        <v>761</v>
      </c>
      <c r="G99" s="106"/>
    </row>
    <row r="100" customFormat="false" ht="21" hidden="false" customHeight="true" outlineLevel="0" collapsed="false">
      <c r="A100" s="73" t="s">
        <v>744</v>
      </c>
      <c r="B100" s="73" t="s">
        <v>773</v>
      </c>
      <c r="C100" s="106" t="s">
        <v>773</v>
      </c>
      <c r="D100" s="74" t="n">
        <v>0</v>
      </c>
      <c r="E100" s="74" t="n">
        <v>1</v>
      </c>
      <c r="F100" s="74"/>
      <c r="G100" s="106"/>
    </row>
    <row r="101" customFormat="false" ht="21" hidden="false" customHeight="true" outlineLevel="0" collapsed="false">
      <c r="A101" s="73" t="s">
        <v>744</v>
      </c>
      <c r="B101" s="73" t="s">
        <v>774</v>
      </c>
      <c r="C101" s="73" t="s">
        <v>774</v>
      </c>
      <c r="D101" s="74" t="n">
        <v>0</v>
      </c>
      <c r="E101" s="74" t="n">
        <v>0</v>
      </c>
      <c r="F101" s="74" t="s">
        <v>775</v>
      </c>
      <c r="G101" s="106"/>
    </row>
    <row r="102" customFormat="false" ht="21" hidden="false" customHeight="true" outlineLevel="0" collapsed="false">
      <c r="A102" s="73" t="s">
        <v>745</v>
      </c>
      <c r="B102" s="73" t="s">
        <v>790</v>
      </c>
      <c r="C102" s="73" t="s">
        <v>791</v>
      </c>
      <c r="D102" s="74" t="n">
        <v>0</v>
      </c>
      <c r="E102" s="74" t="n">
        <v>0</v>
      </c>
      <c r="F102" s="74" t="s">
        <v>781</v>
      </c>
      <c r="G102" s="106"/>
    </row>
    <row r="103" customFormat="false" ht="21" hidden="false" customHeight="true" outlineLevel="0" collapsed="false">
      <c r="A103" s="73" t="s">
        <v>745</v>
      </c>
      <c r="B103" s="73" t="s">
        <v>792</v>
      </c>
      <c r="C103" s="73" t="s">
        <v>793</v>
      </c>
      <c r="D103" s="74" t="n">
        <v>0</v>
      </c>
      <c r="E103" s="74" t="n">
        <v>0</v>
      </c>
      <c r="F103" s="74" t="s">
        <v>781</v>
      </c>
      <c r="G103" s="106"/>
    </row>
    <row r="104" customFormat="false" ht="21" hidden="false" customHeight="true" outlineLevel="0" collapsed="false">
      <c r="A104" s="73" t="s">
        <v>745</v>
      </c>
      <c r="B104" s="73" t="s">
        <v>794</v>
      </c>
      <c r="C104" s="73" t="s">
        <v>795</v>
      </c>
      <c r="D104" s="74" t="n">
        <v>0</v>
      </c>
      <c r="E104" s="74" t="n">
        <v>0</v>
      </c>
      <c r="F104" s="74" t="s">
        <v>781</v>
      </c>
      <c r="G104" s="106"/>
    </row>
    <row r="105" customFormat="false" ht="21" hidden="false" customHeight="true" outlineLevel="0" collapsed="false">
      <c r="A105" s="73" t="s">
        <v>748</v>
      </c>
      <c r="B105" s="73" t="s">
        <v>792</v>
      </c>
      <c r="C105" s="73" t="s">
        <v>793</v>
      </c>
      <c r="D105" s="74" t="n">
        <v>0</v>
      </c>
      <c r="E105" s="74" t="n">
        <v>0</v>
      </c>
      <c r="F105" s="74" t="s">
        <v>781</v>
      </c>
      <c r="G105" s="106"/>
    </row>
    <row r="106" customFormat="false" ht="21" hidden="false" customHeight="true" outlineLevel="0" collapsed="false">
      <c r="A106" s="73" t="s">
        <v>748</v>
      </c>
      <c r="B106" s="73" t="s">
        <v>782</v>
      </c>
      <c r="C106" s="73" t="s">
        <v>783</v>
      </c>
      <c r="D106" s="74" t="n">
        <v>0</v>
      </c>
      <c r="E106" s="74" t="n">
        <v>0</v>
      </c>
      <c r="F106" s="74" t="s">
        <v>781</v>
      </c>
      <c r="G106" s="106"/>
    </row>
    <row r="107" customFormat="false" ht="21" hidden="false" customHeight="true" outlineLevel="0" collapsed="false">
      <c r="A107" s="73" t="s">
        <v>748</v>
      </c>
      <c r="B107" s="73" t="s">
        <v>794</v>
      </c>
      <c r="C107" s="73" t="s">
        <v>795</v>
      </c>
      <c r="D107" s="74" t="n">
        <v>0</v>
      </c>
      <c r="E107" s="74" t="n">
        <v>0</v>
      </c>
      <c r="F107" s="74" t="s">
        <v>781</v>
      </c>
      <c r="G107" s="106"/>
    </row>
  </sheetData>
  <conditionalFormatting sqref="A1:G1">
    <cfRule type="expression" priority="2" aboveAverage="0" equalAverage="0" bottom="0" percent="0" rank="0" text="" dxfId="0">
      <formula>LEN(TRIM(A1))=0</formula>
    </cfRule>
  </conditionalFormatting>
  <conditionalFormatting sqref="A4:A107">
    <cfRule type="expression" priority="3" aboveAverage="0" equalAverage="0" bottom="0" percent="0" rank="0" text="" dxfId="3">
      <formula>NOT(COUNTIF(INDIRECT("Calculations!"&amp;"A$4:A"),A4)&gt;0)*NOT(ISBLANK(A4))</formula>
    </cfRule>
  </conditionalFormatting>
  <dataValidations count="3">
    <dataValidation allowBlank="true" operator="equal" showDropDown="false" showErrorMessage="false" showInputMessage="false" sqref="A4:A107" type="list">
      <formula1>Calculations!$A$4:$A107</formula1>
      <formula2>0</formula2>
    </dataValidation>
    <dataValidation allowBlank="true" operator="equal" showDropDown="false" showErrorMessage="true" showInputMessage="false" sqref="D4:D107" type="list">
      <formula1>"0,1"</formula1>
      <formula2>0</formula2>
    </dataValidation>
    <dataValidation allowBlank="true" operator="equal" showDropDown="false" showErrorMessage="false" showInputMessage="false" sqref="F4:F107" type="list">
      <formula1>Units!$A$4:$A107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true"/>
  </sheetPr>
  <dimension ref="A1:AF1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K9" activeCellId="1" sqref="A4:B8 K9"/>
    </sheetView>
  </sheetViews>
  <sheetFormatPr defaultColWidth="9.15234375" defaultRowHeight="13.8" zeroHeight="false" outlineLevelRow="1" outlineLevelCol="1"/>
  <cols>
    <col collapsed="false" customWidth="true" hidden="false" outlineLevel="0" max="1" min="1" style="0" width="6.35"/>
    <col collapsed="false" customWidth="true" hidden="true" outlineLevel="1" max="2" min="2" style="0" width="11.11"/>
    <col collapsed="false" customWidth="true" hidden="false" outlineLevel="0" max="3" min="3" style="0" width="29.7"/>
    <col collapsed="false" customWidth="true" hidden="true" outlineLevel="1" max="4" min="4" style="0" width="15.53"/>
    <col collapsed="false" customWidth="true" hidden="true" outlineLevel="1" max="5" min="5" style="0" width="27.45"/>
    <col collapsed="false" customWidth="true" hidden="false" outlineLevel="0" max="6" min="6" style="0" width="17.46"/>
    <col collapsed="false" customWidth="true" hidden="false" outlineLevel="0" max="7" min="7" style="0" width="14.62"/>
    <col collapsed="false" customWidth="true" hidden="false" outlineLevel="0" max="8" min="8" style="0" width="23.81"/>
    <col collapsed="false" customWidth="true" hidden="true" outlineLevel="1" max="9" min="9" style="0" width="20.86"/>
    <col collapsed="false" customWidth="true" hidden="true" outlineLevel="1" max="10" min="10" style="0" width="18.7"/>
    <col collapsed="false" customWidth="true" hidden="false" outlineLevel="0" max="11" min="11" style="0" width="13.72"/>
    <col collapsed="false" customWidth="true" hidden="true" outlineLevel="1" max="12" min="12" style="0" width="10.66"/>
    <col collapsed="false" customWidth="true" hidden="true" outlineLevel="1" max="13" min="13" style="0" width="13.83"/>
    <col collapsed="false" customWidth="true" hidden="false" outlineLevel="0" max="14" min="14" style="0" width="8.04"/>
    <col collapsed="false" customWidth="true" hidden="true" outlineLevel="1" max="16" min="15" style="0" width="8.72"/>
    <col collapsed="false" customWidth="true" hidden="false" outlineLevel="0" max="17" min="17" style="0" width="10.43"/>
    <col collapsed="false" customWidth="true" hidden="true" outlineLevel="1" max="18" min="18" style="0" width="11.45"/>
    <col collapsed="false" customWidth="true" hidden="true" outlineLevel="1" max="19" min="19" style="0" width="7.14"/>
    <col collapsed="false" customWidth="true" hidden="false" outlineLevel="0" max="20" min="20" style="0" width="18.83"/>
    <col collapsed="false" customWidth="true" hidden="false" outlineLevel="1" max="21" min="21" style="0" width="18.02"/>
    <col collapsed="false" customWidth="true" hidden="false" outlineLevel="1" max="22" min="22" style="0" width="12.47"/>
    <col collapsed="false" customWidth="true" hidden="false" outlineLevel="1" max="23" min="23" style="0" width="9.98"/>
    <col collapsed="false" customWidth="true" hidden="false" outlineLevel="0" max="24" min="24" style="0" width="9.52"/>
    <col collapsed="false" customWidth="true" hidden="false" outlineLevel="1" max="25" min="25" style="0" width="12.36"/>
    <col collapsed="false" customWidth="true" hidden="false" outlineLevel="1" max="26" min="26" style="0" width="11"/>
    <col collapsed="false" customWidth="true" hidden="false" outlineLevel="0" max="27" min="27" style="0" width="13.96"/>
    <col collapsed="false" customWidth="true" hidden="false" outlineLevel="1" max="29" min="28" style="0" width="18.14"/>
    <col collapsed="false" customWidth="true" hidden="false" outlineLevel="0" max="32" min="30" style="0" width="19.95"/>
    <col collapsed="false" customWidth="true" hidden="false" outlineLevel="0" max="64" min="33" style="0" width="11.45"/>
  </cols>
  <sheetData>
    <row r="1" customFormat="false" ht="28.5" hidden="false" customHeight="true" outlineLevel="0" collapsed="false">
      <c r="A1" s="145" t="s">
        <v>797</v>
      </c>
      <c r="B1" s="145" t="s">
        <v>798</v>
      </c>
      <c r="C1" s="145" t="s">
        <v>149</v>
      </c>
      <c r="D1" s="146" t="s">
        <v>799</v>
      </c>
      <c r="E1" s="147" t="s">
        <v>150</v>
      </c>
      <c r="F1" s="148" t="s">
        <v>800</v>
      </c>
      <c r="G1" s="145" t="s">
        <v>801</v>
      </c>
      <c r="H1" s="149" t="s">
        <v>802</v>
      </c>
      <c r="I1" s="145" t="s">
        <v>86</v>
      </c>
      <c r="J1" s="145" t="s">
        <v>803</v>
      </c>
      <c r="K1" s="148" t="s">
        <v>164</v>
      </c>
      <c r="L1" s="150" t="s">
        <v>804</v>
      </c>
      <c r="M1" s="151" t="s">
        <v>805</v>
      </c>
      <c r="N1" s="152" t="s">
        <v>806</v>
      </c>
      <c r="O1" s="152" t="s">
        <v>807</v>
      </c>
      <c r="P1" s="152" t="s">
        <v>808</v>
      </c>
      <c r="Q1" s="152" t="s">
        <v>809</v>
      </c>
      <c r="R1" s="152" t="s">
        <v>810</v>
      </c>
      <c r="S1" s="152" t="s">
        <v>811</v>
      </c>
      <c r="T1" s="153" t="s">
        <v>812</v>
      </c>
      <c r="U1" s="154" t="s">
        <v>813</v>
      </c>
      <c r="V1" s="152" t="s">
        <v>814</v>
      </c>
      <c r="W1" s="152" t="s">
        <v>595</v>
      </c>
      <c r="X1" s="152" t="s">
        <v>815</v>
      </c>
      <c r="Y1" s="152" t="s">
        <v>816</v>
      </c>
      <c r="Z1" s="152" t="s">
        <v>817</v>
      </c>
      <c r="AA1" s="152" t="s">
        <v>818</v>
      </c>
      <c r="AB1" s="151" t="s">
        <v>819</v>
      </c>
      <c r="AC1" s="152" t="s">
        <v>347</v>
      </c>
      <c r="AD1" s="155"/>
      <c r="AE1" s="155"/>
      <c r="AF1" s="155"/>
    </row>
    <row r="2" customFormat="false" ht="37.5" hidden="false" customHeight="true" outlineLevel="0" collapsed="false">
      <c r="A2" s="156" t="str">
        <f aca="false">HYPERLINK("https://www.bikalims.org/manual/6-analysis-services/index_html","Analysis Services. Tests offered by the Lab")</f>
        <v>Analysis Services. Tests offered by the Lab</v>
      </c>
      <c r="B2" s="157"/>
      <c r="C2" s="156"/>
      <c r="D2" s="158"/>
      <c r="E2" s="158"/>
      <c r="F2" s="159"/>
      <c r="G2" s="157"/>
      <c r="H2" s="160"/>
      <c r="I2" s="157"/>
      <c r="J2" s="157"/>
      <c r="K2" s="161" t="s">
        <v>804</v>
      </c>
      <c r="L2" s="161"/>
      <c r="M2" s="161"/>
      <c r="N2" s="162" t="s">
        <v>820</v>
      </c>
      <c r="O2" s="162"/>
      <c r="P2" s="162"/>
      <c r="Q2" s="162" t="s">
        <v>809</v>
      </c>
      <c r="R2" s="162"/>
      <c r="S2" s="162"/>
      <c r="T2" s="116" t="s">
        <v>821</v>
      </c>
      <c r="U2" s="116"/>
      <c r="V2" s="116"/>
      <c r="W2" s="116"/>
      <c r="X2" s="163" t="s">
        <v>309</v>
      </c>
      <c r="Y2" s="163"/>
      <c r="Z2" s="163"/>
      <c r="AA2" s="136" t="s">
        <v>822</v>
      </c>
      <c r="AB2" s="136"/>
      <c r="AC2" s="136"/>
      <c r="AD2" s="89" t="str">
        <f aca="false">HYPERLINK("https://www.bikalabs.com","Creative Commons BYSA
Bika Lab Systems")</f>
        <v>Creative Commons BYSA
Bika Lab Systems</v>
      </c>
      <c r="AE2" s="164"/>
      <c r="AF2" s="164"/>
    </row>
    <row r="3" customFormat="false" ht="31.5" hidden="false" customHeight="true" outlineLevel="0" collapsed="false">
      <c r="A3" s="165" t="s">
        <v>823</v>
      </c>
      <c r="B3" s="165" t="s">
        <v>824</v>
      </c>
      <c r="C3" s="45" t="s">
        <v>153</v>
      </c>
      <c r="D3" s="45" t="s">
        <v>825</v>
      </c>
      <c r="E3" s="45" t="s">
        <v>7</v>
      </c>
      <c r="F3" s="45" t="s">
        <v>756</v>
      </c>
      <c r="G3" s="45" t="s">
        <v>826</v>
      </c>
      <c r="H3" s="45" t="s">
        <v>827</v>
      </c>
      <c r="I3" s="45" t="s">
        <v>828</v>
      </c>
      <c r="J3" s="45" t="s">
        <v>829</v>
      </c>
      <c r="K3" s="45" t="s">
        <v>164</v>
      </c>
      <c r="L3" s="166" t="s">
        <v>248</v>
      </c>
      <c r="M3" s="44" t="s">
        <v>830</v>
      </c>
      <c r="N3" s="44" t="s">
        <v>831</v>
      </c>
      <c r="O3" s="44" t="s">
        <v>832</v>
      </c>
      <c r="P3" s="44" t="s">
        <v>833</v>
      </c>
      <c r="Q3" s="44" t="s">
        <v>248</v>
      </c>
      <c r="R3" s="44" t="s">
        <v>177</v>
      </c>
      <c r="S3" s="44" t="s">
        <v>166</v>
      </c>
      <c r="T3" s="45" t="s">
        <v>524</v>
      </c>
      <c r="U3" s="45" t="s">
        <v>599</v>
      </c>
      <c r="V3" s="44" t="s">
        <v>834</v>
      </c>
      <c r="W3" s="44" t="s">
        <v>835</v>
      </c>
      <c r="X3" s="44" t="str">
        <f aca="false">HYPERLINK("https://www.bikalims.org/glossary/bika-senaite-open-source-lab-glossary#LDL","Lower. LDL")</f>
        <v>Lower. LDL</v>
      </c>
      <c r="Y3" s="44" t="str">
        <f aca="false">HYPERLINK("https://www.bikalims.org/glossary/bika-senaite-open-source-lab-glossary#UDL","Upper. UDL")</f>
        <v>Upper. UDL</v>
      </c>
      <c r="Z3" s="44" t="s">
        <v>836</v>
      </c>
      <c r="AA3" s="44" t="s">
        <v>837</v>
      </c>
      <c r="AB3" s="44" t="s">
        <v>838</v>
      </c>
      <c r="AC3" s="44" t="s">
        <v>839</v>
      </c>
      <c r="AD3" s="167"/>
      <c r="AE3" s="167"/>
      <c r="AF3" s="167"/>
    </row>
    <row r="4" customFormat="false" ht="18.75" hidden="false" customHeight="true" outlineLevel="1" collapsed="false">
      <c r="A4" s="74" t="s">
        <v>840</v>
      </c>
      <c r="B4" s="87" t="s">
        <v>841</v>
      </c>
      <c r="C4" s="106" t="s">
        <v>842</v>
      </c>
      <c r="D4" s="106"/>
      <c r="E4" s="73"/>
      <c r="F4" s="73" t="s">
        <v>842</v>
      </c>
      <c r="G4" s="74" t="s">
        <v>843</v>
      </c>
      <c r="H4" s="73" t="s">
        <v>659</v>
      </c>
      <c r="I4" s="106" t="s">
        <v>115</v>
      </c>
      <c r="J4" s="74" t="s">
        <v>237</v>
      </c>
      <c r="K4" s="168" t="s">
        <v>775</v>
      </c>
      <c r="L4" s="106" t="n">
        <v>2</v>
      </c>
      <c r="M4" s="74" t="n">
        <v>7</v>
      </c>
      <c r="N4" s="74" t="n">
        <v>5</v>
      </c>
      <c r="O4" s="74" t="n">
        <v>0</v>
      </c>
      <c r="P4" s="74" t="n">
        <v>0</v>
      </c>
      <c r="Q4" s="74" t="n">
        <v>10</v>
      </c>
      <c r="R4" s="74" t="n">
        <v>8</v>
      </c>
      <c r="S4" s="74" t="n">
        <v>15</v>
      </c>
      <c r="T4" s="73"/>
      <c r="U4" s="73"/>
      <c r="V4" s="74" t="n">
        <v>5</v>
      </c>
      <c r="W4" s="74" t="n">
        <v>0</v>
      </c>
      <c r="X4" s="74" t="n">
        <v>0.02</v>
      </c>
      <c r="Y4" s="74" t="n">
        <v>25</v>
      </c>
      <c r="Z4" s="87" t="s">
        <v>844</v>
      </c>
      <c r="AA4" s="74" t="n">
        <v>0</v>
      </c>
      <c r="AB4" s="74"/>
      <c r="AC4" s="106"/>
      <c r="AD4" s="169"/>
      <c r="AE4" s="169"/>
      <c r="AF4" s="169"/>
    </row>
    <row r="5" customFormat="false" ht="18.75" hidden="false" customHeight="true" outlineLevel="1" collapsed="false">
      <c r="A5" s="74" t="s">
        <v>845</v>
      </c>
      <c r="B5" s="87" t="s">
        <v>846</v>
      </c>
      <c r="C5" s="106" t="s">
        <v>614</v>
      </c>
      <c r="D5" s="106"/>
      <c r="E5" s="73"/>
      <c r="F5" s="73" t="s">
        <v>614</v>
      </c>
      <c r="G5" s="74" t="s">
        <v>843</v>
      </c>
      <c r="H5" s="73" t="s">
        <v>659</v>
      </c>
      <c r="I5" s="106" t="s">
        <v>115</v>
      </c>
      <c r="J5" s="74" t="s">
        <v>237</v>
      </c>
      <c r="K5" s="168" t="s">
        <v>775</v>
      </c>
      <c r="L5" s="106" t="n">
        <v>2</v>
      </c>
      <c r="M5" s="74" t="n">
        <v>7</v>
      </c>
      <c r="N5" s="74" t="n">
        <v>5</v>
      </c>
      <c r="O5" s="74" t="n">
        <v>0</v>
      </c>
      <c r="P5" s="74" t="n">
        <v>0</v>
      </c>
      <c r="Q5" s="74" t="n">
        <v>10</v>
      </c>
      <c r="R5" s="74" t="n">
        <v>8</v>
      </c>
      <c r="S5" s="74" t="n">
        <v>15</v>
      </c>
      <c r="T5" s="73" t="s">
        <v>614</v>
      </c>
      <c r="U5" s="73"/>
      <c r="V5" s="74" t="n">
        <v>5</v>
      </c>
      <c r="W5" s="74" t="n">
        <v>0</v>
      </c>
      <c r="X5" s="74" t="n">
        <v>0.02</v>
      </c>
      <c r="Y5" s="74" t="n">
        <v>25</v>
      </c>
      <c r="Z5" s="87" t="s">
        <v>844</v>
      </c>
      <c r="AA5" s="74" t="n">
        <v>0</v>
      </c>
      <c r="AB5" s="74"/>
      <c r="AC5" s="106"/>
      <c r="AD5" s="169"/>
      <c r="AE5" s="169"/>
      <c r="AF5" s="169"/>
    </row>
    <row r="6" customFormat="false" ht="18.75" hidden="false" customHeight="true" outlineLevel="1" collapsed="false">
      <c r="A6" s="74" t="s">
        <v>847</v>
      </c>
      <c r="B6" s="87" t="s">
        <v>848</v>
      </c>
      <c r="C6" s="106" t="s">
        <v>616</v>
      </c>
      <c r="D6" s="106"/>
      <c r="E6" s="73"/>
      <c r="F6" s="73" t="s">
        <v>616</v>
      </c>
      <c r="G6" s="74" t="s">
        <v>843</v>
      </c>
      <c r="H6" s="73" t="s">
        <v>659</v>
      </c>
      <c r="I6" s="106" t="s">
        <v>115</v>
      </c>
      <c r="J6" s="74" t="s">
        <v>237</v>
      </c>
      <c r="K6" s="168" t="s">
        <v>775</v>
      </c>
      <c r="L6" s="106" t="n">
        <v>2</v>
      </c>
      <c r="M6" s="74" t="n">
        <v>7</v>
      </c>
      <c r="N6" s="74" t="n">
        <v>5</v>
      </c>
      <c r="O6" s="74" t="n">
        <v>0</v>
      </c>
      <c r="P6" s="74" t="n">
        <v>0</v>
      </c>
      <c r="Q6" s="74" t="n">
        <v>10</v>
      </c>
      <c r="R6" s="74" t="n">
        <v>8</v>
      </c>
      <c r="S6" s="74" t="n">
        <v>15</v>
      </c>
      <c r="T6" s="73" t="s">
        <v>616</v>
      </c>
      <c r="U6" s="73"/>
      <c r="V6" s="74" t="n">
        <v>5</v>
      </c>
      <c r="W6" s="74" t="n">
        <v>0</v>
      </c>
      <c r="X6" s="74" t="n">
        <v>0.02</v>
      </c>
      <c r="Y6" s="74" t="n">
        <v>25</v>
      </c>
      <c r="Z6" s="87" t="s">
        <v>844</v>
      </c>
      <c r="AA6" s="74" t="n">
        <v>0</v>
      </c>
      <c r="AB6" s="74"/>
      <c r="AC6" s="106"/>
      <c r="AD6" s="169"/>
      <c r="AE6" s="169"/>
      <c r="AF6" s="169"/>
    </row>
    <row r="7" customFormat="false" ht="18.75" hidden="false" customHeight="true" outlineLevel="1" collapsed="false">
      <c r="A7" s="74" t="s">
        <v>849</v>
      </c>
      <c r="B7" s="87" t="s">
        <v>850</v>
      </c>
      <c r="C7" s="106" t="s">
        <v>851</v>
      </c>
      <c r="D7" s="106"/>
      <c r="E7" s="73"/>
      <c r="F7" s="73" t="s">
        <v>852</v>
      </c>
      <c r="G7" s="74" t="s">
        <v>843</v>
      </c>
      <c r="H7" s="73" t="s">
        <v>130</v>
      </c>
      <c r="I7" s="106" t="s">
        <v>130</v>
      </c>
      <c r="J7" s="74" t="s">
        <v>237</v>
      </c>
      <c r="K7" s="168" t="s">
        <v>853</v>
      </c>
      <c r="L7" s="106" t="n">
        <v>2</v>
      </c>
      <c r="M7" s="74" t="n">
        <v>7</v>
      </c>
      <c r="N7" s="74" t="n">
        <v>5</v>
      </c>
      <c r="O7" s="74" t="n">
        <v>0</v>
      </c>
      <c r="P7" s="74" t="n">
        <v>0</v>
      </c>
      <c r="Q7" s="74" t="n">
        <v>10</v>
      </c>
      <c r="R7" s="74" t="n">
        <v>8</v>
      </c>
      <c r="S7" s="74" t="n">
        <v>15</v>
      </c>
      <c r="T7" s="73"/>
      <c r="U7" s="73"/>
      <c r="V7" s="74" t="n">
        <v>5</v>
      </c>
      <c r="W7" s="74" t="n">
        <v>0</v>
      </c>
      <c r="X7" s="74" t="n">
        <v>1</v>
      </c>
      <c r="Y7" s="74" t="n">
        <v>50</v>
      </c>
      <c r="Z7" s="87" t="s">
        <v>844</v>
      </c>
      <c r="AA7" s="74" t="n">
        <v>0</v>
      </c>
      <c r="AB7" s="74"/>
      <c r="AC7" s="106"/>
      <c r="AD7" s="169"/>
      <c r="AE7" s="169"/>
      <c r="AF7" s="169"/>
    </row>
    <row r="8" customFormat="false" ht="18.75" hidden="false" customHeight="true" outlineLevel="1" collapsed="false">
      <c r="A8" s="74" t="s">
        <v>854</v>
      </c>
      <c r="B8" s="87" t="s">
        <v>855</v>
      </c>
      <c r="C8" s="107" t="s">
        <v>856</v>
      </c>
      <c r="D8" s="106"/>
      <c r="E8" s="105"/>
      <c r="F8" s="73" t="s">
        <v>856</v>
      </c>
      <c r="G8" s="87" t="s">
        <v>843</v>
      </c>
      <c r="H8" s="105" t="s">
        <v>130</v>
      </c>
      <c r="I8" s="106" t="s">
        <v>130</v>
      </c>
      <c r="J8" s="74" t="s">
        <v>237</v>
      </c>
      <c r="K8" s="168" t="s">
        <v>853</v>
      </c>
      <c r="L8" s="106" t="n">
        <v>2</v>
      </c>
      <c r="M8" s="74" t="n">
        <v>7</v>
      </c>
      <c r="N8" s="74" t="n">
        <v>5</v>
      </c>
      <c r="O8" s="74" t="n">
        <v>0</v>
      </c>
      <c r="P8" s="74" t="n">
        <v>0</v>
      </c>
      <c r="Q8" s="74" t="n">
        <v>10</v>
      </c>
      <c r="R8" s="74" t="n">
        <v>8</v>
      </c>
      <c r="S8" s="74" t="n">
        <v>15</v>
      </c>
      <c r="T8" s="105"/>
      <c r="U8" s="73"/>
      <c r="V8" s="74" t="n">
        <v>5</v>
      </c>
      <c r="W8" s="74" t="n">
        <v>0</v>
      </c>
      <c r="X8" s="74" t="n">
        <v>1</v>
      </c>
      <c r="Y8" s="74" t="n">
        <v>50</v>
      </c>
      <c r="Z8" s="87" t="s">
        <v>844</v>
      </c>
      <c r="AA8" s="74" t="n">
        <v>0</v>
      </c>
      <c r="AB8" s="74"/>
      <c r="AC8" s="106"/>
      <c r="AD8" s="169"/>
      <c r="AE8" s="169"/>
      <c r="AF8" s="169"/>
    </row>
    <row r="9" customFormat="false" ht="18.75" hidden="false" customHeight="true" outlineLevel="1" collapsed="false">
      <c r="A9" s="74" t="s">
        <v>857</v>
      </c>
      <c r="B9" s="87" t="s">
        <v>858</v>
      </c>
      <c r="C9" s="107" t="s">
        <v>859</v>
      </c>
      <c r="D9" s="106"/>
      <c r="E9" s="105"/>
      <c r="F9" s="73" t="s">
        <v>860</v>
      </c>
      <c r="G9" s="87" t="s">
        <v>843</v>
      </c>
      <c r="H9" s="105" t="s">
        <v>130</v>
      </c>
      <c r="I9" s="106" t="s">
        <v>130</v>
      </c>
      <c r="J9" s="74" t="s">
        <v>237</v>
      </c>
      <c r="K9" s="168" t="s">
        <v>853</v>
      </c>
      <c r="L9" s="106" t="n">
        <v>2</v>
      </c>
      <c r="M9" s="74" t="n">
        <v>7</v>
      </c>
      <c r="N9" s="74" t="n">
        <v>5</v>
      </c>
      <c r="O9" s="74" t="n">
        <v>0</v>
      </c>
      <c r="P9" s="74" t="n">
        <v>0</v>
      </c>
      <c r="Q9" s="74" t="n">
        <v>10</v>
      </c>
      <c r="R9" s="74" t="n">
        <v>8</v>
      </c>
      <c r="S9" s="74" t="n">
        <v>15</v>
      </c>
      <c r="T9" s="105"/>
      <c r="U9" s="73"/>
      <c r="V9" s="74" t="n">
        <v>5</v>
      </c>
      <c r="W9" s="74" t="n">
        <v>0</v>
      </c>
      <c r="X9" s="74" t="n">
        <v>1</v>
      </c>
      <c r="Y9" s="74" t="n">
        <v>50</v>
      </c>
      <c r="Z9" s="87" t="s">
        <v>844</v>
      </c>
      <c r="AA9" s="74" t="n">
        <v>0</v>
      </c>
      <c r="AB9" s="74"/>
      <c r="AC9" s="106"/>
      <c r="AD9" s="169"/>
      <c r="AE9" s="169"/>
      <c r="AF9" s="169"/>
    </row>
    <row r="10" customFormat="false" ht="18.75" hidden="false" customHeight="true" outlineLevel="1" collapsed="false">
      <c r="A10" s="74" t="s">
        <v>861</v>
      </c>
      <c r="B10" s="87" t="s">
        <v>862</v>
      </c>
      <c r="C10" s="107" t="s">
        <v>862</v>
      </c>
      <c r="D10" s="106"/>
      <c r="E10" s="105"/>
      <c r="F10" s="73" t="s">
        <v>863</v>
      </c>
      <c r="G10" s="87" t="s">
        <v>843</v>
      </c>
      <c r="H10" s="105" t="s">
        <v>130</v>
      </c>
      <c r="I10" s="106" t="s">
        <v>130</v>
      </c>
      <c r="J10" s="74" t="s">
        <v>237</v>
      </c>
      <c r="K10" s="168" t="s">
        <v>853</v>
      </c>
      <c r="L10" s="106" t="n">
        <v>2</v>
      </c>
      <c r="M10" s="74" t="n">
        <v>7</v>
      </c>
      <c r="N10" s="74" t="n">
        <v>5</v>
      </c>
      <c r="O10" s="74" t="n">
        <v>0</v>
      </c>
      <c r="P10" s="74" t="n">
        <v>0</v>
      </c>
      <c r="Q10" s="74" t="n">
        <v>10</v>
      </c>
      <c r="R10" s="74" t="n">
        <v>8</v>
      </c>
      <c r="S10" s="74" t="n">
        <v>15</v>
      </c>
      <c r="T10" s="105"/>
      <c r="U10" s="73"/>
      <c r="V10" s="74" t="n">
        <v>5</v>
      </c>
      <c r="W10" s="74" t="n">
        <v>1</v>
      </c>
      <c r="X10" s="74" t="n">
        <v>1</v>
      </c>
      <c r="Y10" s="74" t="n">
        <v>50</v>
      </c>
      <c r="Z10" s="87" t="s">
        <v>844</v>
      </c>
      <c r="AA10" s="74" t="n">
        <v>0</v>
      </c>
      <c r="AB10" s="74"/>
      <c r="AC10" s="106"/>
      <c r="AD10" s="169"/>
      <c r="AE10" s="169"/>
      <c r="AF10" s="169"/>
    </row>
    <row r="11" customFormat="false" ht="18.75" hidden="false" customHeight="true" outlineLevel="1" collapsed="false">
      <c r="A11" s="74" t="s">
        <v>864</v>
      </c>
      <c r="B11" s="87" t="s">
        <v>865</v>
      </c>
      <c r="C11" s="106" t="s">
        <v>602</v>
      </c>
      <c r="D11" s="106"/>
      <c r="E11" s="73"/>
      <c r="F11" s="73" t="s">
        <v>866</v>
      </c>
      <c r="G11" s="74" t="s">
        <v>843</v>
      </c>
      <c r="H11" s="73" t="s">
        <v>663</v>
      </c>
      <c r="I11" s="106" t="s">
        <v>115</v>
      </c>
      <c r="J11" s="74" t="s">
        <v>237</v>
      </c>
      <c r="K11" s="74" t="s">
        <v>775</v>
      </c>
      <c r="L11" s="106" t="n">
        <v>2</v>
      </c>
      <c r="M11" s="74" t="n">
        <v>7</v>
      </c>
      <c r="N11" s="74" t="n">
        <v>5</v>
      </c>
      <c r="O11" s="74" t="n">
        <v>0</v>
      </c>
      <c r="P11" s="74" t="n">
        <v>0</v>
      </c>
      <c r="Q11" s="74" t="n">
        <v>10</v>
      </c>
      <c r="R11" s="74" t="n">
        <v>8</v>
      </c>
      <c r="S11" s="74" t="n">
        <v>15</v>
      </c>
      <c r="T11" s="73" t="s">
        <v>602</v>
      </c>
      <c r="U11" s="73"/>
      <c r="V11" s="74" t="n">
        <v>5</v>
      </c>
      <c r="W11" s="74" t="n">
        <v>0</v>
      </c>
      <c r="X11" s="74" t="n">
        <v>10</v>
      </c>
      <c r="Y11" s="74" t="n">
        <v>100</v>
      </c>
      <c r="Z11" s="87" t="s">
        <v>844</v>
      </c>
      <c r="AA11" s="74" t="n">
        <v>0</v>
      </c>
      <c r="AB11" s="74"/>
      <c r="AC11" s="106"/>
      <c r="AD11" s="169"/>
      <c r="AE11" s="169"/>
      <c r="AF11" s="169"/>
    </row>
    <row r="12" customFormat="false" ht="18.75" hidden="false" customHeight="true" outlineLevel="1" collapsed="false">
      <c r="A12" s="74" t="s">
        <v>867</v>
      </c>
      <c r="B12" s="87" t="s">
        <v>868</v>
      </c>
      <c r="C12" s="107" t="s">
        <v>869</v>
      </c>
      <c r="D12" s="106"/>
      <c r="E12" s="105"/>
      <c r="F12" s="73" t="s">
        <v>870</v>
      </c>
      <c r="G12" s="87" t="s">
        <v>843</v>
      </c>
      <c r="H12" s="105" t="s">
        <v>666</v>
      </c>
      <c r="I12" s="107" t="s">
        <v>115</v>
      </c>
      <c r="J12" s="74" t="s">
        <v>237</v>
      </c>
      <c r="K12" s="168" t="s">
        <v>775</v>
      </c>
      <c r="L12" s="106" t="n">
        <v>2</v>
      </c>
      <c r="M12" s="74" t="n">
        <v>7</v>
      </c>
      <c r="N12" s="74" t="n">
        <v>5</v>
      </c>
      <c r="O12" s="74" t="n">
        <v>0</v>
      </c>
      <c r="P12" s="74" t="n">
        <v>0</v>
      </c>
      <c r="Q12" s="74" t="n">
        <v>10</v>
      </c>
      <c r="R12" s="74" t="n">
        <v>8</v>
      </c>
      <c r="S12" s="74" t="n">
        <v>15</v>
      </c>
      <c r="T12" s="105" t="s">
        <v>611</v>
      </c>
      <c r="U12" s="73"/>
      <c r="V12" s="74" t="n">
        <v>5</v>
      </c>
      <c r="W12" s="74" t="n">
        <v>1</v>
      </c>
      <c r="X12" s="74" t="n">
        <v>10</v>
      </c>
      <c r="Y12" s="74" t="n">
        <v>100</v>
      </c>
      <c r="Z12" s="87" t="s">
        <v>844</v>
      </c>
      <c r="AA12" s="74" t="n">
        <v>0</v>
      </c>
      <c r="AB12" s="74"/>
      <c r="AC12" s="106"/>
      <c r="AD12" s="169"/>
      <c r="AE12" s="169"/>
      <c r="AF12" s="169"/>
    </row>
    <row r="13" customFormat="false" ht="18.75" hidden="false" customHeight="true" outlineLevel="1" collapsed="false">
      <c r="A13" s="74" t="s">
        <v>871</v>
      </c>
      <c r="B13" s="87" t="s">
        <v>872</v>
      </c>
      <c r="C13" s="107" t="s">
        <v>873</v>
      </c>
      <c r="D13" s="106"/>
      <c r="E13" s="105"/>
      <c r="F13" s="73" t="s">
        <v>873</v>
      </c>
      <c r="G13" s="87" t="s">
        <v>843</v>
      </c>
      <c r="H13" s="105" t="s">
        <v>666</v>
      </c>
      <c r="I13" s="107" t="s">
        <v>115</v>
      </c>
      <c r="J13" s="74" t="s">
        <v>237</v>
      </c>
      <c r="K13" s="168" t="s">
        <v>874</v>
      </c>
      <c r="L13" s="106" t="n">
        <v>2</v>
      </c>
      <c r="M13" s="74" t="n">
        <v>7</v>
      </c>
      <c r="N13" s="74" t="n">
        <v>5</v>
      </c>
      <c r="O13" s="74" t="n">
        <v>0</v>
      </c>
      <c r="P13" s="74" t="n">
        <v>0</v>
      </c>
      <c r="Q13" s="74" t="n">
        <v>10</v>
      </c>
      <c r="R13" s="74" t="n">
        <v>8</v>
      </c>
      <c r="S13" s="74" t="n">
        <v>15</v>
      </c>
      <c r="T13" s="105"/>
      <c r="U13" s="73"/>
      <c r="V13" s="74" t="n">
        <v>5</v>
      </c>
      <c r="W13" s="74" t="n">
        <v>1</v>
      </c>
      <c r="X13" s="74" t="n">
        <v>10</v>
      </c>
      <c r="Y13" s="74" t="n">
        <v>100</v>
      </c>
      <c r="Z13" s="87" t="s">
        <v>844</v>
      </c>
      <c r="AA13" s="74" t="n">
        <v>0</v>
      </c>
      <c r="AB13" s="74"/>
      <c r="AC13" s="106"/>
      <c r="AD13" s="169"/>
      <c r="AE13" s="169"/>
      <c r="AF13" s="169"/>
    </row>
    <row r="14" customFormat="false" ht="18.75" hidden="false" customHeight="true" outlineLevel="1" collapsed="false">
      <c r="A14" s="74" t="s">
        <v>875</v>
      </c>
      <c r="B14" s="87" t="s">
        <v>876</v>
      </c>
      <c r="C14" s="107" t="s">
        <v>877</v>
      </c>
      <c r="D14" s="106"/>
      <c r="E14" s="105"/>
      <c r="F14" s="73" t="s">
        <v>878</v>
      </c>
      <c r="G14" s="87" t="s">
        <v>843</v>
      </c>
      <c r="H14" s="105" t="s">
        <v>666</v>
      </c>
      <c r="I14" s="107" t="s">
        <v>115</v>
      </c>
      <c r="J14" s="74" t="s">
        <v>237</v>
      </c>
      <c r="K14" s="168" t="s">
        <v>879</v>
      </c>
      <c r="L14" s="106" t="n">
        <v>2</v>
      </c>
      <c r="M14" s="74" t="n">
        <v>7</v>
      </c>
      <c r="N14" s="74" t="n">
        <v>5</v>
      </c>
      <c r="O14" s="74" t="n">
        <v>0</v>
      </c>
      <c r="P14" s="74" t="n">
        <v>0</v>
      </c>
      <c r="Q14" s="74" t="n">
        <v>10</v>
      </c>
      <c r="R14" s="74" t="n">
        <v>8</v>
      </c>
      <c r="S14" s="74" t="n">
        <v>15</v>
      </c>
      <c r="T14" s="105"/>
      <c r="U14" s="73"/>
      <c r="V14" s="74" t="n">
        <v>5</v>
      </c>
      <c r="W14" s="74" t="n">
        <v>1</v>
      </c>
      <c r="X14" s="74" t="n">
        <v>10</v>
      </c>
      <c r="Y14" s="74" t="n">
        <v>100</v>
      </c>
      <c r="Z14" s="87" t="s">
        <v>844</v>
      </c>
      <c r="AA14" s="74" t="n">
        <v>0</v>
      </c>
      <c r="AB14" s="74"/>
      <c r="AC14" s="106"/>
      <c r="AD14" s="169"/>
      <c r="AE14" s="169"/>
      <c r="AF14" s="169"/>
    </row>
    <row r="15" customFormat="false" ht="18.75" hidden="false" customHeight="true" outlineLevel="1" collapsed="false">
      <c r="A15" s="74" t="s">
        <v>880</v>
      </c>
      <c r="B15" s="87" t="s">
        <v>881</v>
      </c>
      <c r="C15" s="107" t="s">
        <v>882</v>
      </c>
      <c r="D15" s="106"/>
      <c r="E15" s="105"/>
      <c r="F15" s="73" t="s">
        <v>883</v>
      </c>
      <c r="G15" s="87" t="s">
        <v>843</v>
      </c>
      <c r="H15" s="105" t="s">
        <v>666</v>
      </c>
      <c r="I15" s="107" t="s">
        <v>115</v>
      </c>
      <c r="J15" s="74" t="s">
        <v>237</v>
      </c>
      <c r="K15" s="168" t="s">
        <v>775</v>
      </c>
      <c r="L15" s="106" t="n">
        <v>2</v>
      </c>
      <c r="M15" s="74" t="n">
        <v>7</v>
      </c>
      <c r="N15" s="74" t="n">
        <v>5</v>
      </c>
      <c r="O15" s="74" t="n">
        <v>0</v>
      </c>
      <c r="P15" s="74" t="n">
        <v>0</v>
      </c>
      <c r="Q15" s="74" t="n">
        <v>10</v>
      </c>
      <c r="R15" s="74" t="n">
        <v>8</v>
      </c>
      <c r="S15" s="74" t="n">
        <v>15</v>
      </c>
      <c r="T15" s="105" t="s">
        <v>608</v>
      </c>
      <c r="U15" s="73"/>
      <c r="V15" s="74" t="n">
        <v>5</v>
      </c>
      <c r="W15" s="74" t="n">
        <v>1</v>
      </c>
      <c r="X15" s="74" t="n">
        <v>10</v>
      </c>
      <c r="Y15" s="74" t="n">
        <v>100</v>
      </c>
      <c r="Z15" s="87" t="s">
        <v>844</v>
      </c>
      <c r="AA15" s="74" t="n">
        <v>0</v>
      </c>
      <c r="AB15" s="74"/>
      <c r="AC15" s="106"/>
      <c r="AD15" s="169"/>
      <c r="AE15" s="169"/>
      <c r="AF15" s="169"/>
    </row>
    <row r="16" customFormat="false" ht="18.75" hidden="false" customHeight="true" outlineLevel="1" collapsed="false">
      <c r="A16" s="74" t="s">
        <v>884</v>
      </c>
      <c r="B16" s="87" t="s">
        <v>885</v>
      </c>
      <c r="C16" s="107" t="s">
        <v>886</v>
      </c>
      <c r="D16" s="106"/>
      <c r="E16" s="105"/>
      <c r="F16" s="73" t="s">
        <v>887</v>
      </c>
      <c r="G16" s="87" t="s">
        <v>843</v>
      </c>
      <c r="H16" s="105" t="s">
        <v>666</v>
      </c>
      <c r="I16" s="107" t="s">
        <v>115</v>
      </c>
      <c r="J16" s="74" t="s">
        <v>237</v>
      </c>
      <c r="K16" s="168" t="s">
        <v>775</v>
      </c>
      <c r="L16" s="106" t="n">
        <v>2</v>
      </c>
      <c r="M16" s="74" t="n">
        <v>7</v>
      </c>
      <c r="N16" s="74" t="n">
        <v>5</v>
      </c>
      <c r="O16" s="74" t="n">
        <v>0</v>
      </c>
      <c r="P16" s="74" t="n">
        <v>0</v>
      </c>
      <c r="Q16" s="74" t="n">
        <v>10</v>
      </c>
      <c r="R16" s="74" t="n">
        <v>8</v>
      </c>
      <c r="S16" s="74" t="n">
        <v>15</v>
      </c>
      <c r="T16" s="105"/>
      <c r="U16" s="73"/>
      <c r="V16" s="74" t="n">
        <v>5</v>
      </c>
      <c r="W16" s="74" t="n">
        <v>0</v>
      </c>
      <c r="X16" s="74" t="n">
        <v>10</v>
      </c>
      <c r="Y16" s="74" t="n">
        <v>100</v>
      </c>
      <c r="Z16" s="87" t="s">
        <v>844</v>
      </c>
      <c r="AA16" s="74" t="n">
        <v>0</v>
      </c>
      <c r="AB16" s="74"/>
      <c r="AC16" s="106"/>
      <c r="AD16" s="169"/>
      <c r="AE16" s="169"/>
      <c r="AF16" s="169"/>
    </row>
    <row r="17" customFormat="false" ht="18.75" hidden="false" customHeight="true" outlineLevel="1" collapsed="false">
      <c r="A17" s="74" t="s">
        <v>888</v>
      </c>
      <c r="B17" s="87" t="s">
        <v>889</v>
      </c>
      <c r="C17" s="107" t="s">
        <v>744</v>
      </c>
      <c r="D17" s="106"/>
      <c r="E17" s="105"/>
      <c r="F17" s="73" t="s">
        <v>744</v>
      </c>
      <c r="G17" s="87" t="s">
        <v>843</v>
      </c>
      <c r="H17" s="105" t="s">
        <v>666</v>
      </c>
      <c r="I17" s="107" t="s">
        <v>115</v>
      </c>
      <c r="J17" s="74" t="s">
        <v>237</v>
      </c>
      <c r="K17" s="168" t="s">
        <v>890</v>
      </c>
      <c r="L17" s="106" t="n">
        <v>2</v>
      </c>
      <c r="M17" s="74" t="n">
        <v>7</v>
      </c>
      <c r="N17" s="74" t="n">
        <v>5</v>
      </c>
      <c r="O17" s="74" t="n">
        <v>0</v>
      </c>
      <c r="P17" s="74" t="n">
        <v>0</v>
      </c>
      <c r="Q17" s="74" t="n">
        <v>10</v>
      </c>
      <c r="R17" s="74" t="n">
        <v>8</v>
      </c>
      <c r="S17" s="74" t="n">
        <v>15</v>
      </c>
      <c r="T17" s="105"/>
      <c r="U17" s="73"/>
      <c r="V17" s="74" t="n">
        <v>5</v>
      </c>
      <c r="W17" s="74" t="n">
        <v>1</v>
      </c>
      <c r="X17" s="74" t="n">
        <v>10</v>
      </c>
      <c r="Y17" s="74" t="n">
        <v>100</v>
      </c>
      <c r="Z17" s="87" t="s">
        <v>844</v>
      </c>
      <c r="AA17" s="74" t="n">
        <v>0</v>
      </c>
      <c r="AB17" s="74"/>
      <c r="AC17" s="106"/>
      <c r="AD17" s="169"/>
      <c r="AE17" s="169"/>
      <c r="AF17" s="169"/>
    </row>
  </sheetData>
  <mergeCells count="6">
    <mergeCell ref="K2:M2"/>
    <mergeCell ref="N2:P2"/>
    <mergeCell ref="Q2:S2"/>
    <mergeCell ref="T2:W2"/>
    <mergeCell ref="X2:Z2"/>
    <mergeCell ref="AA2:AC2"/>
  </mergeCells>
  <conditionalFormatting sqref="T4:T17">
    <cfRule type="expression" priority="2" aboveAverage="0" equalAverage="0" bottom="0" percent="0" rank="0" text="" dxfId="0">
      <formula>NOT(COUNTIF(INDIRECT("Methods!"&amp;"B$4:B"),T4)&gt;0)*NOT(ISBLANK(T4))</formula>
    </cfRule>
  </conditionalFormatting>
  <conditionalFormatting sqref="H4:H17">
    <cfRule type="expression" priority="3" aboveAverage="0" equalAverage="0" bottom="0" percent="0" rank="0" text="" dxfId="0">
      <formula>NOT(COUNTIF(INDIRECT("Analysis Categories!"&amp;"A$4:A"),H4)&gt;0)*NOT(ISBLANK(H4))</formula>
    </cfRule>
  </conditionalFormatting>
  <conditionalFormatting sqref="U4:U17">
    <cfRule type="expression" priority="4" aboveAverage="0" equalAverage="0" bottom="0" percent="0" rank="0" text="" dxfId="0">
      <formula>NOT(COUNTIF(INDIRECT("Instruments!"&amp;"B$4:B"),U4)&gt;0)*NOT(ISBLANK(U4))</formula>
    </cfRule>
  </conditionalFormatting>
  <conditionalFormatting sqref="AB4:AB17">
    <cfRule type="expression" priority="5" aboveAverage="0" equalAverage="0" bottom="0" percent="0" rank="0" text="" dxfId="0">
      <formula>NOT(COUNTIF(INDIRECT("Containers!"&amp;"A$4:A"),AB4)&gt;0)*NOT(ISBLANK(AB4))</formula>
    </cfRule>
  </conditionalFormatting>
  <conditionalFormatting sqref="AC4:AC17">
    <cfRule type="expression" priority="6" aboveAverage="0" equalAverage="0" bottom="0" percent="0" rank="0" text="" dxfId="0">
      <formula>NOT(COUNTIF(INDIRECT("Preservations!"&amp;"A$4:A"),AC4)&gt;0)*NOT(ISBLANK(AC4))</formula>
    </cfRule>
  </conditionalFormatting>
  <dataValidations count="13">
    <dataValidation allowBlank="true" operator="equal" showDropDown="false" showErrorMessage="true" showInputMessage="false" sqref="G4:G17" type="list">
      <formula1>"field,lab"</formula1>
      <formula2>0</formula2>
    </dataValidation>
    <dataValidation allowBlank="true" operator="equal" showDropDown="false" showErrorMessage="true" showInputMessage="false" sqref="H4:H17" type="list">
      <formula1>'Analysis Categories'!$A$4:$A17</formula1>
      <formula2>0</formula2>
    </dataValidation>
    <dataValidation allowBlank="true" operator="equal" showDropDown="false" showErrorMessage="true" showInputMessage="false" sqref="I4:I17" type="list">
      <formula1>'Lab Departments'!$A$4:$A17</formula1>
      <formula2>0</formula2>
    </dataValidation>
    <dataValidation allowBlank="true" operator="equal" showDropDown="false" showErrorMessage="true" showInputMessage="false" sqref="K4:K17" type="list">
      <formula1>Units!$A$4:$A17</formula1>
      <formula2>0</formula2>
    </dataValidation>
    <dataValidation allowBlank="true" operator="equal" showDropDown="false" showErrorMessage="false" showInputMessage="false" sqref="L4:M8 M9:M17 L11:L17" type="list">
      <formula1>"1,2,3,4,5,6,7,8,9"</formula1>
      <formula2>0</formula2>
    </dataValidation>
    <dataValidation allowBlank="true" operator="greaterThanOrEqual" showDropDown="false" showErrorMessage="false" showInputMessage="false" sqref="N4:S17 V4:V17" type="decimal">
      <formula1>0</formula1>
      <formula2>0</formula2>
    </dataValidation>
    <dataValidation allowBlank="true" operator="equal" showDropDown="false" showErrorMessage="true" showInputMessage="false" sqref="T4:T17" type="list">
      <formula1>Methods!$B$4:$B17</formula1>
      <formula2>0</formula2>
    </dataValidation>
    <dataValidation allowBlank="true" operator="equal" showDropDown="false" showErrorMessage="true" showInputMessage="false" sqref="U4:U17" type="list">
      <formula1>Instruments!$B$4:$B17</formula1>
      <formula2>0</formula2>
    </dataValidation>
    <dataValidation allowBlank="true" operator="equal" showDropDown="false" showErrorMessage="true" showInputMessage="false" sqref="W4:W17 AA4:AA17" type="list">
      <formula1>"0,1"</formula1>
      <formula2>0</formula2>
    </dataValidation>
    <dataValidation allowBlank="true" operator="between" showDropDown="false" showErrorMessage="false" showInputMessage="false" sqref="X4:Y17" type="decimal">
      <formula1>-99999999</formula1>
      <formula2>99999999</formula2>
    </dataValidation>
    <dataValidation allowBlank="true" operator="equal" showDropDown="false" showErrorMessage="false" showInputMessage="false" sqref="Z4:Z17" type="list">
      <formula1>"0,1"</formula1>
      <formula2>0</formula2>
    </dataValidation>
    <dataValidation allowBlank="true" operator="equal" prompt="Select a Container Type - Select a valid container type from the selection list. The list is maintained on the 'Container Types' sheet" showDropDown="false" showErrorMessage="true" showInputMessage="true" sqref="AB4:AB17" type="list">
      <formula1>Containers!$A$4:$A17</formula1>
      <formula2>0</formula2>
    </dataValidation>
    <dataValidation allowBlank="true" operator="equal" showDropDown="false" showErrorMessage="false" showInputMessage="false" sqref="AC4:AC17" type="list">
      <formula1>Preservations!$A$4:$A17</formula1>
      <formula2>0</formula2>
    </dataValidation>
  </dataValidations>
  <printOptions headings="false" gridLines="true" gridLinesSet="true" horizontalCentered="true" verticalCentered="false"/>
  <pageMargins left="0.25" right="0.25"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2" min="1" style="0" width="23.34"/>
    <col collapsed="false" customWidth="true" hidden="false" outlineLevel="0" max="4" min="3" style="0" width="14.98"/>
    <col collapsed="false" customWidth="true" hidden="false" outlineLevel="0" max="64" min="5" style="0" width="11.45"/>
  </cols>
  <sheetData>
    <row r="1" customFormat="false" ht="19.5" hidden="true" customHeight="true" outlineLevel="0" collapsed="false">
      <c r="A1" s="76" t="s">
        <v>891</v>
      </c>
      <c r="B1" s="14" t="s">
        <v>653</v>
      </c>
      <c r="C1" s="14"/>
      <c r="D1" s="36"/>
    </row>
    <row r="2" customFormat="false" ht="34.5" hidden="false" customHeight="true" outlineLevel="0" collapsed="false">
      <c r="A2" s="63" t="s">
        <v>892</v>
      </c>
      <c r="B2" s="55"/>
      <c r="C2" s="79"/>
      <c r="D2" s="55"/>
    </row>
    <row r="3" customFormat="false" ht="24" hidden="false" customHeight="true" outlineLevel="0" collapsed="false">
      <c r="A3" s="70" t="s">
        <v>893</v>
      </c>
      <c r="B3" s="70" t="s">
        <v>656</v>
      </c>
      <c r="C3" s="70"/>
      <c r="D3" s="70"/>
    </row>
    <row r="4" customFormat="false" ht="21" hidden="false" customHeight="true" outlineLevel="0" collapsed="false">
      <c r="A4" s="6" t="s">
        <v>842</v>
      </c>
      <c r="B4" s="6" t="s">
        <v>614</v>
      </c>
      <c r="C4" s="6"/>
      <c r="D4" s="6"/>
    </row>
    <row r="5" customFormat="false" ht="21" hidden="false" customHeight="true" outlineLevel="0" collapsed="false">
      <c r="A5" s="6" t="s">
        <v>842</v>
      </c>
      <c r="B5" s="6" t="s">
        <v>616</v>
      </c>
      <c r="C5" s="6"/>
      <c r="D5" s="6"/>
    </row>
    <row r="6" customFormat="false" ht="21" hidden="false" customHeight="true" outlineLevel="0" collapsed="false">
      <c r="A6" s="6" t="s">
        <v>842</v>
      </c>
      <c r="B6" s="6" t="s">
        <v>606</v>
      </c>
      <c r="C6" s="6"/>
      <c r="D6" s="6"/>
    </row>
    <row r="7" customFormat="false" ht="21" hidden="false" customHeight="true" outlineLevel="0" collapsed="false">
      <c r="A7" s="6" t="s">
        <v>614</v>
      </c>
      <c r="B7" s="6" t="s">
        <v>614</v>
      </c>
      <c r="C7" s="6"/>
      <c r="D7" s="6"/>
    </row>
    <row r="8" customFormat="false" ht="21" hidden="false" customHeight="true" outlineLevel="0" collapsed="false">
      <c r="A8" s="6" t="s">
        <v>614</v>
      </c>
      <c r="B8" s="6" t="s">
        <v>616</v>
      </c>
      <c r="C8" s="6"/>
      <c r="D8" s="6"/>
    </row>
    <row r="9" customFormat="false" ht="21" hidden="false" customHeight="true" outlineLevel="0" collapsed="false">
      <c r="A9" s="6" t="s">
        <v>614</v>
      </c>
      <c r="B9" s="6" t="s">
        <v>606</v>
      </c>
      <c r="C9" s="6"/>
      <c r="D9" s="6"/>
    </row>
    <row r="10" customFormat="false" ht="21" hidden="false" customHeight="true" outlineLevel="0" collapsed="false">
      <c r="A10" s="6" t="s">
        <v>616</v>
      </c>
      <c r="B10" s="6" t="s">
        <v>614</v>
      </c>
      <c r="C10" s="6"/>
      <c r="D10" s="6"/>
    </row>
    <row r="11" customFormat="false" ht="21" hidden="false" customHeight="true" outlineLevel="0" collapsed="false">
      <c r="A11" s="6" t="s">
        <v>616</v>
      </c>
      <c r="B11" s="6" t="s">
        <v>616</v>
      </c>
      <c r="C11" s="6"/>
      <c r="D11" s="6"/>
    </row>
    <row r="12" customFormat="false" ht="21" hidden="false" customHeight="true" outlineLevel="0" collapsed="false">
      <c r="A12" s="6" t="s">
        <v>616</v>
      </c>
      <c r="B12" s="6" t="s">
        <v>606</v>
      </c>
      <c r="C12" s="6"/>
      <c r="D12" s="6"/>
    </row>
  </sheetData>
  <conditionalFormatting sqref="A1:D1">
    <cfRule type="expression" priority="2" aboveAverage="0" equalAverage="0" bottom="0" percent="0" rank="0" text="" dxfId="0">
      <formula>LEN(TRIM(A1))=0</formula>
    </cfRule>
  </conditionalFormatting>
  <dataValidations count="2">
    <dataValidation allowBlank="true" operator="equal" showDropDown="false" showErrorMessage="false" showInputMessage="false" sqref="B4:B12" type="list">
      <formula1>Methods!$B$4:$B12</formula1>
      <formula2>0</formula2>
    </dataValidation>
    <dataValidation allowBlank="true" operator="equal" showDropDown="false" showErrorMessage="false" showInputMessage="false" sqref="A4:A12" type="list">
      <formula1>'Analysis Services'!$C$4:$C12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true"/>
  </sheetPr>
  <dimension ref="A1:V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6.91"/>
    <col collapsed="false" customWidth="true" hidden="false" outlineLevel="0" max="2" min="2" style="0" width="12.7"/>
    <col collapsed="false" customWidth="true" hidden="false" outlineLevel="0" max="3" min="3" style="0" width="12.36"/>
    <col collapsed="false" customWidth="true" hidden="false" outlineLevel="1" max="4" min="4" style="0" width="13.49"/>
    <col collapsed="false" customWidth="true" hidden="false" outlineLevel="1" max="5" min="5" style="0" width="15.76"/>
    <col collapsed="false" customWidth="true" hidden="false" outlineLevel="1" max="8" min="6" style="0" width="11.9"/>
    <col collapsed="false" customWidth="true" hidden="false" outlineLevel="0" max="9" min="9" style="0" width="14.28"/>
    <col collapsed="false" customWidth="true" hidden="false" outlineLevel="0" max="10" min="10" style="0" width="15.87"/>
    <col collapsed="false" customWidth="true" hidden="false" outlineLevel="0" max="11" min="11" style="0" width="15.08"/>
    <col collapsed="false" customWidth="true" hidden="false" outlineLevel="0" max="12" min="12" style="0" width="13.96"/>
    <col collapsed="false" customWidth="true" hidden="true" outlineLevel="1" max="16" min="13" style="0" width="12.59"/>
    <col collapsed="false" customWidth="true" hidden="false" outlineLevel="0" max="17" min="17" style="0" width="13.04"/>
    <col collapsed="false" customWidth="true" hidden="true" outlineLevel="1" max="21" min="18" style="0" width="12.59"/>
    <col collapsed="false" customWidth="true" hidden="false" outlineLevel="0" max="22" min="22" style="0" width="22.56"/>
    <col collapsed="false" customWidth="true" hidden="false" outlineLevel="0" max="64" min="23" style="0" width="11.45"/>
  </cols>
  <sheetData>
    <row r="1" customFormat="false" ht="23.25" hidden="true" customHeight="true" outlineLevel="0" collapsed="false">
      <c r="A1" s="14" t="s">
        <v>80</v>
      </c>
      <c r="B1" s="14" t="s">
        <v>81</v>
      </c>
      <c r="C1" s="14" t="s">
        <v>82</v>
      </c>
      <c r="D1" s="14" t="s">
        <v>42</v>
      </c>
      <c r="E1" s="14" t="s">
        <v>83</v>
      </c>
      <c r="F1" s="36" t="s">
        <v>84</v>
      </c>
      <c r="G1" s="36" t="s">
        <v>85</v>
      </c>
      <c r="H1" s="14" t="s">
        <v>86</v>
      </c>
      <c r="I1" s="14" t="s">
        <v>87</v>
      </c>
      <c r="J1" s="14" t="s">
        <v>88</v>
      </c>
      <c r="K1" s="14" t="s">
        <v>89</v>
      </c>
      <c r="L1" s="14" t="s">
        <v>45</v>
      </c>
      <c r="M1" s="14" t="s">
        <v>48</v>
      </c>
      <c r="N1" s="14" t="s">
        <v>51</v>
      </c>
      <c r="O1" s="14" t="s">
        <v>54</v>
      </c>
      <c r="P1" s="14" t="s">
        <v>56</v>
      </c>
      <c r="Q1" s="14" t="s">
        <v>59</v>
      </c>
      <c r="R1" s="14" t="s">
        <v>62</v>
      </c>
      <c r="S1" s="14" t="s">
        <v>64</v>
      </c>
      <c r="T1" s="14" t="s">
        <v>66</v>
      </c>
      <c r="U1" s="14" t="s">
        <v>68</v>
      </c>
      <c r="V1" s="14"/>
    </row>
    <row r="2" customFormat="false" ht="37.5" hidden="false" customHeight="true" outlineLevel="0" collapsed="false">
      <c r="A2" s="37" t="s">
        <v>90</v>
      </c>
      <c r="B2" s="38"/>
      <c r="C2" s="38"/>
      <c r="D2" s="38"/>
      <c r="E2" s="39"/>
      <c r="F2" s="38"/>
      <c r="G2" s="40"/>
      <c r="H2" s="41"/>
      <c r="I2" s="41"/>
      <c r="J2" s="41"/>
      <c r="K2" s="41"/>
      <c r="L2" s="42" t="s">
        <v>46</v>
      </c>
      <c r="M2" s="42"/>
      <c r="N2" s="42"/>
      <c r="O2" s="42"/>
      <c r="P2" s="42"/>
      <c r="Q2" s="42" t="s">
        <v>60</v>
      </c>
      <c r="R2" s="42"/>
      <c r="S2" s="42"/>
      <c r="T2" s="42"/>
      <c r="U2" s="42"/>
      <c r="V2" s="18" t="str">
        <f aca="false">HYPERLINK("https://www.bikalabs.com","Creative Commons BYSA
Bika Lab Systems")</f>
        <v>Creative Commons BYSA
Bika Lab Systems</v>
      </c>
    </row>
    <row r="3" customFormat="false" ht="24" hidden="false" customHeight="true" outlineLevel="0" collapsed="false">
      <c r="A3" s="43" t="s">
        <v>80</v>
      </c>
      <c r="B3" s="44" t="s">
        <v>91</v>
      </c>
      <c r="C3" s="44" t="s">
        <v>92</v>
      </c>
      <c r="D3" s="44" t="s">
        <v>43</v>
      </c>
      <c r="E3" s="45" t="s">
        <v>93</v>
      </c>
      <c r="F3" s="44" t="s">
        <v>94</v>
      </c>
      <c r="G3" s="44" t="s">
        <v>95</v>
      </c>
      <c r="H3" s="44" t="s">
        <v>96</v>
      </c>
      <c r="I3" s="44" t="s">
        <v>97</v>
      </c>
      <c r="J3" s="44" t="s">
        <v>98</v>
      </c>
      <c r="K3" s="44" t="s">
        <v>99</v>
      </c>
      <c r="L3" s="44" t="s">
        <v>100</v>
      </c>
      <c r="M3" s="44" t="s">
        <v>101</v>
      </c>
      <c r="N3" s="44" t="s">
        <v>102</v>
      </c>
      <c r="O3" s="44" t="s">
        <v>103</v>
      </c>
      <c r="P3" s="44" t="s">
        <v>104</v>
      </c>
      <c r="Q3" s="44" t="s">
        <v>100</v>
      </c>
      <c r="R3" s="44" t="s">
        <v>101</v>
      </c>
      <c r="S3" s="44" t="s">
        <v>102</v>
      </c>
      <c r="T3" s="44" t="s">
        <v>103</v>
      </c>
      <c r="U3" s="44" t="s">
        <v>104</v>
      </c>
      <c r="V3" s="46"/>
    </row>
    <row r="4" customFormat="false" ht="21" hidden="false" customHeight="true" outlineLevel="0" collapsed="false">
      <c r="A4" s="47" t="s">
        <v>105</v>
      </c>
      <c r="B4" s="48" t="s">
        <v>106</v>
      </c>
      <c r="C4" s="48" t="s">
        <v>107</v>
      </c>
      <c r="D4" s="48"/>
      <c r="E4" s="49"/>
      <c r="F4" s="49"/>
      <c r="G4" s="48"/>
      <c r="H4" s="48"/>
      <c r="I4" s="48" t="s">
        <v>108</v>
      </c>
      <c r="J4" s="48" t="s">
        <v>109</v>
      </c>
      <c r="K4" s="48" t="s">
        <v>110</v>
      </c>
      <c r="L4" s="48"/>
      <c r="M4" s="50"/>
      <c r="N4" s="50"/>
      <c r="O4" s="50"/>
      <c r="P4" s="50"/>
      <c r="Q4" s="48"/>
      <c r="R4" s="6"/>
      <c r="S4" s="6"/>
      <c r="T4" s="6"/>
      <c r="U4" s="6"/>
      <c r="V4" s="6"/>
    </row>
    <row r="5" customFormat="false" ht="21" hidden="false" customHeight="true" outlineLevel="0" collapsed="false">
      <c r="A5" s="51" t="s">
        <v>111</v>
      </c>
      <c r="B5" s="28" t="s">
        <v>112</v>
      </c>
      <c r="C5" s="28" t="s">
        <v>113</v>
      </c>
      <c r="D5" s="28" t="s">
        <v>114</v>
      </c>
      <c r="E5" s="52"/>
      <c r="F5" s="52"/>
      <c r="G5" s="28"/>
      <c r="H5" s="28" t="s">
        <v>115</v>
      </c>
      <c r="I5" s="28" t="s">
        <v>116</v>
      </c>
      <c r="J5" s="28" t="s">
        <v>117</v>
      </c>
      <c r="K5" s="28" t="s">
        <v>110</v>
      </c>
      <c r="L5" s="28"/>
      <c r="M5" s="6"/>
      <c r="N5" s="6"/>
      <c r="O5" s="6"/>
      <c r="P5" s="6"/>
      <c r="Q5" s="28"/>
      <c r="R5" s="6"/>
      <c r="S5" s="6"/>
      <c r="T5" s="6"/>
      <c r="U5" s="6"/>
      <c r="V5" s="6"/>
    </row>
    <row r="6" customFormat="false" ht="21" hidden="false" customHeight="true" outlineLevel="0" collapsed="false">
      <c r="A6" s="51" t="s">
        <v>111</v>
      </c>
      <c r="B6" s="28" t="s">
        <v>118</v>
      </c>
      <c r="C6" s="28" t="s">
        <v>119</v>
      </c>
      <c r="D6" s="28" t="s">
        <v>120</v>
      </c>
      <c r="E6" s="52"/>
      <c r="F6" s="52"/>
      <c r="G6" s="28"/>
      <c r="H6" s="28" t="s">
        <v>115</v>
      </c>
      <c r="I6" s="28" t="s">
        <v>121</v>
      </c>
      <c r="J6" s="28" t="s">
        <v>122</v>
      </c>
      <c r="K6" s="28" t="s">
        <v>123</v>
      </c>
      <c r="L6" s="28"/>
      <c r="M6" s="6"/>
      <c r="N6" s="6"/>
      <c r="O6" s="6"/>
      <c r="P6" s="6"/>
      <c r="Q6" s="28"/>
      <c r="R6" s="6"/>
      <c r="S6" s="6"/>
      <c r="T6" s="6"/>
      <c r="U6" s="6"/>
      <c r="V6" s="6"/>
    </row>
    <row r="7" customFormat="false" ht="21" hidden="false" customHeight="true" outlineLevel="0" collapsed="false">
      <c r="A7" s="51" t="s">
        <v>105</v>
      </c>
      <c r="B7" s="28" t="s">
        <v>124</v>
      </c>
      <c r="C7" s="28" t="s">
        <v>119</v>
      </c>
      <c r="D7" s="28" t="s">
        <v>125</v>
      </c>
      <c r="E7" s="52"/>
      <c r="F7" s="52"/>
      <c r="G7" s="28"/>
      <c r="H7" s="28" t="s">
        <v>115</v>
      </c>
      <c r="I7" s="28" t="s">
        <v>126</v>
      </c>
      <c r="J7" s="28" t="s">
        <v>127</v>
      </c>
      <c r="K7" s="28" t="s">
        <v>123</v>
      </c>
      <c r="L7" s="28"/>
      <c r="M7" s="6"/>
      <c r="N7" s="6"/>
      <c r="O7" s="6"/>
      <c r="P7" s="6"/>
      <c r="Q7" s="28"/>
      <c r="R7" s="6"/>
      <c r="S7" s="6"/>
      <c r="T7" s="6"/>
      <c r="U7" s="6"/>
      <c r="V7" s="6"/>
    </row>
    <row r="8" customFormat="false" ht="21" hidden="false" customHeight="true" outlineLevel="0" collapsed="false">
      <c r="A8" s="51" t="s">
        <v>105</v>
      </c>
      <c r="B8" s="28" t="s">
        <v>128</v>
      </c>
      <c r="C8" s="28" t="s">
        <v>119</v>
      </c>
      <c r="D8" s="28" t="s">
        <v>129</v>
      </c>
      <c r="E8" s="52"/>
      <c r="F8" s="52"/>
      <c r="G8" s="28"/>
      <c r="H8" s="28" t="s">
        <v>130</v>
      </c>
      <c r="I8" s="28" t="s">
        <v>131</v>
      </c>
      <c r="J8" s="28" t="s">
        <v>132</v>
      </c>
      <c r="K8" s="28" t="s">
        <v>123</v>
      </c>
      <c r="L8" s="28"/>
      <c r="M8" s="6"/>
      <c r="N8" s="6"/>
      <c r="O8" s="6"/>
      <c r="P8" s="6"/>
      <c r="Q8" s="28"/>
      <c r="R8" s="6"/>
      <c r="S8" s="6"/>
      <c r="T8" s="6"/>
      <c r="U8" s="6"/>
      <c r="V8" s="6"/>
    </row>
    <row r="9" customFormat="false" ht="21" hidden="false" customHeight="true" outlineLevel="0" collapsed="false">
      <c r="A9" s="51" t="s">
        <v>111</v>
      </c>
      <c r="B9" s="28" t="s">
        <v>133</v>
      </c>
      <c r="C9" s="28" t="s">
        <v>134</v>
      </c>
      <c r="D9" s="28" t="s">
        <v>135</v>
      </c>
      <c r="E9" s="52"/>
      <c r="F9" s="52"/>
      <c r="G9" s="28"/>
      <c r="H9" s="28" t="s">
        <v>136</v>
      </c>
      <c r="I9" s="28" t="s">
        <v>137</v>
      </c>
      <c r="J9" s="28" t="s">
        <v>138</v>
      </c>
      <c r="K9" s="28" t="s">
        <v>139</v>
      </c>
      <c r="L9" s="28"/>
      <c r="M9" s="6"/>
      <c r="N9" s="6"/>
      <c r="O9" s="6"/>
      <c r="P9" s="6"/>
      <c r="Q9" s="28"/>
      <c r="R9" s="6"/>
      <c r="S9" s="6"/>
      <c r="T9" s="6"/>
      <c r="U9" s="6"/>
      <c r="V9" s="6"/>
    </row>
    <row r="10" customFormat="false" ht="21" hidden="false" customHeight="true" outlineLevel="0" collapsed="false">
      <c r="A10" s="51" t="s">
        <v>105</v>
      </c>
      <c r="B10" s="28" t="s">
        <v>140</v>
      </c>
      <c r="C10" s="28" t="s">
        <v>134</v>
      </c>
      <c r="D10" s="28" t="s">
        <v>141</v>
      </c>
      <c r="E10" s="52"/>
      <c r="F10" s="28"/>
      <c r="G10" s="28"/>
      <c r="H10" s="28" t="s">
        <v>136</v>
      </c>
      <c r="I10" s="28" t="s">
        <v>142</v>
      </c>
      <c r="J10" s="28" t="s">
        <v>143</v>
      </c>
      <c r="K10" s="28" t="s">
        <v>139</v>
      </c>
      <c r="L10" s="6"/>
      <c r="M10" s="6"/>
      <c r="N10" s="6"/>
      <c r="O10" s="6"/>
      <c r="P10" s="6"/>
      <c r="Q10" s="6"/>
      <c r="R10" s="6"/>
      <c r="S10" s="6"/>
      <c r="T10" s="6"/>
      <c r="U10" s="6"/>
      <c r="V10" s="6"/>
    </row>
    <row r="11" customFormat="false" ht="21" hidden="false" customHeight="true" outlineLevel="0" collapsed="false">
      <c r="A11" s="51" t="s">
        <v>111</v>
      </c>
      <c r="B11" s="28" t="s">
        <v>144</v>
      </c>
      <c r="C11" s="28" t="s">
        <v>145</v>
      </c>
      <c r="D11" s="28"/>
      <c r="E11" s="52"/>
      <c r="F11" s="28"/>
      <c r="G11" s="28"/>
      <c r="H11" s="28"/>
      <c r="I11" s="28" t="str">
        <f aca="false">LOWER(B11)</f>
        <v>sam</v>
      </c>
      <c r="J11" s="28" t="str">
        <f aca="false">CONCATENATE(I11,"22")</f>
        <v>sam22</v>
      </c>
      <c r="K11" s="28" t="s">
        <v>146</v>
      </c>
      <c r="L11" s="6"/>
      <c r="M11" s="6"/>
      <c r="N11" s="6"/>
      <c r="O11" s="6"/>
      <c r="P11" s="6"/>
      <c r="Q11" s="6"/>
      <c r="R11" s="6"/>
      <c r="S11" s="6"/>
      <c r="T11" s="6"/>
      <c r="U11" s="6"/>
      <c r="V11" s="6"/>
    </row>
    <row r="12" customFormat="false" ht="21" hidden="false" customHeight="true" outlineLevel="0" collapsed="false">
      <c r="A12" s="51" t="s">
        <v>111</v>
      </c>
      <c r="B12" s="28" t="s">
        <v>147</v>
      </c>
      <c r="C12" s="28" t="s">
        <v>145</v>
      </c>
      <c r="D12" s="28"/>
      <c r="E12" s="52"/>
      <c r="F12" s="28"/>
      <c r="G12" s="28"/>
      <c r="H12" s="28"/>
      <c r="I12" s="28" t="str">
        <f aca="false">LOWER(B12)</f>
        <v>client</v>
      </c>
      <c r="J12" s="28" t="str">
        <f aca="false">CONCATENATE(I12,"22")</f>
        <v>client22</v>
      </c>
      <c r="K12" s="28" t="s">
        <v>146</v>
      </c>
      <c r="L12" s="6"/>
      <c r="M12" s="6"/>
      <c r="N12" s="6"/>
      <c r="O12" s="6"/>
      <c r="P12" s="6"/>
      <c r="Q12" s="6"/>
      <c r="R12" s="6"/>
      <c r="S12" s="6"/>
      <c r="T12" s="6"/>
      <c r="U12" s="6"/>
      <c r="V12" s="6"/>
    </row>
    <row r="13" customFormat="false" ht="21" hidden="false" customHeight="true" outlineLevel="0" collapsed="false">
      <c r="A13" s="51" t="s">
        <v>111</v>
      </c>
      <c r="B13" s="28" t="s">
        <v>148</v>
      </c>
      <c r="C13" s="28" t="s">
        <v>145</v>
      </c>
      <c r="D13" s="28"/>
      <c r="E13" s="52"/>
      <c r="F13" s="52"/>
      <c r="G13" s="28"/>
      <c r="H13" s="28"/>
      <c r="I13" s="28" t="str">
        <f aca="false">LOWER(B13)</f>
        <v>sekuwe</v>
      </c>
      <c r="J13" s="28" t="str">
        <f aca="false">CONCATENATE(I13,"22")</f>
        <v>sekuwe22</v>
      </c>
      <c r="K13" s="28" t="s">
        <v>146</v>
      </c>
      <c r="L13" s="6"/>
      <c r="M13" s="6"/>
      <c r="N13" s="6"/>
      <c r="O13" s="6"/>
      <c r="P13" s="6"/>
      <c r="Q13" s="6"/>
      <c r="R13" s="6"/>
      <c r="S13" s="6"/>
      <c r="T13" s="6"/>
      <c r="U13" s="6"/>
      <c r="V13" s="6"/>
    </row>
  </sheetData>
  <mergeCells count="2">
    <mergeCell ref="L2:P2"/>
    <mergeCell ref="Q2:U2"/>
  </mergeCells>
  <conditionalFormatting sqref="A1:V1">
    <cfRule type="expression" priority="2" aboveAverage="0" equalAverage="0" bottom="0" percent="0" rank="0" text="" dxfId="0">
      <formula>LEN(TRIM(A1))=0</formula>
    </cfRule>
  </conditionalFormatting>
  <conditionalFormatting sqref="K6">
    <cfRule type="expression" priority="3" aboveAverage="0" equalAverage="0" bottom="0" percent="0" rank="0" text="" dxfId="1">
      <formula>LEN(TRIM(K6))&gt;0</formula>
    </cfRule>
  </conditionalFormatting>
  <dataValidations count="4">
    <dataValidation allowBlank="true" operator="equal" showDropDown="false" showErrorMessage="true" showInputMessage="false" sqref="A4:A13" type="list">
      <formula1>Constants!$A$14:$A$25</formula1>
      <formula2>0</formula2>
    </dataValidation>
    <dataValidation allowBlank="true" operator="equal" showDropDown="false" showErrorMessage="true" showInputMessage="false" sqref="H4:H13" type="list">
      <formula1>'Lab Departments'!$A$4:$A13</formula1>
      <formula2>0</formula2>
    </dataValidation>
    <dataValidation allowBlank="true" operator="equal" prompt="Click and enter a value from range Constants!A2:A15" showDropDown="false" showErrorMessage="true" showInputMessage="true" sqref="K4:K13" type="list">
      <formula1>Constants!$A$3:$A$11</formula1>
      <formula2>0</formula2>
    </dataValidation>
    <dataValidation allowBlank="true" operator="equal" showDropDown="false" showErrorMessage="true" showInputMessage="false" sqref="P4:P13 U4:U13" type="list">
      <formula1>'Countries, Currencies'!$B$3:$B$251</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4.71"/>
    <col collapsed="false" customWidth="true" hidden="false" outlineLevel="0" max="2" min="2" style="0" width="22"/>
    <col collapsed="false" customWidth="true" hidden="false" outlineLevel="0" max="64" min="3" style="0" width="11.45"/>
  </cols>
  <sheetData>
    <row r="1" customFormat="false" ht="19.5" hidden="true" customHeight="true" outlineLevel="0" collapsed="false">
      <c r="A1" s="76" t="s">
        <v>891</v>
      </c>
      <c r="B1" s="14" t="s">
        <v>593</v>
      </c>
      <c r="C1" s="14"/>
      <c r="D1" s="36"/>
    </row>
    <row r="2" customFormat="false" ht="34.5" hidden="false" customHeight="true" outlineLevel="0" collapsed="false">
      <c r="A2" s="63" t="s">
        <v>894</v>
      </c>
      <c r="B2" s="55"/>
      <c r="C2" s="79"/>
      <c r="D2" s="55"/>
    </row>
    <row r="3" customFormat="false" ht="24" hidden="false" customHeight="true" outlineLevel="0" collapsed="false">
      <c r="A3" s="70" t="s">
        <v>893</v>
      </c>
      <c r="B3" s="70" t="s">
        <v>655</v>
      </c>
      <c r="C3" s="70"/>
      <c r="D3" s="70"/>
    </row>
  </sheetData>
  <conditionalFormatting sqref="A1:D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4.94"/>
    <col collapsed="false" customWidth="true" hidden="false" outlineLevel="0" max="2" min="2" style="0" width="27.21"/>
    <col collapsed="false" customWidth="true" hidden="false" outlineLevel="0" max="3" min="3" style="0" width="16.21"/>
    <col collapsed="false" customWidth="true" hidden="false" outlineLevel="0" max="5" min="4" style="0" width="15.64"/>
    <col collapsed="false" customWidth="true" hidden="false" outlineLevel="0" max="64" min="6" style="0" width="11.45"/>
  </cols>
  <sheetData>
    <row r="1" customFormat="false" ht="19.5" hidden="true" customHeight="true" outlineLevel="0" collapsed="false">
      <c r="A1" s="76" t="s">
        <v>891</v>
      </c>
      <c r="B1" s="14" t="s">
        <v>751</v>
      </c>
      <c r="C1" s="14" t="s">
        <v>149</v>
      </c>
      <c r="D1" s="36" t="s">
        <v>753</v>
      </c>
      <c r="E1" s="14" t="s">
        <v>158</v>
      </c>
      <c r="F1" s="36"/>
    </row>
    <row r="2" customFormat="false" ht="34.5" hidden="false" customHeight="true" outlineLevel="0" collapsed="false">
      <c r="A2" s="63" t="s">
        <v>895</v>
      </c>
      <c r="B2" s="55"/>
      <c r="C2" s="79"/>
      <c r="D2" s="55"/>
      <c r="E2" s="54"/>
      <c r="F2" s="55"/>
    </row>
    <row r="3" customFormat="false" ht="24" hidden="false" customHeight="true" outlineLevel="0" collapsed="false">
      <c r="A3" s="70" t="s">
        <v>896</v>
      </c>
      <c r="B3" s="70" t="s">
        <v>800</v>
      </c>
      <c r="C3" s="70" t="s">
        <v>897</v>
      </c>
      <c r="D3" s="70" t="s">
        <v>758</v>
      </c>
      <c r="E3" s="70" t="s">
        <v>164</v>
      </c>
      <c r="F3" s="70"/>
    </row>
  </sheetData>
  <conditionalFormatting sqref="A1:F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3"/>
    <col collapsed="false" customWidth="true" hidden="false" outlineLevel="0" max="2" min="2" style="0" width="31.18"/>
    <col collapsed="false" customWidth="true" hidden="false" outlineLevel="0" max="3" min="3" style="0" width="23.91"/>
    <col collapsed="false" customWidth="true" hidden="false" outlineLevel="0" max="4" min="4" style="0" width="22.56"/>
    <col collapsed="false" customWidth="true" hidden="false" outlineLevel="0" max="5" min="5" style="0" width="22.67"/>
    <col collapsed="false" customWidth="true" hidden="false" outlineLevel="0" max="64" min="6" style="0" width="11.45"/>
  </cols>
  <sheetData>
    <row r="1" customFormat="false" ht="28.5" hidden="true" customHeight="true" outlineLevel="0" collapsed="false">
      <c r="A1" s="14" t="s">
        <v>891</v>
      </c>
      <c r="B1" s="14" t="s">
        <v>800</v>
      </c>
      <c r="C1" s="14" t="s">
        <v>898</v>
      </c>
      <c r="D1" s="14" t="s">
        <v>899</v>
      </c>
      <c r="E1" s="14"/>
    </row>
    <row r="2" customFormat="false" ht="37.5" hidden="false" customHeight="true" outlineLevel="0" collapsed="false">
      <c r="A2" s="170" t="s">
        <v>900</v>
      </c>
      <c r="B2" s="63"/>
      <c r="C2" s="54"/>
      <c r="D2" s="112"/>
      <c r="E2" s="18" t="str">
        <f aca="false">HYPERLINK("https://www.bikalabs.com","Creative Commons BYSA
Bika Lab Systems")</f>
        <v>Creative Commons BYSA
Bika Lab Systems</v>
      </c>
    </row>
    <row r="3" customFormat="false" ht="24" hidden="false" customHeight="true" outlineLevel="0" collapsed="false">
      <c r="A3" s="171" t="s">
        <v>153</v>
      </c>
      <c r="B3" s="70" t="s">
        <v>800</v>
      </c>
      <c r="C3" s="171" t="s">
        <v>901</v>
      </c>
      <c r="D3" s="172" t="s">
        <v>902</v>
      </c>
      <c r="E3" s="173"/>
    </row>
    <row r="4" customFormat="false" ht="21" hidden="false" customHeight="true" outlineLevel="0" collapsed="false">
      <c r="A4" s="106" t="s">
        <v>851</v>
      </c>
      <c r="B4" s="73" t="s">
        <v>852</v>
      </c>
      <c r="C4" s="106" t="s">
        <v>903</v>
      </c>
      <c r="D4" s="74" t="n">
        <v>1</v>
      </c>
      <c r="E4" s="6"/>
    </row>
    <row r="5" customFormat="false" ht="21" hidden="false" customHeight="true" outlineLevel="0" collapsed="false">
      <c r="A5" s="106" t="s">
        <v>851</v>
      </c>
      <c r="B5" s="73" t="s">
        <v>852</v>
      </c>
      <c r="C5" s="106" t="s">
        <v>904</v>
      </c>
      <c r="D5" s="74" t="n">
        <v>0</v>
      </c>
      <c r="E5" s="6"/>
    </row>
    <row r="6" customFormat="false" ht="21" hidden="false" customHeight="true" outlineLevel="0" collapsed="false">
      <c r="A6" s="106" t="s">
        <v>851</v>
      </c>
      <c r="B6" s="73" t="s">
        <v>852</v>
      </c>
      <c r="C6" s="106" t="s">
        <v>905</v>
      </c>
      <c r="D6" s="74" t="n">
        <v>-1</v>
      </c>
      <c r="E6" s="6"/>
    </row>
  </sheetData>
  <conditionalFormatting sqref="A1:E1">
    <cfRule type="expression" priority="2" aboveAverage="0" equalAverage="0" bottom="0" percent="0" rank="0" text="" dxfId="0">
      <formula>LEN(TRIM(A1))=0</formula>
    </cfRule>
  </conditionalFormatting>
  <conditionalFormatting sqref="A4:A6">
    <cfRule type="expression" priority="3" aboveAverage="0" equalAverage="0" bottom="0" percent="0" rank="0" text="" dxfId="0">
      <formula>NOT(COUNTIF(INDIRECT("Analysis Services!"&amp;"C$4:C"),A4)&gt;0)*NOT(ISBLANK(A4))</formula>
    </cfRule>
  </conditionalFormatting>
  <conditionalFormatting sqref="B4:B6">
    <cfRule type="expression" priority="4" aboveAverage="0" equalAverage="0" bottom="0" percent="0" rank="0" text="" dxfId="0">
      <formula>NOT(COUNTIF(INDIRECT("Analysis Services!"&amp;"F$4:F"),B4)&gt;0)*NOT(ISBLANK(B4))</formula>
    </cfRule>
  </conditionalFormatting>
  <dataValidations count="2">
    <dataValidation allowBlank="true" operator="equal" showDropDown="false" showErrorMessage="true" showInputMessage="false" sqref="A4:A6" type="list">
      <formula1>'Analysis Services'!$C$4:$C6</formula1>
      <formula2>0</formula2>
    </dataValidation>
    <dataValidation allowBlank="true" operator="equal" showDropDown="false" showErrorMessage="true" showInputMessage="false" sqref="B4:B6" type="list">
      <formula1>'Analysis Services'!$F$4:$F6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0.4"/>
    <col collapsed="false" customWidth="true" hidden="false" outlineLevel="0" max="2" min="2" style="0" width="22.9"/>
    <col collapsed="false" customWidth="true" hidden="false" outlineLevel="0" max="4" min="3" style="0" width="14.51"/>
    <col collapsed="false" customWidth="true" hidden="false" outlineLevel="0" max="5" min="5" style="0" width="13.6"/>
    <col collapsed="false" customWidth="true" hidden="false" outlineLevel="0" max="6" min="6" style="0" width="25.96"/>
    <col collapsed="false" customWidth="true" hidden="false" outlineLevel="0" max="64" min="7" style="0" width="11.45"/>
  </cols>
  <sheetData>
    <row r="1" customFormat="false" ht="28.5" hidden="true" customHeight="true" outlineLevel="0" collapsed="false">
      <c r="A1" s="174" t="s">
        <v>891</v>
      </c>
      <c r="B1" s="14" t="s">
        <v>800</v>
      </c>
      <c r="C1" s="174" t="s">
        <v>906</v>
      </c>
      <c r="D1" s="174" t="s">
        <v>907</v>
      </c>
      <c r="E1" s="175" t="s">
        <v>908</v>
      </c>
      <c r="F1" s="174"/>
    </row>
    <row r="2" customFormat="false" ht="37.5" hidden="false" customHeight="true" outlineLevel="0" collapsed="false">
      <c r="A2" s="63" t="s">
        <v>909</v>
      </c>
      <c r="B2" s="63"/>
      <c r="C2" s="176" t="s">
        <v>910</v>
      </c>
      <c r="D2" s="176"/>
      <c r="E2" s="55"/>
      <c r="F2" s="18" t="str">
        <f aca="false">HYPERLINK("https://www.bikalabs.com","Creative Commons BYSA
Bika Lab Systems")</f>
        <v>Creative Commons BYSA
Bika Lab Systems</v>
      </c>
    </row>
    <row r="3" customFormat="false" ht="24" hidden="false" customHeight="true" outlineLevel="0" collapsed="false">
      <c r="A3" s="44" t="s">
        <v>911</v>
      </c>
      <c r="B3" s="70" t="s">
        <v>912</v>
      </c>
      <c r="C3" s="44" t="s">
        <v>913</v>
      </c>
      <c r="D3" s="44" t="s">
        <v>914</v>
      </c>
      <c r="E3" s="44" t="s">
        <v>915</v>
      </c>
      <c r="F3" s="61"/>
    </row>
    <row r="4" customFormat="false" ht="21" hidden="false" customHeight="true" outlineLevel="0" collapsed="false">
      <c r="A4" s="106" t="s">
        <v>842</v>
      </c>
      <c r="B4" s="73" t="s">
        <v>842</v>
      </c>
      <c r="C4" s="74" t="n">
        <v>0</v>
      </c>
      <c r="D4" s="74" t="n">
        <v>999999</v>
      </c>
      <c r="E4" s="177" t="n">
        <v>0.03</v>
      </c>
      <c r="F4" s="73"/>
    </row>
    <row r="5" customFormat="false" ht="21" hidden="false" customHeight="true" outlineLevel="0" collapsed="false">
      <c r="A5" s="106" t="s">
        <v>614</v>
      </c>
      <c r="B5" s="73" t="s">
        <v>614</v>
      </c>
      <c r="C5" s="74" t="n">
        <v>0</v>
      </c>
      <c r="D5" s="74" t="n">
        <v>999999</v>
      </c>
      <c r="E5" s="177" t="n">
        <v>0.03</v>
      </c>
      <c r="F5" s="73"/>
    </row>
    <row r="6" customFormat="false" ht="21" hidden="false" customHeight="true" outlineLevel="0" collapsed="false">
      <c r="A6" s="106" t="s">
        <v>616</v>
      </c>
      <c r="B6" s="73" t="s">
        <v>616</v>
      </c>
      <c r="C6" s="74" t="n">
        <v>0</v>
      </c>
      <c r="D6" s="74" t="n">
        <v>999999</v>
      </c>
      <c r="E6" s="177" t="n">
        <v>0.03</v>
      </c>
      <c r="F6" s="73"/>
    </row>
  </sheetData>
  <mergeCells count="1">
    <mergeCell ref="C2:D2"/>
  </mergeCells>
  <conditionalFormatting sqref="B4:B6">
    <cfRule type="expression" priority="2" aboveAverage="0" equalAverage="0" bottom="0" percent="0" rank="0" text="" dxfId="0">
      <formula>NOT(COUNTIF(INDIRECT("Analysis Services!"&amp;"F$4:F"),B4)&gt;0)*NOT(ISBLANK(B4))</formula>
    </cfRule>
  </conditionalFormatting>
  <conditionalFormatting sqref="A4:A6">
    <cfRule type="expression" priority="3" aboveAverage="0" equalAverage="0" bottom="0" percent="0" rank="0" text="" dxfId="0">
      <formula>NOT(COUNTIF(INDIRECT("Analysis Services!"&amp;"C$4:C"),A4)&gt;0)*NOT(ISBLANK(A4))</formula>
    </cfRule>
  </conditionalFormatting>
  <conditionalFormatting sqref="A1:F1">
    <cfRule type="expression" priority="4" aboveAverage="0" equalAverage="0" bottom="0" percent="0" rank="0" text="" dxfId="0">
      <formula>LEN(TRIM(A1))=0</formula>
    </cfRule>
  </conditionalFormatting>
  <dataValidations count="3">
    <dataValidation allowBlank="true" operator="equal" showDropDown="false" showErrorMessage="true" showInputMessage="false" sqref="A4:A6" type="list">
      <formula1>'Analysis Services'!$C$4:$C6</formula1>
      <formula2>0</formula2>
    </dataValidation>
    <dataValidation allowBlank="true" operator="equal" showDropDown="false" showErrorMessage="true" showInputMessage="false" sqref="B4:B6" type="list">
      <formula1>'Analysis Services'!$F$4:$F6</formula1>
      <formula2>0</formula2>
    </dataValidation>
    <dataValidation allowBlank="true" operator="between" showDropDown="false" showErrorMessage="false" showInputMessage="false" sqref="C4:E6" type="decimal">
      <formula1>-1E+024</formula1>
      <formula2>99999999999999</formula2>
    </dataValidation>
  </dataValidations>
  <printOptions headings="false" gridLines="true" gridLinesSet="true" horizontalCentered="true" verticalCentered="false"/>
  <pageMargins left="0.25" right="0.25" top="0.75" bottom="0.75" header="0.511805555555555" footer="0.511805555555555"/>
  <pageSetup paperSize="1" scale="70" firstPageNumber="0" fitToWidth="1" fitToHeight="1"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52.82"/>
    <col collapsed="false" customWidth="true" hidden="true" outlineLevel="1" max="2" min="2" style="0" width="20.4"/>
    <col collapsed="false" customWidth="true" hidden="false" outlineLevel="0" max="3" min="3" style="0" width="21.43"/>
    <col collapsed="false" customWidth="true" hidden="false" outlineLevel="0" max="4" min="4" style="0" width="20.07"/>
    <col collapsed="false" customWidth="true" hidden="false" outlineLevel="0" max="5" min="5" style="0" width="21.53"/>
    <col collapsed="false" customWidth="true" hidden="false" outlineLevel="0" max="7" min="6" style="0" width="9.41"/>
    <col collapsed="false" customWidth="true" hidden="false" outlineLevel="0" max="10" min="8" style="0" width="18.36"/>
    <col collapsed="false" customWidth="true" hidden="false" outlineLevel="0" max="64" min="11" style="0" width="11.45"/>
  </cols>
  <sheetData>
    <row r="1" customFormat="false" ht="24.75" hidden="true" customHeight="true" outlineLevel="0" collapsed="false">
      <c r="A1" s="77" t="s">
        <v>547</v>
      </c>
      <c r="B1" s="77" t="s">
        <v>211</v>
      </c>
      <c r="C1" s="77" t="s">
        <v>452</v>
      </c>
      <c r="D1" s="77" t="s">
        <v>916</v>
      </c>
      <c r="E1" s="14" t="s">
        <v>800</v>
      </c>
      <c r="F1" s="14" t="s">
        <v>917</v>
      </c>
      <c r="G1" s="36" t="s">
        <v>918</v>
      </c>
      <c r="H1" s="14"/>
      <c r="I1" s="14"/>
      <c r="J1" s="14"/>
    </row>
    <row r="2" customFormat="false" ht="31.5" hidden="false" customHeight="true" outlineLevel="0" collapsed="false">
      <c r="A2" s="178" t="str">
        <f aca="false">HYPERLINK("https://www.bikalims.org/manual/setup-and-configuration/product-specifications-qc","Analysis Specifications")</f>
        <v>Analysis Specifications</v>
      </c>
      <c r="B2" s="178"/>
      <c r="C2" s="178"/>
      <c r="D2" s="179" t="s">
        <v>919</v>
      </c>
      <c r="E2" s="179"/>
      <c r="F2" s="70" t="s">
        <v>920</v>
      </c>
      <c r="G2" s="70"/>
      <c r="H2" s="180" t="s">
        <v>921</v>
      </c>
      <c r="I2" s="180"/>
      <c r="J2" s="82" t="str">
        <f aca="false">HYPERLINK("https://www.bikalabs.com","Creative Commons BYSA
Bika Lab Systems")</f>
        <v>Creative Commons BYSA
Bika Lab Systems</v>
      </c>
    </row>
    <row r="3" customFormat="false" ht="24" hidden="false" customHeight="true" outlineLevel="0" collapsed="false">
      <c r="A3" s="116" t="s">
        <v>153</v>
      </c>
      <c r="B3" s="116" t="s">
        <v>147</v>
      </c>
      <c r="C3" s="116" t="s">
        <v>922</v>
      </c>
      <c r="D3" s="116" t="s">
        <v>153</v>
      </c>
      <c r="E3" s="70" t="s">
        <v>800</v>
      </c>
      <c r="F3" s="70" t="s">
        <v>923</v>
      </c>
      <c r="G3" s="70" t="s">
        <v>924</v>
      </c>
      <c r="H3" s="180"/>
      <c r="I3" s="180"/>
      <c r="J3" s="21"/>
    </row>
    <row r="4" customFormat="false" ht="21" hidden="false" customHeight="true" outlineLevel="0" collapsed="false">
      <c r="A4" s="86" t="s">
        <v>925</v>
      </c>
      <c r="B4" s="86"/>
      <c r="C4" s="86" t="s">
        <v>417</v>
      </c>
      <c r="D4" s="106" t="s">
        <v>842</v>
      </c>
      <c r="E4" s="73" t="s">
        <v>842</v>
      </c>
      <c r="F4" s="51" t="n">
        <v>0</v>
      </c>
      <c r="G4" s="51" t="n">
        <v>250</v>
      </c>
      <c r="H4" s="51" t="n">
        <v>0</v>
      </c>
      <c r="I4" s="51"/>
      <c r="J4" s="51"/>
    </row>
    <row r="5" customFormat="false" ht="21" hidden="false" customHeight="true" outlineLevel="0" collapsed="false">
      <c r="A5" s="86" t="s">
        <v>926</v>
      </c>
      <c r="B5" s="86"/>
      <c r="C5" s="86" t="s">
        <v>417</v>
      </c>
      <c r="D5" s="106" t="s">
        <v>842</v>
      </c>
      <c r="E5" s="73" t="s">
        <v>842</v>
      </c>
      <c r="F5" s="51" t="n">
        <v>0</v>
      </c>
      <c r="G5" s="51" t="n">
        <v>250</v>
      </c>
      <c r="H5" s="51" t="n">
        <v>0</v>
      </c>
      <c r="I5" s="51"/>
      <c r="J5" s="51"/>
    </row>
    <row r="6" customFormat="false" ht="21" hidden="false" customHeight="true" outlineLevel="0" collapsed="false">
      <c r="A6" s="86" t="s">
        <v>927</v>
      </c>
      <c r="B6" s="86"/>
      <c r="C6" s="86" t="s">
        <v>417</v>
      </c>
      <c r="D6" s="106" t="s">
        <v>842</v>
      </c>
      <c r="E6" s="73" t="s">
        <v>842</v>
      </c>
      <c r="F6" s="51" t="n">
        <v>0</v>
      </c>
      <c r="G6" s="51" t="n">
        <v>250</v>
      </c>
      <c r="H6" s="51" t="n">
        <v>0</v>
      </c>
      <c r="I6" s="51"/>
      <c r="J6" s="51"/>
    </row>
    <row r="7" customFormat="false" ht="21" hidden="false" customHeight="true" outlineLevel="0" collapsed="false">
      <c r="A7" s="86" t="s">
        <v>928</v>
      </c>
      <c r="B7" s="86"/>
      <c r="C7" s="86" t="s">
        <v>423</v>
      </c>
      <c r="D7" s="106" t="s">
        <v>602</v>
      </c>
      <c r="E7" s="73" t="s">
        <v>866</v>
      </c>
      <c r="F7" s="51" t="n">
        <v>0</v>
      </c>
      <c r="G7" s="51" t="n">
        <v>10</v>
      </c>
      <c r="H7" s="51" t="n">
        <v>0</v>
      </c>
      <c r="I7" s="51"/>
      <c r="J7" s="51"/>
    </row>
    <row r="8" customFormat="false" ht="21" hidden="false" customHeight="true" outlineLevel="0" collapsed="false">
      <c r="A8" s="86" t="s">
        <v>928</v>
      </c>
      <c r="B8" s="86"/>
      <c r="C8" s="86" t="s">
        <v>423</v>
      </c>
      <c r="D8" s="106" t="s">
        <v>842</v>
      </c>
      <c r="E8" s="73" t="s">
        <v>842</v>
      </c>
      <c r="F8" s="51" t="n">
        <v>0</v>
      </c>
      <c r="G8" s="51" t="n">
        <v>0.02</v>
      </c>
      <c r="H8" s="51" t="n">
        <v>0</v>
      </c>
      <c r="I8" s="51"/>
      <c r="J8" s="51"/>
    </row>
    <row r="9" customFormat="false" ht="21" hidden="false" customHeight="true" outlineLevel="0" collapsed="false">
      <c r="A9" s="6" t="s">
        <v>420</v>
      </c>
      <c r="B9" s="86"/>
      <c r="C9" s="6" t="s">
        <v>420</v>
      </c>
      <c r="D9" s="106" t="s">
        <v>602</v>
      </c>
      <c r="E9" s="73" t="s">
        <v>866</v>
      </c>
      <c r="F9" s="51" t="n">
        <v>0</v>
      </c>
      <c r="G9" s="51" t="n">
        <v>10</v>
      </c>
      <c r="H9" s="51" t="n">
        <v>0</v>
      </c>
      <c r="I9" s="51"/>
      <c r="J9" s="51"/>
    </row>
    <row r="10" customFormat="false" ht="21" hidden="false" customHeight="true" outlineLevel="0" collapsed="false">
      <c r="A10" s="6" t="s">
        <v>420</v>
      </c>
      <c r="B10" s="86"/>
      <c r="C10" s="6" t="s">
        <v>420</v>
      </c>
      <c r="D10" s="106" t="s">
        <v>842</v>
      </c>
      <c r="E10" s="73" t="s">
        <v>842</v>
      </c>
      <c r="F10" s="51" t="n">
        <v>0</v>
      </c>
      <c r="G10" s="51" t="n">
        <v>750</v>
      </c>
      <c r="H10" s="51" t="n">
        <v>0</v>
      </c>
      <c r="I10" s="51"/>
      <c r="J10" s="51"/>
    </row>
    <row r="11" customFormat="false" ht="21" hidden="false" customHeight="true" outlineLevel="0" collapsed="false">
      <c r="A11" s="6" t="s">
        <v>420</v>
      </c>
      <c r="B11" s="86"/>
      <c r="C11" s="6" t="s">
        <v>420</v>
      </c>
      <c r="D11" s="106" t="s">
        <v>614</v>
      </c>
      <c r="E11" s="73" t="s">
        <v>614</v>
      </c>
      <c r="F11" s="51" t="n">
        <v>0</v>
      </c>
      <c r="G11" s="51" t="n">
        <v>0.002</v>
      </c>
      <c r="H11" s="51" t="n">
        <v>0</v>
      </c>
      <c r="I11" s="51"/>
      <c r="J11" s="51"/>
    </row>
  </sheetData>
  <mergeCells count="4">
    <mergeCell ref="A2:C2"/>
    <mergeCell ref="D2:E2"/>
    <mergeCell ref="F2:G2"/>
    <mergeCell ref="H2:I3"/>
  </mergeCells>
  <conditionalFormatting sqref="E4:E11">
    <cfRule type="expression" priority="2" aboveAverage="0" equalAverage="0" bottom="0" percent="0" rank="0" text="" dxfId="0">
      <formula>NOT(COUNTIF(INDIRECT("Analysis Services!"&amp;"F$4:F"),E4)&gt;0)*NOT(ISBLANK(E4))</formula>
    </cfRule>
  </conditionalFormatting>
  <conditionalFormatting sqref="D4:D11">
    <cfRule type="expression" priority="3" aboveAverage="0" equalAverage="0" bottom="0" percent="0" rank="0" text="" dxfId="0">
      <formula>NOT(COUNTIF(INDIRECT("Analysis Services!"&amp;"C$4:C"),D4)&gt;0)*NOT(ISBLANK(D4))</formula>
    </cfRule>
  </conditionalFormatting>
  <conditionalFormatting sqref="C4:C11">
    <cfRule type="expression" priority="4" aboveAverage="0" equalAverage="0" bottom="0" percent="0" rank="0" text="" dxfId="0">
      <formula>NOT(COUNTIF(INDIRECT("Sample Types!"&amp;"A$4:A"),C4)&gt;0)*NOT(ISBLANK(C4))</formula>
    </cfRule>
  </conditionalFormatting>
  <conditionalFormatting sqref="B4:B11">
    <cfRule type="expression" priority="5" aboveAverage="0" equalAverage="0" bottom="0" percent="0" rank="0" text="" dxfId="2">
      <formula>NOT(COUNTIF(INDIRECT("Clients!"&amp;"A$4:A"),B4)&gt;0)*NOT(ISBLANK(B4))</formula>
    </cfRule>
  </conditionalFormatting>
  <conditionalFormatting sqref="A1:J1">
    <cfRule type="expression" priority="6" aboveAverage="0" equalAverage="0" bottom="0" percent="0" rank="0" text="" dxfId="0">
      <formula>LEN(TRIM(A1))=0</formula>
    </cfRule>
  </conditionalFormatting>
  <dataValidations count="5">
    <dataValidation allowBlank="true" operator="equal" prompt="Select a Client if the Profile belongs to a specific Client - Leave this field blank if it is a general 'lab' profile that can be used by all clients.  The Client list used in the selection list is maintained on the 'Clients' sheet" showDropDown="false" showErrorMessage="true" showInputMessage="true" sqref="B4:B11" type="list">
      <formula1>Clients!$A$4:$A11</formula1>
      <formula2>0</formula2>
    </dataValidation>
    <dataValidation allowBlank="true" operator="equal" prompt="Select a Sample Type or Product - Please select a valid  Sample Type from the list. The list is maintained on the 'Sample Types' sheet." showDropDown="false" showErrorMessage="true" showInputMessage="true" sqref="C4:C11" type="list">
      <formula1>'Sample Types'!$A$4:$A11</formula1>
      <formula2>0</formula2>
    </dataValidation>
    <dataValidation allowBlank="true" operator="equal" showDropDown="false" showErrorMessage="true" showInputMessage="false" sqref="D4:D11" type="list">
      <formula1>'Analysis Services'!$C$4:$C11</formula1>
      <formula2>0</formula2>
    </dataValidation>
    <dataValidation allowBlank="true" operator="equal" showDropDown="false" showErrorMessage="true" showInputMessage="false" sqref="E4:E11" type="list">
      <formula1>'Analysis Services'!$F$4:$F11</formula1>
      <formula2>0</formula2>
    </dataValidation>
    <dataValidation allowBlank="true" operator="between" showDropDown="false" showErrorMessage="false" showInputMessage="false" sqref="F4:G11" type="decimal">
      <formula1>-99999999</formula1>
      <formula2>99999999</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4.26"/>
    <col collapsed="false" customWidth="true" hidden="false" outlineLevel="0" max="2" min="2" style="0" width="38.43"/>
    <col collapsed="false" customWidth="true" hidden="false" outlineLevel="0" max="3" min="3" style="0" width="29.13"/>
    <col collapsed="false" customWidth="true" hidden="false" outlineLevel="0" max="4" min="4" style="0" width="36.05"/>
    <col collapsed="false" customWidth="true" hidden="false" outlineLevel="0" max="5" min="5" style="0" width="10.32"/>
    <col collapsed="false" customWidth="true" hidden="false" outlineLevel="0" max="7" min="6" style="0" width="10.09"/>
    <col collapsed="false" customWidth="true" hidden="false" outlineLevel="0" max="8" min="8" style="0" width="13.38"/>
    <col collapsed="false" customWidth="true" hidden="false" outlineLevel="0" max="9" min="9" style="0" width="20.86"/>
    <col collapsed="false" customWidth="true" hidden="false" outlineLevel="0" max="64" min="10" style="0" width="11.45"/>
  </cols>
  <sheetData>
    <row r="1" customFormat="false" ht="24.75" hidden="false" customHeight="true" outlineLevel="0" collapsed="false">
      <c r="A1" s="181" t="s">
        <v>211</v>
      </c>
      <c r="B1" s="181" t="s">
        <v>149</v>
      </c>
      <c r="C1" s="134" t="s">
        <v>150</v>
      </c>
      <c r="D1" s="134" t="s">
        <v>929</v>
      </c>
      <c r="E1" s="77" t="s">
        <v>930</v>
      </c>
      <c r="F1" s="182" t="s">
        <v>931</v>
      </c>
      <c r="G1" s="182" t="s">
        <v>809</v>
      </c>
      <c r="H1" s="183" t="s">
        <v>811</v>
      </c>
      <c r="I1" s="183"/>
    </row>
    <row r="2" customFormat="false" ht="37.5" hidden="false" customHeight="true" outlineLevel="0" collapsed="false">
      <c r="A2" s="37" t="str">
        <f aca="false">HYPERLINK("https://www.bikalims.org/manual/8-analysis-templates/index_html","Analysis Profiles")</f>
        <v>Analysis Profiles</v>
      </c>
      <c r="B2" s="184" t="s">
        <v>932</v>
      </c>
      <c r="C2" s="185"/>
      <c r="D2" s="185"/>
      <c r="E2" s="132"/>
      <c r="F2" s="41"/>
      <c r="G2" s="41"/>
      <c r="H2" s="186"/>
      <c r="I2" s="82" t="str">
        <f aca="false">HYPERLINK("https://www.bikalabs.com","Creative Commons BYSA
Bika Lab Systems")</f>
        <v>Creative Commons BYSA
Bika Lab Systems</v>
      </c>
    </row>
    <row r="3" customFormat="false" ht="35.25" hidden="false" customHeight="true" outlineLevel="0" collapsed="false">
      <c r="A3" s="133" t="s">
        <v>147</v>
      </c>
      <c r="B3" s="133" t="s">
        <v>153</v>
      </c>
      <c r="C3" s="133" t="s">
        <v>7</v>
      </c>
      <c r="D3" s="133" t="s">
        <v>756</v>
      </c>
      <c r="E3" s="133" t="s">
        <v>933</v>
      </c>
      <c r="F3" s="133" t="s">
        <v>934</v>
      </c>
      <c r="G3" s="133" t="s">
        <v>809</v>
      </c>
      <c r="H3" s="133" t="s">
        <v>166</v>
      </c>
      <c r="I3" s="111"/>
    </row>
    <row r="4" customFormat="false" ht="18" hidden="false" customHeight="true" outlineLevel="0" collapsed="false">
      <c r="A4" s="86"/>
      <c r="B4" s="52" t="s">
        <v>409</v>
      </c>
      <c r="C4" s="52"/>
      <c r="D4" s="52" t="s">
        <v>935</v>
      </c>
      <c r="E4" s="187"/>
      <c r="F4" s="188" t="s">
        <v>936</v>
      </c>
      <c r="G4" s="188" t="s">
        <v>937</v>
      </c>
      <c r="H4" s="189" t="n">
        <v>15</v>
      </c>
      <c r="I4" s="189"/>
    </row>
    <row r="5" customFormat="false" ht="18" hidden="false" customHeight="true" outlineLevel="0" collapsed="false">
      <c r="A5" s="86"/>
      <c r="B5" s="52" t="s">
        <v>417</v>
      </c>
      <c r="C5" s="190"/>
      <c r="D5" s="52" t="s">
        <v>938</v>
      </c>
      <c r="E5" s="187"/>
      <c r="F5" s="188" t="s">
        <v>936</v>
      </c>
      <c r="G5" s="188" t="s">
        <v>937</v>
      </c>
      <c r="H5" s="189" t="n">
        <v>15</v>
      </c>
      <c r="I5" s="189"/>
    </row>
  </sheetData>
  <conditionalFormatting sqref="A4:A5">
    <cfRule type="expression" priority="2" aboveAverage="0" equalAverage="0" bottom="0" percent="0" rank="0" text="" dxfId="2">
      <formula>NOT(COUNTIF(INDIRECT("Clients!"&amp;"A$4:A"),A4)&gt;0)*NOT(ISBLANK(A4))</formula>
    </cfRule>
  </conditionalFormatting>
  <conditionalFormatting sqref="A1:I1">
    <cfRule type="expression" priority="3" aboveAverage="0" equalAverage="0" bottom="0" percent="0" rank="0" text="" dxfId="0">
      <formula>LEN(TRIM(A1))=0</formula>
    </cfRule>
  </conditionalFormatting>
  <dataValidations count="1">
    <dataValidation allowBlank="true" operator="equal" prompt="Select a Client if the Profile belongs to a specific Client - Leave this field blank if it is a general 'lab' profile that can be used by all clients.  The Client list used in the selection list is maintained on the 'Clients' sheet" showDropDown="false" showErrorMessage="true" showInputMessage="true" sqref="A4:A5" type="list">
      <formula1>Clients!$A$4:$A5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19.15"/>
    <col collapsed="false" customWidth="true" hidden="false" outlineLevel="0" max="2" min="2" style="0" width="18.7"/>
    <col collapsed="false" customWidth="true" hidden="false" outlineLevel="0" max="3" min="3" style="0" width="17.34"/>
    <col collapsed="false" customWidth="true" hidden="false" outlineLevel="0" max="4" min="4" style="0" width="21.88"/>
    <col collapsed="false" customWidth="true" hidden="false" outlineLevel="0" max="64" min="5" style="0" width="11.45"/>
  </cols>
  <sheetData>
    <row r="1" customFormat="false" ht="24.75" hidden="true" customHeight="true" outlineLevel="0" collapsed="false">
      <c r="A1" s="77" t="s">
        <v>939</v>
      </c>
      <c r="B1" s="77" t="s">
        <v>547</v>
      </c>
      <c r="C1" s="77" t="s">
        <v>940</v>
      </c>
      <c r="D1" s="14"/>
    </row>
    <row r="2" customFormat="false" ht="37.5" hidden="false" customHeight="true" outlineLevel="0" collapsed="false">
      <c r="A2" s="63" t="str">
        <f aca="false">HYPERLINK("https://www.bikalims.org/manual/8-analysis-templates/index_html","Analysis Profile Services")</f>
        <v>Analysis Profile Services</v>
      </c>
      <c r="B2" s="54"/>
      <c r="C2" s="79"/>
      <c r="D2" s="18" t="str">
        <f aca="false">HYPERLINK("https://www.bikalabs.com","Creative Commons BYSA
Bika Lab Systems")</f>
        <v>Creative Commons BYSA
Bika Lab Systems</v>
      </c>
    </row>
    <row r="3" customFormat="false" ht="24" hidden="false" customHeight="true" outlineLevel="0" collapsed="false">
      <c r="A3" s="70" t="s">
        <v>941</v>
      </c>
      <c r="B3" s="70" t="s">
        <v>942</v>
      </c>
      <c r="C3" s="70" t="s">
        <v>912</v>
      </c>
      <c r="D3" s="137"/>
    </row>
    <row r="4" customFormat="false" ht="21" hidden="false" customHeight="true" outlineLevel="0" collapsed="false">
      <c r="A4" s="52" t="s">
        <v>409</v>
      </c>
      <c r="B4" s="106" t="s">
        <v>842</v>
      </c>
      <c r="C4" s="73" t="s">
        <v>842</v>
      </c>
      <c r="D4" s="51"/>
    </row>
    <row r="5" customFormat="false" ht="21" hidden="false" customHeight="true" outlineLevel="0" collapsed="false">
      <c r="A5" s="52" t="s">
        <v>409</v>
      </c>
      <c r="B5" s="106" t="s">
        <v>614</v>
      </c>
      <c r="C5" s="73" t="s">
        <v>614</v>
      </c>
      <c r="D5" s="51"/>
    </row>
    <row r="6" customFormat="false" ht="21" hidden="false" customHeight="true" outlineLevel="0" collapsed="false">
      <c r="A6" s="52" t="s">
        <v>409</v>
      </c>
      <c r="B6" s="106" t="s">
        <v>616</v>
      </c>
      <c r="C6" s="73" t="s">
        <v>616</v>
      </c>
      <c r="D6" s="51"/>
    </row>
    <row r="7" customFormat="false" ht="21" hidden="false" customHeight="true" outlineLevel="0" collapsed="false">
      <c r="A7" s="52" t="s">
        <v>409</v>
      </c>
      <c r="B7" s="106" t="s">
        <v>602</v>
      </c>
      <c r="C7" s="73" t="s">
        <v>866</v>
      </c>
      <c r="D7" s="51"/>
    </row>
    <row r="8" customFormat="false" ht="21" hidden="false" customHeight="true" outlineLevel="0" collapsed="false">
      <c r="A8" s="52" t="s">
        <v>417</v>
      </c>
      <c r="B8" s="106" t="s">
        <v>842</v>
      </c>
      <c r="C8" s="73" t="s">
        <v>842</v>
      </c>
      <c r="D8" s="51"/>
    </row>
    <row r="9" customFormat="false" ht="21" hidden="false" customHeight="true" outlineLevel="0" collapsed="false">
      <c r="A9" s="52" t="s">
        <v>417</v>
      </c>
      <c r="B9" s="106" t="s">
        <v>614</v>
      </c>
      <c r="C9" s="73" t="s">
        <v>614</v>
      </c>
      <c r="D9" s="51"/>
    </row>
    <row r="10" customFormat="false" ht="21" hidden="false" customHeight="true" outlineLevel="0" collapsed="false">
      <c r="A10" s="52" t="s">
        <v>417</v>
      </c>
      <c r="B10" s="106" t="s">
        <v>616</v>
      </c>
      <c r="C10" s="73" t="s">
        <v>616</v>
      </c>
      <c r="D10" s="51"/>
    </row>
    <row r="11" customFormat="false" ht="21" hidden="false" customHeight="true" outlineLevel="0" collapsed="false">
      <c r="A11" s="52" t="s">
        <v>417</v>
      </c>
      <c r="B11" s="106" t="s">
        <v>602</v>
      </c>
      <c r="C11" s="73" t="s">
        <v>866</v>
      </c>
      <c r="D11" s="51"/>
    </row>
  </sheetData>
  <conditionalFormatting sqref="C4:C11">
    <cfRule type="expression" priority="2" aboveAverage="0" equalAverage="0" bottom="0" percent="0" rank="0" text="" dxfId="0">
      <formula>NOT(COUNTIF(INDIRECT("Analysis Services!"&amp;"F$4:F"),C4)&gt;0)*NOT(ISBLANK(C4))</formula>
    </cfRule>
  </conditionalFormatting>
  <conditionalFormatting sqref="B4:B11">
    <cfRule type="expression" priority="3" aboveAverage="0" equalAverage="0" bottom="0" percent="0" rank="0" text="" dxfId="0">
      <formula>NOT(COUNTIF(INDIRECT("Analysis Services!"&amp;"C$4:C"),B4)&gt;0)*NOT(ISBLANK(B4))</formula>
    </cfRule>
  </conditionalFormatting>
  <conditionalFormatting sqref="A1:D1">
    <cfRule type="expression" priority="4" aboveAverage="0" equalAverage="0" bottom="0" percent="0" rank="0" text="" dxfId="0">
      <formula>LEN(TRIM(A1))=0</formula>
    </cfRule>
  </conditionalFormatting>
  <dataValidations count="3">
    <dataValidation allowBlank="true" operator="equal" showDropDown="false" showErrorMessage="true" showInputMessage="false" sqref="A4:A11" type="list">
      <formula1>'Analysis Profiles'!$B$4:$B11</formula1>
      <formula2>0</formula2>
    </dataValidation>
    <dataValidation allowBlank="true" operator="equal" showDropDown="false" showErrorMessage="true" showInputMessage="false" sqref="B4:B11" type="list">
      <formula1>'Analysis Services'!$C$4:$C11</formula1>
      <formula2>0</formula2>
    </dataValidation>
    <dataValidation allowBlank="true" operator="equal" showDropDown="false" showErrorMessage="true" showInputMessage="false" sqref="C4:C11" type="list">
      <formula1>'Analysis Services'!$F$4:$F11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CCC"/>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3" min="1" style="0" width="19.38"/>
    <col collapsed="false" customWidth="true" hidden="false" outlineLevel="0" max="5" min="4" style="0" width="16.43"/>
    <col collapsed="false" customWidth="true" hidden="false" outlineLevel="0" max="6" min="6" style="0" width="18.83"/>
    <col collapsed="false" customWidth="true" hidden="false" outlineLevel="0" max="7" min="7" style="0" width="18.94"/>
    <col collapsed="false" customWidth="true" hidden="false" outlineLevel="0" max="64" min="8" style="0" width="11.45"/>
  </cols>
  <sheetData>
    <row r="1" customFormat="false" ht="24.75" hidden="true" customHeight="true" outlineLevel="0" collapsed="false">
      <c r="A1" s="14" t="s">
        <v>149</v>
      </c>
      <c r="B1" s="14" t="s">
        <v>211</v>
      </c>
      <c r="C1" s="14" t="s">
        <v>150</v>
      </c>
      <c r="D1" s="36" t="s">
        <v>452</v>
      </c>
      <c r="E1" s="14" t="s">
        <v>495</v>
      </c>
      <c r="F1" s="36" t="s">
        <v>943</v>
      </c>
      <c r="G1" s="14"/>
    </row>
    <row r="2" customFormat="false" ht="37.5" hidden="false" customHeight="true" outlineLevel="0" collapsed="false">
      <c r="A2" s="63" t="str">
        <f aca="false">HYPERLINK("https://www.bikalims.org/manual/8-analysis-templates/index_html","Sample Registration Templates")</f>
        <v>Sample Registration Templates</v>
      </c>
      <c r="B2" s="79"/>
      <c r="C2" s="191"/>
      <c r="D2" s="191" t="s">
        <v>944</v>
      </c>
      <c r="E2" s="141"/>
      <c r="F2" s="79"/>
      <c r="G2" s="18" t="str">
        <f aca="false">HYPERLINK("https://www.bikalabs.com","Creative Commons BYSA
Bika Lab Systems")</f>
        <v>Creative Commons BYSA
Bika Lab Systems</v>
      </c>
    </row>
    <row r="3" customFormat="false" ht="24" hidden="false" customHeight="true" outlineLevel="0" collapsed="false">
      <c r="A3" s="70" t="s">
        <v>153</v>
      </c>
      <c r="B3" s="70" t="s">
        <v>147</v>
      </c>
      <c r="C3" s="70" t="s">
        <v>7</v>
      </c>
      <c r="D3" s="70" t="s">
        <v>457</v>
      </c>
      <c r="E3" s="70" t="s">
        <v>945</v>
      </c>
      <c r="F3" s="70" t="s">
        <v>946</v>
      </c>
      <c r="G3" s="137"/>
    </row>
  </sheetData>
  <conditionalFormatting sqref="A1:G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D9D9"/>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3" min="1" style="0" width="23.34"/>
    <col collapsed="false" customWidth="true" hidden="false" outlineLevel="0" max="4" min="4" style="0" width="15.19"/>
    <col collapsed="false" customWidth="true" hidden="false" outlineLevel="0" max="5" min="5" style="0" width="17.46"/>
    <col collapsed="false" customWidth="true" hidden="false" outlineLevel="0" max="64" min="6" style="0" width="11.45"/>
  </cols>
  <sheetData>
    <row r="1" customFormat="false" ht="24.75" hidden="true" customHeight="true" outlineLevel="0" collapsed="false">
      <c r="A1" s="14" t="s">
        <v>947</v>
      </c>
      <c r="B1" s="14" t="s">
        <v>948</v>
      </c>
      <c r="C1" s="14" t="s">
        <v>751</v>
      </c>
      <c r="D1" s="14" t="s">
        <v>949</v>
      </c>
      <c r="E1" s="14"/>
    </row>
    <row r="2" customFormat="false" ht="37.5" hidden="false" customHeight="true" outlineLevel="0" collapsed="false">
      <c r="A2" s="63" t="str">
        <f aca="false">HYPERLINK("https://www.bikalims.org/manual/8-analysis-templates/index_html","Sample Template Analyses")</f>
        <v>Sample Template Analyses</v>
      </c>
      <c r="B2" s="79"/>
      <c r="C2" s="54"/>
      <c r="D2" s="141"/>
      <c r="E2" s="18" t="str">
        <f aca="false">HYPERLINK("https://www.bikalabs.com","Creative Commons BYSA
Bika Lab Systems")</f>
        <v>Creative Commons BYSA
Bika Lab Systems</v>
      </c>
    </row>
    <row r="3" customFormat="false" ht="24" hidden="false" customHeight="true" outlineLevel="0" collapsed="false">
      <c r="A3" s="70" t="s">
        <v>950</v>
      </c>
      <c r="B3" s="70" t="s">
        <v>951</v>
      </c>
      <c r="C3" s="70" t="s">
        <v>800</v>
      </c>
      <c r="D3" s="70" t="s">
        <v>952</v>
      </c>
      <c r="E3" s="143"/>
    </row>
  </sheetData>
  <conditionalFormatting sqref="A1:E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D9D9"/>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4" min="1" style="0" width="19.84"/>
    <col collapsed="false" customWidth="true" hidden="false" outlineLevel="0" max="5" min="5" style="0" width="21.32"/>
    <col collapsed="false" customWidth="true" hidden="false" outlineLevel="0" max="64" min="6" style="0" width="11.45"/>
  </cols>
  <sheetData>
    <row r="1" customFormat="false" ht="24.75" hidden="true" customHeight="true" outlineLevel="0" collapsed="false">
      <c r="A1" s="14" t="s">
        <v>947</v>
      </c>
      <c r="B1" s="14" t="s">
        <v>953</v>
      </c>
      <c r="C1" s="14" t="s">
        <v>954</v>
      </c>
      <c r="D1" s="36" t="s">
        <v>955</v>
      </c>
      <c r="E1" s="14"/>
    </row>
    <row r="2" customFormat="false" ht="37.5" hidden="false" customHeight="true" outlineLevel="0" collapsed="false">
      <c r="A2" s="63" t="str">
        <f aca="false">HYPERLINK("https://www.bikalims.org/manual/8-analysis-templates/index_html","Sample Template Partitions")</f>
        <v>Sample Template Partitions</v>
      </c>
      <c r="B2" s="79"/>
      <c r="C2" s="192" t="s">
        <v>956</v>
      </c>
      <c r="D2" s="192"/>
      <c r="E2" s="18" t="str">
        <f aca="false">HYPERLINK("https://www.bikalabs.com","Creative Commons BYSA
Bika Lab Systems")</f>
        <v>Creative Commons BYSA
Bika Lab Systems</v>
      </c>
    </row>
    <row r="3" customFormat="false" ht="24" hidden="false" customHeight="true" outlineLevel="0" collapsed="false">
      <c r="A3" s="70" t="s">
        <v>950</v>
      </c>
      <c r="B3" s="70" t="s">
        <v>957</v>
      </c>
      <c r="C3" s="70" t="s">
        <v>838</v>
      </c>
      <c r="D3" s="70" t="s">
        <v>839</v>
      </c>
      <c r="E3" s="137"/>
    </row>
  </sheetData>
  <mergeCells count="1">
    <mergeCell ref="C2:D2"/>
  </mergeCells>
  <conditionalFormatting sqref="A1:E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4.94"/>
    <col collapsed="false" customWidth="true" hidden="false" outlineLevel="0" max="2" min="2" style="0" width="36.5"/>
    <col collapsed="false" customWidth="true" hidden="false" outlineLevel="0" max="3" min="3" style="0" width="15.08"/>
    <col collapsed="false" customWidth="true" hidden="false" outlineLevel="0" max="4" min="4" style="0" width="17.69"/>
    <col collapsed="false" customWidth="true" hidden="false" outlineLevel="0" max="64" min="5" style="0" width="11.45"/>
  </cols>
  <sheetData>
    <row r="1" customFormat="false" ht="22.5" hidden="true" customHeight="true" outlineLevel="0" collapsed="false">
      <c r="A1" s="14" t="s">
        <v>149</v>
      </c>
      <c r="B1" s="14" t="s">
        <v>150</v>
      </c>
      <c r="C1" s="14" t="s">
        <v>151</v>
      </c>
      <c r="D1" s="14"/>
    </row>
    <row r="2" customFormat="false" ht="37.5" hidden="false" customHeight="true" outlineLevel="0" collapsed="false">
      <c r="A2" s="53" t="s">
        <v>152</v>
      </c>
      <c r="B2" s="54"/>
      <c r="C2" s="55"/>
      <c r="D2" s="18" t="str">
        <f aca="false">HYPERLINK("https://www.bikalabs.com","Creative Commons BYSA
Bika Lab Systems")</f>
        <v>Creative Commons BYSA
Bika Lab Systems</v>
      </c>
    </row>
    <row r="3" customFormat="false" ht="26.25" hidden="false" customHeight="true" outlineLevel="0" collapsed="false">
      <c r="A3" s="44" t="s">
        <v>153</v>
      </c>
      <c r="B3" s="44" t="s">
        <v>7</v>
      </c>
      <c r="C3" s="44" t="s">
        <v>154</v>
      </c>
      <c r="D3" s="22"/>
    </row>
    <row r="4" customFormat="false" ht="21" hidden="false" customHeight="true" outlineLevel="0" collapsed="false">
      <c r="A4" s="50" t="s">
        <v>115</v>
      </c>
      <c r="B4" s="56"/>
      <c r="C4" s="47" t="s">
        <v>108</v>
      </c>
      <c r="D4" s="6"/>
    </row>
    <row r="5" customFormat="false" ht="21" hidden="false" customHeight="true" outlineLevel="0" collapsed="false">
      <c r="A5" s="50" t="s">
        <v>130</v>
      </c>
      <c r="B5" s="56"/>
      <c r="C5" s="47" t="s">
        <v>108</v>
      </c>
      <c r="D5" s="6"/>
    </row>
    <row r="6" customFormat="false" ht="21" hidden="false" customHeight="true" outlineLevel="0" collapsed="false">
      <c r="A6" s="50" t="s">
        <v>155</v>
      </c>
      <c r="B6" s="56"/>
      <c r="C6" s="47" t="s">
        <v>108</v>
      </c>
      <c r="D6" s="6"/>
    </row>
    <row r="7" customFormat="false" ht="21" hidden="false" customHeight="true" outlineLevel="0" collapsed="false">
      <c r="A7" s="50" t="s">
        <v>156</v>
      </c>
      <c r="B7" s="56"/>
      <c r="C7" s="47" t="s">
        <v>108</v>
      </c>
      <c r="D7" s="6"/>
    </row>
    <row r="8" customFormat="false" ht="21" hidden="false" customHeight="true" outlineLevel="0" collapsed="false">
      <c r="A8" s="28" t="s">
        <v>136</v>
      </c>
      <c r="B8" s="57"/>
      <c r="C8" s="51" t="s">
        <v>108</v>
      </c>
      <c r="D8" s="6"/>
    </row>
  </sheetData>
  <conditionalFormatting sqref="A1:D1">
    <cfRule type="expression" priority="2" aboveAverage="0" equalAverage="0" bottom="0" percent="0" rank="0" text="" dxfId="0">
      <formula>LEN(TRIM(A1))=0</formula>
    </cfRule>
  </conditionalFormatting>
  <conditionalFormatting sqref="C4:C8">
    <cfRule type="expression" priority="3" aboveAverage="0" equalAverage="0" bottom="0" percent="0" rank="0" text="" dxfId="0">
      <formula>NOT(COUNTIF(INDIRECT("Lab Contacts!"&amp;"I$4:I"),C4)&gt;0)*NOT(ISBLANK(C4))</formula>
    </cfRule>
  </conditionalFormatting>
  <dataValidations count="2">
    <dataValidation allowBlank="true" operator="equal" showDropDown="false" showErrorMessage="true" showInputMessage="false" sqref="C4:C8" type="list">
      <formula1>'Lab Contacts'!$I$4:$I8</formula1>
      <formula2>0</formula2>
    </dataValidation>
    <dataValidation allowBlank="true" operator="equal" showDropDown="false" showErrorMessage="true" showInputMessage="false" sqref="A8" type="list">
      <formula1>'Lab Departments'!$A$4:$A8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47.5"/>
    <col collapsed="false" customWidth="true" hidden="false" outlineLevel="0" max="2" min="2" style="0" width="28.68"/>
    <col collapsed="false" customWidth="true" hidden="false" outlineLevel="0" max="3" min="3" style="0" width="15.53"/>
    <col collapsed="false" customWidth="true" hidden="false" outlineLevel="0" max="4" min="4" style="0" width="15.42"/>
    <col collapsed="false" customWidth="true" hidden="false" outlineLevel="0" max="10" min="5" style="0" width="16.66"/>
    <col collapsed="false" customWidth="true" hidden="false" outlineLevel="0" max="64" min="11" style="0" width="11.45"/>
  </cols>
  <sheetData>
    <row r="1" customFormat="false" ht="20.25" hidden="true" customHeight="true" outlineLevel="0" collapsed="false">
      <c r="A1" s="77" t="s">
        <v>149</v>
      </c>
      <c r="B1" s="77" t="s">
        <v>150</v>
      </c>
      <c r="C1" s="14" t="s">
        <v>397</v>
      </c>
      <c r="D1" s="36" t="s">
        <v>958</v>
      </c>
      <c r="E1" s="14"/>
      <c r="F1" s="14"/>
      <c r="G1" s="14"/>
      <c r="H1" s="14"/>
      <c r="I1" s="14"/>
      <c r="J1" s="14"/>
    </row>
    <row r="2" customFormat="false" ht="37.5" hidden="false" customHeight="true" outlineLevel="0" collapsed="false">
      <c r="A2" s="170" t="str">
        <f aca="false">HYPERLINK("https://www.bikalims.org/manual/qc/reference-definitions","Reference Definitions")</f>
        <v>Reference Definitions</v>
      </c>
      <c r="B2" s="193" t="s">
        <v>959</v>
      </c>
      <c r="C2" s="55"/>
      <c r="D2" s="54"/>
      <c r="E2" s="18" t="str">
        <f aca="false">HYPERLINK("https://www.bikalabs.com","Creative Commons BYSA
Bika Lab Systems")</f>
        <v>Creative Commons BYSA
Bika Lab Systems</v>
      </c>
      <c r="F2" s="82"/>
      <c r="G2" s="82"/>
      <c r="H2" s="82"/>
      <c r="I2" s="82"/>
      <c r="J2" s="82"/>
    </row>
    <row r="3" customFormat="false" ht="24" hidden="false" customHeight="true" outlineLevel="0" collapsed="false">
      <c r="A3" s="45" t="s">
        <v>153</v>
      </c>
      <c r="B3" s="45" t="s">
        <v>7</v>
      </c>
      <c r="C3" s="44" t="s">
        <v>960</v>
      </c>
      <c r="D3" s="44" t="s">
        <v>961</v>
      </c>
      <c r="E3" s="61"/>
      <c r="F3" s="111"/>
      <c r="G3" s="111"/>
      <c r="H3" s="111"/>
      <c r="I3" s="111"/>
      <c r="J3" s="111"/>
    </row>
    <row r="4" customFormat="false" ht="21" hidden="false" customHeight="true" outlineLevel="0" collapsed="false">
      <c r="A4" s="52" t="s">
        <v>962</v>
      </c>
      <c r="B4" s="52" t="s">
        <v>963</v>
      </c>
      <c r="C4" s="51" t="n">
        <v>1</v>
      </c>
      <c r="D4" s="51" t="n">
        <v>0</v>
      </c>
      <c r="E4" s="194"/>
      <c r="F4" s="194"/>
      <c r="G4" s="194"/>
      <c r="H4" s="194"/>
      <c r="I4" s="194"/>
      <c r="J4" s="194"/>
    </row>
    <row r="5" customFormat="false" ht="21" hidden="false" customHeight="true" outlineLevel="0" collapsed="false">
      <c r="A5" s="28" t="s">
        <v>964</v>
      </c>
      <c r="B5" s="28" t="s">
        <v>965</v>
      </c>
      <c r="C5" s="51" t="n">
        <v>1</v>
      </c>
      <c r="D5" s="51" t="n">
        <v>0</v>
      </c>
      <c r="E5" s="194"/>
      <c r="F5" s="194"/>
      <c r="G5" s="194"/>
      <c r="H5" s="194"/>
      <c r="I5" s="194"/>
      <c r="J5" s="194"/>
    </row>
    <row r="6" customFormat="false" ht="21" hidden="false" customHeight="true" outlineLevel="0" collapsed="false">
      <c r="A6" s="28" t="s">
        <v>966</v>
      </c>
      <c r="B6" s="28" t="s">
        <v>967</v>
      </c>
      <c r="C6" s="51" t="n">
        <v>1</v>
      </c>
      <c r="D6" s="51" t="n">
        <v>0</v>
      </c>
      <c r="E6" s="194"/>
      <c r="F6" s="194"/>
      <c r="G6" s="194"/>
      <c r="H6" s="194"/>
      <c r="I6" s="194"/>
      <c r="J6" s="194"/>
    </row>
    <row r="7" customFormat="false" ht="21" hidden="false" customHeight="true" outlineLevel="0" collapsed="false">
      <c r="A7" s="28" t="s">
        <v>968</v>
      </c>
      <c r="B7" s="28" t="s">
        <v>969</v>
      </c>
      <c r="C7" s="51" t="n">
        <v>1</v>
      </c>
      <c r="D7" s="51" t="n">
        <v>0</v>
      </c>
      <c r="E7" s="194"/>
      <c r="F7" s="194"/>
      <c r="G7" s="194"/>
      <c r="H7" s="194"/>
      <c r="I7" s="194"/>
      <c r="J7" s="194"/>
    </row>
    <row r="8" customFormat="false" ht="21" hidden="false" customHeight="true" outlineLevel="0" collapsed="false">
      <c r="A8" s="28" t="s">
        <v>970</v>
      </c>
      <c r="B8" s="28" t="s">
        <v>971</v>
      </c>
      <c r="C8" s="51" t="n">
        <v>1</v>
      </c>
      <c r="D8" s="51" t="n">
        <v>0</v>
      </c>
      <c r="E8" s="194"/>
      <c r="F8" s="194"/>
      <c r="G8" s="194"/>
      <c r="H8" s="194"/>
      <c r="I8" s="194"/>
      <c r="J8" s="194"/>
    </row>
    <row r="9" customFormat="false" ht="21" hidden="false" customHeight="true" outlineLevel="0" collapsed="false">
      <c r="A9" s="28" t="s">
        <v>972</v>
      </c>
      <c r="B9" s="28"/>
      <c r="C9" s="51" t="n">
        <v>1</v>
      </c>
      <c r="D9" s="51" t="n">
        <v>0</v>
      </c>
      <c r="E9" s="194"/>
      <c r="F9" s="194"/>
      <c r="G9" s="194"/>
      <c r="H9" s="194"/>
      <c r="I9" s="194"/>
      <c r="J9" s="194"/>
    </row>
  </sheetData>
  <conditionalFormatting sqref="A1:J1">
    <cfRule type="expression" priority="2" aboveAverage="0" equalAverage="0" bottom="0" percent="0" rank="0" text="" dxfId="0">
      <formula>LEN(TRIM(A1))=0</formula>
    </cfRule>
  </conditionalFormatting>
  <dataValidations count="3">
    <dataValidation allowBlank="true" operator="equal" showDropDown="false" showErrorMessage="true" showInputMessage="false" sqref="C4:D9" type="list">
      <formula1>"0,1"</formula1>
      <formula2>0</formula2>
    </dataValidation>
    <dataValidation allowBlank="true" operator="greaterThan" prompt="Please enter a date - After 1 Jan 2012. Expected format is YYYY/MM/DD" showDropDown="false" showErrorMessage="true" showInputMessage="true" sqref="E4:J7 E9:J9" type="date">
      <formula1>#ref!/1/1</formula1>
      <formula2>0</formula2>
    </dataValidation>
    <dataValidation allowBlank="true" operator="greaterThan" prompt="Please enter a date - After 1 Jan 2012. Expected format is YYYY/MM/DD" showDropDown="false" showErrorMessage="true" showInputMessage="true" sqref="E8:J8" type="date">
      <formula1>#ref!/1/1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3.47"/>
    <col collapsed="false" customWidth="true" hidden="false" outlineLevel="0" max="2" min="2" style="0" width="36.61"/>
    <col collapsed="false" customWidth="true" hidden="false" outlineLevel="0" max="3" min="3" style="0" width="21.53"/>
    <col collapsed="false" customWidth="true" hidden="false" outlineLevel="0" max="4" min="4" style="0" width="20.07"/>
    <col collapsed="false" customWidth="true" hidden="false" outlineLevel="0" max="6" min="5" style="0" width="13.38"/>
    <col collapsed="false" customWidth="true" hidden="false" outlineLevel="0" max="7" min="7" style="0" width="20.18"/>
    <col collapsed="false" customWidth="true" hidden="false" outlineLevel="0" max="64" min="8" style="0" width="11.45"/>
  </cols>
  <sheetData>
    <row r="1" customFormat="false" ht="20.25" hidden="true" customHeight="true" outlineLevel="0" collapsed="false">
      <c r="A1" s="77" t="s">
        <v>973</v>
      </c>
      <c r="B1" s="77" t="s">
        <v>916</v>
      </c>
      <c r="C1" s="77" t="s">
        <v>800</v>
      </c>
      <c r="D1" s="58" t="s">
        <v>974</v>
      </c>
      <c r="E1" s="195" t="s">
        <v>917</v>
      </c>
      <c r="F1" s="58" t="s">
        <v>918</v>
      </c>
      <c r="G1" s="14"/>
    </row>
    <row r="2" customFormat="false" ht="37.5" hidden="false" customHeight="true" outlineLevel="0" collapsed="false">
      <c r="A2" s="170" t="s">
        <v>975</v>
      </c>
      <c r="B2" s="170"/>
      <c r="C2" s="170"/>
      <c r="D2" s="196"/>
      <c r="E2" s="60" t="s">
        <v>976</v>
      </c>
      <c r="F2" s="60"/>
      <c r="G2" s="18" t="str">
        <f aca="false">HYPERLINK("https://www.bikalabs.com","Creative Commons BYSA
Bika Lab Systems")</f>
        <v>Creative Commons BYSA
Bika Lab Systems</v>
      </c>
    </row>
    <row r="3" customFormat="false" ht="24" hidden="false" customHeight="true" outlineLevel="0" collapsed="false">
      <c r="A3" s="45" t="s">
        <v>977</v>
      </c>
      <c r="B3" s="45" t="s">
        <v>951</v>
      </c>
      <c r="C3" s="45" t="s">
        <v>800</v>
      </c>
      <c r="D3" s="60" t="s">
        <v>978</v>
      </c>
      <c r="E3" s="60" t="s">
        <v>913</v>
      </c>
      <c r="F3" s="60" t="s">
        <v>914</v>
      </c>
      <c r="G3" s="61"/>
    </row>
    <row r="4" customFormat="false" ht="21" hidden="false" customHeight="true" outlineLevel="0" collapsed="false">
      <c r="A4" s="52" t="s">
        <v>962</v>
      </c>
      <c r="B4" s="106" t="s">
        <v>873</v>
      </c>
      <c r="C4" s="73" t="s">
        <v>873</v>
      </c>
      <c r="D4" s="197" t="n">
        <v>100.14</v>
      </c>
      <c r="E4" s="197" t="n">
        <v>96.03</v>
      </c>
      <c r="F4" s="197" t="n">
        <v>104.25</v>
      </c>
      <c r="G4" s="51"/>
    </row>
    <row r="5" customFormat="false" ht="21" hidden="false" customHeight="true" outlineLevel="0" collapsed="false">
      <c r="A5" s="52" t="s">
        <v>964</v>
      </c>
      <c r="B5" s="106" t="s">
        <v>602</v>
      </c>
      <c r="C5" s="73" t="s">
        <v>866</v>
      </c>
      <c r="D5" s="197" t="n">
        <v>99.5</v>
      </c>
      <c r="E5" s="197" t="n">
        <v>95.91</v>
      </c>
      <c r="F5" s="197" t="n">
        <v>103.09</v>
      </c>
      <c r="G5" s="51"/>
    </row>
    <row r="6" customFormat="false" ht="21" hidden="false" customHeight="true" outlineLevel="0" collapsed="false">
      <c r="A6" s="28" t="s">
        <v>966</v>
      </c>
      <c r="B6" s="106" t="s">
        <v>616</v>
      </c>
      <c r="C6" s="73" t="s">
        <v>616</v>
      </c>
      <c r="D6" s="51" t="n">
        <v>104.32</v>
      </c>
      <c r="E6" s="51" t="n">
        <v>95.05</v>
      </c>
      <c r="F6" s="51" t="n">
        <v>113.59</v>
      </c>
      <c r="G6" s="51"/>
    </row>
    <row r="7" customFormat="false" ht="21" hidden="false" customHeight="true" outlineLevel="0" collapsed="false">
      <c r="A7" s="28" t="s">
        <v>968</v>
      </c>
      <c r="B7" s="106" t="s">
        <v>842</v>
      </c>
      <c r="C7" s="73" t="s">
        <v>842</v>
      </c>
      <c r="D7" s="51" t="n">
        <v>100</v>
      </c>
      <c r="E7" s="51" t="n">
        <v>85</v>
      </c>
      <c r="F7" s="51" t="n">
        <v>115</v>
      </c>
      <c r="G7" s="51"/>
    </row>
    <row r="8" customFormat="false" ht="21" hidden="false" customHeight="true" outlineLevel="0" collapsed="false">
      <c r="A8" s="28" t="s">
        <v>970</v>
      </c>
      <c r="B8" s="106" t="s">
        <v>614</v>
      </c>
      <c r="C8" s="73" t="s">
        <v>614</v>
      </c>
      <c r="D8" s="51" t="n">
        <v>100</v>
      </c>
      <c r="E8" s="51" t="n">
        <v>75</v>
      </c>
      <c r="F8" s="51" t="n">
        <v>125</v>
      </c>
      <c r="G8" s="51"/>
    </row>
    <row r="9" customFormat="false" ht="21" hidden="false" customHeight="true" outlineLevel="0" collapsed="false">
      <c r="A9" s="28" t="s">
        <v>972</v>
      </c>
      <c r="B9" s="106" t="s">
        <v>873</v>
      </c>
      <c r="C9" s="73" t="s">
        <v>873</v>
      </c>
      <c r="D9" s="51" t="n">
        <v>0</v>
      </c>
      <c r="E9" s="51" t="n">
        <v>0</v>
      </c>
      <c r="F9" s="51" t="n">
        <v>0.01</v>
      </c>
      <c r="G9" s="51"/>
    </row>
    <row r="10" customFormat="false" ht="21" hidden="false" customHeight="true" outlineLevel="0" collapsed="false">
      <c r="A10" s="28" t="s">
        <v>972</v>
      </c>
      <c r="B10" s="106" t="s">
        <v>602</v>
      </c>
      <c r="C10" s="73" t="s">
        <v>866</v>
      </c>
      <c r="D10" s="51" t="n">
        <v>0</v>
      </c>
      <c r="E10" s="51" t="n">
        <v>0</v>
      </c>
      <c r="F10" s="51" t="n">
        <v>0.01</v>
      </c>
      <c r="G10" s="51"/>
    </row>
    <row r="11" customFormat="false" ht="21" hidden="false" customHeight="true" outlineLevel="0" collapsed="false">
      <c r="A11" s="28" t="s">
        <v>972</v>
      </c>
      <c r="B11" s="106" t="s">
        <v>616</v>
      </c>
      <c r="C11" s="73" t="s">
        <v>616</v>
      </c>
      <c r="D11" s="51" t="n">
        <v>0</v>
      </c>
      <c r="E11" s="51" t="n">
        <v>0</v>
      </c>
      <c r="F11" s="51" t="n">
        <v>0.01</v>
      </c>
      <c r="G11" s="51"/>
    </row>
    <row r="12" customFormat="false" ht="21" hidden="false" customHeight="true" outlineLevel="0" collapsed="false">
      <c r="A12" s="28" t="s">
        <v>972</v>
      </c>
      <c r="B12" s="106" t="s">
        <v>842</v>
      </c>
      <c r="C12" s="73" t="s">
        <v>842</v>
      </c>
      <c r="D12" s="51" t="n">
        <v>0</v>
      </c>
      <c r="E12" s="51" t="n">
        <v>0</v>
      </c>
      <c r="F12" s="51" t="n">
        <v>0.01</v>
      </c>
      <c r="G12" s="51"/>
    </row>
    <row r="13" customFormat="false" ht="21" hidden="false" customHeight="true" outlineLevel="0" collapsed="false">
      <c r="A13" s="28" t="s">
        <v>972</v>
      </c>
      <c r="B13" s="106" t="s">
        <v>614</v>
      </c>
      <c r="C13" s="73" t="s">
        <v>614</v>
      </c>
      <c r="D13" s="51" t="n">
        <v>0</v>
      </c>
      <c r="E13" s="51" t="n">
        <v>0</v>
      </c>
      <c r="F13" s="51" t="n">
        <v>0.01</v>
      </c>
      <c r="G13" s="51"/>
    </row>
  </sheetData>
  <mergeCells count="1">
    <mergeCell ref="E2:F2"/>
  </mergeCells>
  <conditionalFormatting sqref="C4:C13">
    <cfRule type="expression" priority="2" aboveAverage="0" equalAverage="0" bottom="0" percent="0" rank="0" text="" dxfId="0">
      <formula>NOT(COUNTIF(INDIRECT("Analysis Services!"&amp;"F$4:F"),C4)&gt;0)*NOT(ISBLANK(C4))</formula>
    </cfRule>
  </conditionalFormatting>
  <conditionalFormatting sqref="B4:B13">
    <cfRule type="expression" priority="3" aboveAverage="0" equalAverage="0" bottom="0" percent="0" rank="0" text="" dxfId="0">
      <formula>NOT(COUNTIF(INDIRECT("Analysis Services!"&amp;"C$4:C"),B4)&gt;0)*NOT(ISBLANK(B4))</formula>
    </cfRule>
  </conditionalFormatting>
  <conditionalFormatting sqref="A1:G1">
    <cfRule type="expression" priority="4" aboveAverage="0" equalAverage="0" bottom="0" percent="0" rank="0" text="" dxfId="0">
      <formula>LEN(TRIM(A1))=0</formula>
    </cfRule>
  </conditionalFormatting>
  <conditionalFormatting sqref="A4:A13">
    <cfRule type="expression" priority="5" aboveAverage="0" equalAverage="0" bottom="0" percent="0" rank="0" text="" dxfId="0">
      <formula>NOT(COUNTIF(INDIRECT("Reference Definitions!"&amp;"A$4:A"),A4)&gt;0)*NOT(ISBLANK(A4))</formula>
    </cfRule>
  </conditionalFormatting>
  <dataValidations count="4">
    <dataValidation allowBlank="true" operator="equal" showDropDown="false" showErrorMessage="true" showInputMessage="false" sqref="A4:A13" type="list">
      <formula1>'Reference Definitions'!$A$4:$A13</formula1>
      <formula2>0</formula2>
    </dataValidation>
    <dataValidation allowBlank="true" operator="equal" showDropDown="false" showErrorMessage="true" showInputMessage="false" sqref="B4:B13" type="list">
      <formula1>'Analysis Services'!$C$4:$C13</formula1>
      <formula2>0</formula2>
    </dataValidation>
    <dataValidation allowBlank="true" operator="equal" showDropDown="false" showErrorMessage="true" showInputMessage="false" sqref="C4:C13" type="list">
      <formula1>'Analysis Services'!$F$4:$F13</formula1>
      <formula2>0</formula2>
    </dataValidation>
    <dataValidation allowBlank="true" operator="between" showDropDown="false" showErrorMessage="false" showInputMessage="false" sqref="D4:F13" type="decimal">
      <formula1>-9999999</formula1>
      <formula2>9999999999</formula2>
    </dataValidation>
  </dataValidations>
  <printOptions headings="false" gridLines="true" gridLinesSet="true" horizontalCentered="true" verticalCentered="false"/>
  <pageMargins left="0.25" right="0.25" top="0.75" bottom="0.75" header="0.511805555555555" footer="0.511805555555555"/>
  <pageSetup paperSize="1" scale="60" firstPageNumber="0" fitToWidth="1" fitToHeight="1"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4.94"/>
    <col collapsed="false" customWidth="true" hidden="false" outlineLevel="0" max="2" min="2" style="0" width="30.15"/>
    <col collapsed="false" customWidth="true" hidden="false" outlineLevel="0" max="3" min="3" style="0" width="21.77"/>
    <col collapsed="false" customWidth="true" hidden="false" outlineLevel="0" max="4" min="4" style="0" width="24.26"/>
    <col collapsed="false" customWidth="true" hidden="false" outlineLevel="0" max="64" min="5" style="0" width="11.45"/>
  </cols>
  <sheetData>
    <row r="1" customFormat="false" ht="20.25" hidden="false" customHeight="true" outlineLevel="0" collapsed="false">
      <c r="A1" s="198" t="s">
        <v>149</v>
      </c>
      <c r="B1" s="198" t="s">
        <v>150</v>
      </c>
      <c r="C1" s="198" t="s">
        <v>593</v>
      </c>
      <c r="D1" s="99"/>
    </row>
    <row r="2" customFormat="false" ht="37.5" hidden="false" customHeight="true" outlineLevel="0" collapsed="false">
      <c r="A2" s="53" t="str">
        <f aca="false">HYPERLINK("https://www.bikalims.org/manual/worksheets/worksheets","Worksheet Templates")</f>
        <v>Worksheet Templates</v>
      </c>
      <c r="B2" s="199"/>
      <c r="C2" s="39"/>
      <c r="D2" s="82" t="str">
        <f aca="false">HYPERLINK("https://www.bikalabs.com","Creative Commons BYSA
Bika Lab Systems")</f>
        <v>Creative Commons BYSA
Bika Lab Systems</v>
      </c>
    </row>
    <row r="3" customFormat="false" ht="24" hidden="false" customHeight="true" outlineLevel="0" collapsed="false">
      <c r="A3" s="70" t="s">
        <v>153</v>
      </c>
      <c r="B3" s="70" t="s">
        <v>7</v>
      </c>
      <c r="C3" s="84" t="s">
        <v>599</v>
      </c>
      <c r="D3" s="21"/>
    </row>
    <row r="4" customFormat="false" ht="21" hidden="false" customHeight="true" outlineLevel="0" collapsed="false">
      <c r="A4" s="6" t="s">
        <v>979</v>
      </c>
      <c r="B4" s="6" t="s">
        <v>980</v>
      </c>
      <c r="C4" s="6" t="s">
        <v>574</v>
      </c>
      <c r="D4" s="86"/>
    </row>
  </sheetData>
  <conditionalFormatting sqref="A1:D1">
    <cfRule type="expression" priority="2" aboveAverage="0" equalAverage="0" bottom="0" percent="0" rank="0" text="" dxfId="0">
      <formula>LEN(TRIM(A1))=0</formula>
    </cfRule>
  </conditionalFormatting>
  <dataValidations count="1">
    <dataValidation allowBlank="true" operator="equal" showDropDown="false" showErrorMessage="true" showInputMessage="false" sqref="C4" type="list">
      <formula1>Instruments!$B$4:$B4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30.95"/>
    <col collapsed="false" customWidth="true" hidden="false" outlineLevel="0" max="3" min="2" style="0" width="27.09"/>
    <col collapsed="false" customWidth="true" hidden="false" outlineLevel="0" max="4" min="4" style="0" width="19.15"/>
    <col collapsed="false" customWidth="true" hidden="false" outlineLevel="0" max="64" min="5" style="0" width="11.45"/>
  </cols>
  <sheetData>
    <row r="1" customFormat="false" ht="20.25" hidden="true" customHeight="true" outlineLevel="0" collapsed="false">
      <c r="A1" s="198" t="s">
        <v>981</v>
      </c>
      <c r="B1" s="198" t="s">
        <v>916</v>
      </c>
      <c r="C1" s="198" t="s">
        <v>800</v>
      </c>
      <c r="D1" s="200"/>
    </row>
    <row r="2" customFormat="false" ht="37.5" hidden="false" customHeight="true" outlineLevel="0" collapsed="false">
      <c r="A2" s="53" t="s">
        <v>982</v>
      </c>
      <c r="B2" s="199"/>
      <c r="C2" s="54"/>
      <c r="D2" s="18" t="str">
        <f aca="false">HYPERLINK("https://www.bikalabs.com","Creative Commons BYSA
Bika Lab Systems")</f>
        <v>Creative Commons BYSA
Bika Lab Systems</v>
      </c>
    </row>
    <row r="3" customFormat="false" ht="24" hidden="false" customHeight="true" outlineLevel="0" collapsed="false">
      <c r="A3" s="70" t="s">
        <v>950</v>
      </c>
      <c r="B3" s="70" t="s">
        <v>951</v>
      </c>
      <c r="C3" s="70" t="s">
        <v>800</v>
      </c>
      <c r="D3" s="137"/>
    </row>
    <row r="4" customFormat="false" ht="19.5" hidden="false" customHeight="true" outlineLevel="0" collapsed="false">
      <c r="A4" s="6" t="s">
        <v>979</v>
      </c>
      <c r="B4" s="106" t="s">
        <v>851</v>
      </c>
      <c r="C4" s="73" t="s">
        <v>852</v>
      </c>
      <c r="D4" s="6"/>
    </row>
    <row r="5" customFormat="false" ht="19.5" hidden="false" customHeight="true" outlineLevel="0" collapsed="false">
      <c r="A5" s="6" t="s">
        <v>979</v>
      </c>
      <c r="B5" s="106" t="s">
        <v>862</v>
      </c>
      <c r="C5" s="73" t="s">
        <v>863</v>
      </c>
      <c r="D5" s="6"/>
    </row>
    <row r="6" customFormat="false" ht="19.5" hidden="false" customHeight="true" outlineLevel="0" collapsed="false">
      <c r="A6" s="6" t="s">
        <v>979</v>
      </c>
      <c r="B6" s="106" t="s">
        <v>616</v>
      </c>
      <c r="C6" s="73" t="s">
        <v>616</v>
      </c>
      <c r="D6" s="6"/>
    </row>
    <row r="7" customFormat="false" ht="19.5" hidden="false" customHeight="true" outlineLevel="0" collapsed="false">
      <c r="A7" s="6" t="s">
        <v>979</v>
      </c>
      <c r="B7" s="106" t="s">
        <v>877</v>
      </c>
      <c r="C7" s="73" t="s">
        <v>878</v>
      </c>
      <c r="D7" s="6"/>
    </row>
    <row r="8" customFormat="false" ht="19.5" hidden="false" customHeight="true" outlineLevel="0" collapsed="false">
      <c r="A8" s="6" t="s">
        <v>979</v>
      </c>
      <c r="B8" s="106" t="s">
        <v>873</v>
      </c>
      <c r="C8" s="73" t="s">
        <v>873</v>
      </c>
      <c r="D8" s="6"/>
    </row>
    <row r="9" customFormat="false" ht="19.5" hidden="false" customHeight="true" outlineLevel="0" collapsed="false">
      <c r="A9" s="6" t="s">
        <v>979</v>
      </c>
      <c r="B9" s="106" t="s">
        <v>614</v>
      </c>
      <c r="C9" s="73" t="s">
        <v>614</v>
      </c>
      <c r="D9" s="6"/>
    </row>
    <row r="10" customFormat="false" ht="19.5" hidden="false" customHeight="true" outlineLevel="0" collapsed="false">
      <c r="A10" s="6" t="s">
        <v>979</v>
      </c>
      <c r="B10" s="106" t="s">
        <v>616</v>
      </c>
      <c r="C10" s="73" t="s">
        <v>616</v>
      </c>
      <c r="D10" s="6"/>
    </row>
  </sheetData>
  <conditionalFormatting sqref="C4:C10">
    <cfRule type="expression" priority="2" aboveAverage="0" equalAverage="0" bottom="0" percent="0" rank="0" text="" dxfId="0">
      <formula>NOT(COUNTIF(INDIRECT("Analysis Services!"&amp;"F$4:F"),C4)&gt;0)*NOT(ISBLANK(C4))</formula>
    </cfRule>
  </conditionalFormatting>
  <conditionalFormatting sqref="B4:B10">
    <cfRule type="expression" priority="3" aboveAverage="0" equalAverage="0" bottom="0" percent="0" rank="0" text="" dxfId="0">
      <formula>NOT(COUNTIF(INDIRECT("Analysis Services!"&amp;"C$4:C"),B4)&gt;0)*NOT(ISBLANK(B4))</formula>
    </cfRule>
  </conditionalFormatting>
  <conditionalFormatting sqref="A1:D1">
    <cfRule type="expression" priority="4" aboveAverage="0" equalAverage="0" bottom="0" percent="0" rank="0" text="" dxfId="0">
      <formula>LEN(TRIM(A1))=0</formula>
    </cfRule>
  </conditionalFormatting>
  <dataValidations count="2">
    <dataValidation allowBlank="true" operator="equal" showDropDown="false" showErrorMessage="true" showInputMessage="false" sqref="B4:B10" type="list">
      <formula1>'Analysis Services'!$C$4:$C10</formula1>
      <formula2>0</formula2>
    </dataValidation>
    <dataValidation allowBlank="true" operator="equal" showDropDown="false" showErrorMessage="true" showInputMessage="false" sqref="C4:C10" type="list">
      <formula1>'Analysis Services'!$F$4:$F10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43.98"/>
    <col collapsed="false" customWidth="true" hidden="false" outlineLevel="0" max="2" min="2" style="0" width="13.83"/>
    <col collapsed="false" customWidth="true" hidden="false" outlineLevel="0" max="3" min="3" style="0" width="23.01"/>
    <col collapsed="false" customWidth="true" hidden="false" outlineLevel="0" max="4" min="4" style="0" width="18.26"/>
    <col collapsed="false" customWidth="true" hidden="false" outlineLevel="0" max="5" min="5" style="0" width="37.4"/>
    <col collapsed="false" customWidth="true" hidden="false" outlineLevel="0" max="6" min="6" style="0" width="18.26"/>
    <col collapsed="false" customWidth="true" hidden="false" outlineLevel="0" max="7" min="7" style="0" width="22.11"/>
    <col collapsed="false" customWidth="true" hidden="false" outlineLevel="0" max="64" min="8" style="0" width="11.45"/>
  </cols>
  <sheetData>
    <row r="1" customFormat="false" ht="20.25" hidden="true" customHeight="true" outlineLevel="0" collapsed="false">
      <c r="A1" s="201" t="s">
        <v>981</v>
      </c>
      <c r="B1" s="201" t="s">
        <v>983</v>
      </c>
      <c r="C1" s="201" t="s">
        <v>984</v>
      </c>
      <c r="D1" s="36" t="s">
        <v>985</v>
      </c>
      <c r="E1" s="14" t="s">
        <v>986</v>
      </c>
      <c r="F1" s="36" t="s">
        <v>987</v>
      </c>
      <c r="G1" s="202"/>
    </row>
    <row r="2" customFormat="false" ht="35.25" hidden="false" customHeight="true" outlineLevel="0" collapsed="false">
      <c r="A2" s="53" t="str">
        <f aca="false">HYPERLINK("https://www.bikalims.org/manual/worksheets/worksheets","Worksheet Template Layouts")</f>
        <v>Worksheet Template Layouts</v>
      </c>
      <c r="B2" s="199"/>
      <c r="C2" s="203"/>
      <c r="D2" s="68" t="s">
        <v>988</v>
      </c>
      <c r="E2" s="68"/>
      <c r="F2" s="68"/>
      <c r="G2" s="18" t="str">
        <f aca="false">HYPERLINK("https://www.bikalabs.com","Creative Commons BYSA
Bika Lab Systems")</f>
        <v>Creative Commons BYSA
Bika Lab Systems</v>
      </c>
    </row>
    <row r="3" customFormat="false" ht="24" hidden="false" customHeight="true" outlineLevel="0" collapsed="false">
      <c r="A3" s="70" t="s">
        <v>950</v>
      </c>
      <c r="B3" s="44" t="s">
        <v>989</v>
      </c>
      <c r="C3" s="44" t="s">
        <v>990</v>
      </c>
      <c r="D3" s="44" t="s">
        <v>991</v>
      </c>
      <c r="E3" s="44" t="s">
        <v>992</v>
      </c>
      <c r="F3" s="44" t="s">
        <v>993</v>
      </c>
      <c r="G3" s="61"/>
    </row>
    <row r="4" customFormat="false" ht="21" hidden="false" customHeight="true" outlineLevel="0" collapsed="false">
      <c r="A4" s="6" t="s">
        <v>979</v>
      </c>
      <c r="B4" s="74" t="n">
        <v>1</v>
      </c>
      <c r="C4" s="106" t="s">
        <v>958</v>
      </c>
      <c r="D4" s="106" t="s">
        <v>972</v>
      </c>
      <c r="E4" s="107"/>
      <c r="F4" s="106"/>
      <c r="G4" s="204"/>
    </row>
    <row r="5" customFormat="false" ht="21" hidden="false" customHeight="true" outlineLevel="0" collapsed="false">
      <c r="A5" s="6" t="s">
        <v>979</v>
      </c>
      <c r="B5" s="74" t="n">
        <v>2</v>
      </c>
      <c r="C5" s="106" t="s">
        <v>994</v>
      </c>
      <c r="D5" s="106"/>
      <c r="E5" s="107" t="s">
        <v>964</v>
      </c>
      <c r="F5" s="106"/>
      <c r="G5" s="204"/>
    </row>
    <row r="6" customFormat="false" ht="21" hidden="false" customHeight="true" outlineLevel="0" collapsed="false">
      <c r="A6" s="6" t="s">
        <v>979</v>
      </c>
      <c r="B6" s="74" t="n">
        <v>3</v>
      </c>
      <c r="C6" s="106" t="s">
        <v>995</v>
      </c>
      <c r="D6" s="107"/>
      <c r="E6" s="106"/>
      <c r="F6" s="106"/>
      <c r="G6" s="204"/>
    </row>
    <row r="7" customFormat="false" ht="21" hidden="false" customHeight="true" outlineLevel="0" collapsed="false">
      <c r="A7" s="6" t="s">
        <v>979</v>
      </c>
      <c r="B7" s="74" t="n">
        <v>4</v>
      </c>
      <c r="C7" s="106" t="s">
        <v>995</v>
      </c>
      <c r="D7" s="107"/>
      <c r="E7" s="106"/>
      <c r="F7" s="106"/>
      <c r="G7" s="204"/>
    </row>
    <row r="8" customFormat="false" ht="21" hidden="false" customHeight="true" outlineLevel="0" collapsed="false">
      <c r="A8" s="6" t="s">
        <v>979</v>
      </c>
      <c r="B8" s="74" t="n">
        <v>5</v>
      </c>
      <c r="C8" s="106" t="s">
        <v>995</v>
      </c>
      <c r="D8" s="107"/>
      <c r="E8" s="106"/>
      <c r="F8" s="106"/>
      <c r="G8" s="204"/>
    </row>
    <row r="9" customFormat="false" ht="21" hidden="false" customHeight="true" outlineLevel="0" collapsed="false">
      <c r="A9" s="6" t="s">
        <v>979</v>
      </c>
      <c r="B9" s="74" t="n">
        <v>6</v>
      </c>
      <c r="C9" s="106" t="s">
        <v>995</v>
      </c>
      <c r="D9" s="107"/>
      <c r="E9" s="106"/>
      <c r="F9" s="106"/>
      <c r="G9" s="204"/>
    </row>
    <row r="10" customFormat="false" ht="21" hidden="false" customHeight="true" outlineLevel="0" collapsed="false">
      <c r="A10" s="6" t="s">
        <v>979</v>
      </c>
      <c r="B10" s="74" t="n">
        <v>7</v>
      </c>
      <c r="C10" s="106" t="s">
        <v>995</v>
      </c>
      <c r="D10" s="107"/>
      <c r="E10" s="106"/>
      <c r="F10" s="106"/>
      <c r="G10" s="204"/>
    </row>
  </sheetData>
  <mergeCells count="1">
    <mergeCell ref="D2:F2"/>
  </mergeCells>
  <conditionalFormatting sqref="D4:E10">
    <cfRule type="expression" priority="2" aboveAverage="0" equalAverage="0" bottom="0" percent="0" rank="0" text="" dxfId="0">
      <formula>NOT(COUNTIF(INDIRECT("Reference Definitions!"&amp;"A$4:A"),D4)&gt;0)*NOT(ISBLANK(D4))</formula>
    </cfRule>
  </conditionalFormatting>
  <conditionalFormatting sqref="A1:G1">
    <cfRule type="expression" priority="3" aboveAverage="0" equalAverage="0" bottom="0" percent="0" rank="0" text="" dxfId="0">
      <formula>LEN(TRIM(A1))=0</formula>
    </cfRule>
  </conditionalFormatting>
  <dataValidations count="5">
    <dataValidation allowBlank="true" operator="greaterThan" prompt="Integer - Please enter a whole number bigger than 0" showDropDown="false" showErrorMessage="true" showInputMessage="true" sqref="B4:B10" type="decimal">
      <formula1>0</formula1>
      <formula2>0</formula2>
    </dataValidation>
    <dataValidation allowBlank="true" operator="equal" prompt="Indicate what type of Analysis goes into the position, QC sample or Routine  - Select a valid entry from the drop-down list. The list is maintained  on the 'Constants' sheet" showDropDown="false" showErrorMessage="true" showInputMessage="true" sqref="C4:C10" type="list">
      <formula1>"Analysis,Control,Blank,Duplicate"</formula1>
      <formula2>0</formula2>
    </dataValidation>
    <dataValidation allowBlank="true" operator="equal" prompt="If a BLANK, select a Blank Reference Definition for the Reference Sample - Select a valid BLANK Reference Definition from the selection list. The list is  maintained on the 'Reference Definitions' sheet." showDropDown="false" showErrorMessage="true" showInputMessage="true" sqref="D4:D10" type="list">
      <formula1>'Reference Definitions'!$A$4:$A10</formula1>
      <formula2>0</formula2>
    </dataValidation>
    <dataValidation allowBlank="true" operator="equal" showDropDown="false" showErrorMessage="true" showInputMessage="false" sqref="E4:E10" type="list">
      <formula1>'Reference Definitions'!$A$4:$A10</formula1>
      <formula2>0</formula2>
    </dataValidation>
    <dataValidation allowBlank="true" operator="greaterThan" prompt="If a Duplicate, please select a worksheet position to be duplicated - Must indicate an existing position on the worksheet" showDropDown="false" showErrorMessage="true" showInputMessage="true" sqref="F4:F10" type="decimal">
      <formula1>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CCC"/>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53"/>
    <col collapsed="false" customWidth="true" hidden="false" outlineLevel="0" max="2" min="2" style="0" width="39.68"/>
    <col collapsed="false" customWidth="true" hidden="false" outlineLevel="0" max="3" min="3" style="0" width="26.98"/>
    <col collapsed="false" customWidth="true" hidden="false" outlineLevel="0" max="64" min="4" style="0" width="11.45"/>
  </cols>
  <sheetData>
    <row r="1" customFormat="false" ht="20.25" hidden="true" customHeight="true" outlineLevel="0" collapsed="false">
      <c r="A1" s="14" t="s">
        <v>149</v>
      </c>
      <c r="B1" s="14" t="s">
        <v>150</v>
      </c>
      <c r="C1" s="14"/>
    </row>
    <row r="2" customFormat="false" ht="37.5" hidden="false" customHeight="true" outlineLevel="0" collapsed="false">
      <c r="A2" s="63" t="s">
        <v>996</v>
      </c>
      <c r="B2" s="54"/>
      <c r="C2" s="18" t="str">
        <f aca="false">HYPERLINK("https://www.bikalabs.com","Creative Commons BYSA
Bika Lab Systems")</f>
        <v>Creative Commons BYSA
Bika Lab Systems</v>
      </c>
    </row>
    <row r="3" customFormat="false" ht="24" hidden="false" customHeight="true" outlineLevel="0" collapsed="false">
      <c r="A3" s="70" t="s">
        <v>153</v>
      </c>
      <c r="B3" s="70" t="s">
        <v>7</v>
      </c>
      <c r="C3" s="21"/>
    </row>
    <row r="4" customFormat="false" ht="21" hidden="false" customHeight="true" outlineLevel="0" collapsed="false">
      <c r="A4" s="139" t="s">
        <v>997</v>
      </c>
      <c r="B4" s="139" t="s">
        <v>998</v>
      </c>
      <c r="C4" s="139"/>
    </row>
    <row r="5" customFormat="false" ht="21" hidden="false" customHeight="true" outlineLevel="0" collapsed="false">
      <c r="A5" s="205" t="s">
        <v>999</v>
      </c>
      <c r="B5" s="205" t="s">
        <v>1000</v>
      </c>
      <c r="C5" s="139"/>
    </row>
    <row r="6" customFormat="false" ht="21" hidden="false" customHeight="true" outlineLevel="0" collapsed="false">
      <c r="A6" s="205" t="s">
        <v>1001</v>
      </c>
      <c r="B6" s="205" t="s">
        <v>1002</v>
      </c>
      <c r="C6" s="139"/>
    </row>
    <row r="7" customFormat="false" ht="21" hidden="false" customHeight="true" outlineLevel="0" collapsed="false">
      <c r="A7" s="205" t="s">
        <v>1003</v>
      </c>
      <c r="B7" s="205" t="s">
        <v>1004</v>
      </c>
      <c r="C7" s="139"/>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CCC"/>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5.28"/>
    <col collapsed="false" customWidth="true" hidden="false" outlineLevel="0" max="2" min="2" style="0" width="30.15"/>
    <col collapsed="false" customWidth="true" hidden="false" outlineLevel="0" max="3" min="3" style="0" width="18.83"/>
    <col collapsed="false" customWidth="true" hidden="false" outlineLevel="0" max="64" min="4" style="0" width="11.45"/>
  </cols>
  <sheetData>
    <row r="1" customFormat="false" ht="20.25" hidden="true" customHeight="true" outlineLevel="0" collapsed="false">
      <c r="A1" s="77" t="s">
        <v>149</v>
      </c>
      <c r="B1" s="77" t="s">
        <v>150</v>
      </c>
      <c r="C1" s="14"/>
    </row>
    <row r="2" customFormat="false" ht="37.5" hidden="false" customHeight="true" outlineLevel="0" collapsed="false">
      <c r="A2" s="170" t="s">
        <v>1005</v>
      </c>
      <c r="B2" s="54"/>
      <c r="C2" s="18" t="str">
        <f aca="false">HYPERLINK("https://www.bikalabs.com","Creative Commons BYSA
Bika Lab Systems")</f>
        <v>Creative Commons BYSA
Bika Lab Systems</v>
      </c>
    </row>
    <row r="3" customFormat="false" ht="24" hidden="false" customHeight="true" outlineLevel="0" collapsed="false">
      <c r="A3" s="116" t="s">
        <v>153</v>
      </c>
      <c r="B3" s="116" t="s">
        <v>7</v>
      </c>
      <c r="C3" s="137"/>
    </row>
    <row r="4" customFormat="false" ht="21" hidden="false" customHeight="true" outlineLevel="0" collapsed="false">
      <c r="A4" s="52" t="s">
        <v>1006</v>
      </c>
      <c r="B4" s="52"/>
      <c r="C4" s="51"/>
    </row>
    <row r="5" customFormat="false" ht="21" hidden="false" customHeight="true" outlineLevel="0" collapsed="false">
      <c r="A5" s="52" t="s">
        <v>1007</v>
      </c>
      <c r="B5" s="52"/>
      <c r="C5" s="51"/>
    </row>
    <row r="6" customFormat="false" ht="21" hidden="false" customHeight="true" outlineLevel="0" collapsed="false">
      <c r="A6" s="52" t="s">
        <v>1008</v>
      </c>
      <c r="B6" s="52"/>
      <c r="C6" s="51"/>
    </row>
    <row r="7" customFormat="false" ht="21" hidden="false" customHeight="true" outlineLevel="0" collapsed="false">
      <c r="A7" s="52" t="s">
        <v>1009</v>
      </c>
      <c r="B7" s="52"/>
      <c r="C7" s="51"/>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true" outlineLevel="1" max="1" min="1" style="0" width="15.42"/>
    <col collapsed="false" customWidth="true" hidden="false" outlineLevel="0" max="2" min="2" style="0" width="33.1"/>
    <col collapsed="false" customWidth="true" hidden="false" outlineLevel="0" max="3" min="3" style="0" width="12.36"/>
    <col collapsed="false" customWidth="true" hidden="false" outlineLevel="0" max="4" min="4" style="0" width="25.96"/>
    <col collapsed="false" customWidth="true" hidden="false" outlineLevel="0" max="64" min="5" style="0" width="11.45"/>
  </cols>
  <sheetData>
    <row r="1" customFormat="false" ht="20.25" hidden="true" customHeight="true" outlineLevel="0" collapsed="false">
      <c r="A1" s="14" t="s">
        <v>6</v>
      </c>
      <c r="B1" s="14" t="s">
        <v>7</v>
      </c>
      <c r="C1" s="14" t="s">
        <v>8</v>
      </c>
      <c r="D1" s="36"/>
    </row>
    <row r="2" customFormat="false" ht="37.5" hidden="false" customHeight="true" outlineLevel="0" collapsed="false">
      <c r="A2" s="19"/>
      <c r="B2" s="37" t="str">
        <f aca="false">HYPERLINK("https://www.bikalims.org/manual/setup-and-configuration/main_setup_items","Setup – Global defaults")</f>
        <v>Setup – Global defaults</v>
      </c>
      <c r="C2" s="39"/>
      <c r="D2" s="82" t="str">
        <f aca="false">HYPERLINK("https://www.bikalabs.com","Creative Commons BYSA
Bika Lab Systems")</f>
        <v>Creative Commons BYSA
Bika Lab Systems</v>
      </c>
    </row>
    <row r="3" customFormat="false" ht="24" hidden="false" customHeight="true" outlineLevel="0" collapsed="false">
      <c r="A3" s="22" t="s">
        <v>6</v>
      </c>
      <c r="B3" s="70" t="s">
        <v>7</v>
      </c>
      <c r="C3" s="70" t="s">
        <v>8</v>
      </c>
      <c r="D3" s="22"/>
    </row>
    <row r="4" customFormat="false" ht="24" hidden="false" customHeight="true" outlineLevel="0" collapsed="false">
      <c r="A4" s="109" t="s">
        <v>1010</v>
      </c>
      <c r="B4" s="206" t="s">
        <v>1010</v>
      </c>
      <c r="C4" s="74" t="s">
        <v>1011</v>
      </c>
      <c r="D4" s="74"/>
    </row>
    <row r="5" customFormat="false" ht="24" hidden="false" customHeight="true" outlineLevel="0" collapsed="false">
      <c r="A5" s="109" t="s">
        <v>1012</v>
      </c>
      <c r="B5" s="206" t="s">
        <v>1013</v>
      </c>
      <c r="C5" s="74" t="n">
        <v>1</v>
      </c>
      <c r="D5" s="74"/>
    </row>
    <row r="6" customFormat="false" ht="24" hidden="false" customHeight="true" outlineLevel="0" collapsed="false">
      <c r="A6" s="109" t="s">
        <v>1014</v>
      </c>
      <c r="B6" s="206" t="s">
        <v>1015</v>
      </c>
      <c r="C6" s="74" t="n">
        <v>1</v>
      </c>
      <c r="D6" s="74"/>
    </row>
    <row r="7" customFormat="false" ht="24" hidden="false" customHeight="true" outlineLevel="0" collapsed="false">
      <c r="A7" s="109" t="s">
        <v>1016</v>
      </c>
      <c r="B7" s="206" t="s">
        <v>1017</v>
      </c>
      <c r="C7" s="74" t="n">
        <v>10</v>
      </c>
      <c r="D7" s="74"/>
    </row>
    <row r="8" customFormat="false" ht="24" hidden="false" customHeight="true" outlineLevel="0" collapsed="false">
      <c r="A8" s="109" t="s">
        <v>811</v>
      </c>
      <c r="B8" s="206" t="s">
        <v>1018</v>
      </c>
      <c r="C8" s="74" t="n">
        <v>15</v>
      </c>
      <c r="D8" s="74"/>
    </row>
    <row r="9" customFormat="false" ht="24" hidden="false" customHeight="true" outlineLevel="0" collapsed="false">
      <c r="A9" s="109" t="s">
        <v>1019</v>
      </c>
      <c r="B9" s="206" t="s">
        <v>1020</v>
      </c>
      <c r="C9" s="74" t="n">
        <v>5</v>
      </c>
      <c r="D9" s="74"/>
    </row>
    <row r="10" customFormat="false" ht="24" hidden="false" customHeight="true" outlineLevel="0" collapsed="false">
      <c r="A10" s="109" t="s">
        <v>1021</v>
      </c>
      <c r="B10" s="206" t="s">
        <v>1022</v>
      </c>
      <c r="C10" s="74" t="n">
        <v>10</v>
      </c>
      <c r="D10" s="74"/>
    </row>
    <row r="11" customFormat="false" ht="24" hidden="false" customHeight="true" outlineLevel="0" collapsed="false">
      <c r="A11" s="109" t="s">
        <v>1023</v>
      </c>
      <c r="B11" s="206" t="s">
        <v>1024</v>
      </c>
      <c r="C11" s="74" t="n">
        <v>1</v>
      </c>
      <c r="D11" s="74"/>
    </row>
    <row r="12" customFormat="false" ht="24" hidden="false" customHeight="true" outlineLevel="0" collapsed="false">
      <c r="A12" s="109" t="s">
        <v>1025</v>
      </c>
      <c r="B12" s="206" t="s">
        <v>1026</v>
      </c>
      <c r="C12" s="74" t="n">
        <v>0</v>
      </c>
      <c r="D12" s="74"/>
    </row>
    <row r="13" customFormat="false" ht="24" hidden="false" customHeight="true" outlineLevel="0" collapsed="false">
      <c r="A13" s="109" t="s">
        <v>1027</v>
      </c>
      <c r="B13" s="206" t="s">
        <v>1028</v>
      </c>
      <c r="C13" s="74" t="n">
        <v>1</v>
      </c>
      <c r="D13" s="74"/>
    </row>
    <row r="14" customFormat="false" ht="24" hidden="false" customHeight="true" outlineLevel="0" collapsed="false">
      <c r="A14" s="109" t="s">
        <v>1029</v>
      </c>
      <c r="B14" s="206" t="s">
        <v>1030</v>
      </c>
      <c r="C14" s="74" t="n">
        <v>1</v>
      </c>
      <c r="D14" s="74"/>
    </row>
    <row r="15" customFormat="false" ht="24" hidden="false" customHeight="true" outlineLevel="0" collapsed="false">
      <c r="A15" s="109" t="s">
        <v>1031</v>
      </c>
      <c r="B15" s="206" t="s">
        <v>1032</v>
      </c>
      <c r="C15" s="74" t="n">
        <v>1</v>
      </c>
      <c r="D15" s="74"/>
    </row>
    <row r="16" customFormat="false" ht="24" hidden="false" customHeight="true" outlineLevel="0" collapsed="false">
      <c r="A16" s="109" t="s">
        <v>1033</v>
      </c>
      <c r="B16" s="206" t="s">
        <v>1034</v>
      </c>
      <c r="C16" s="74" t="n">
        <v>5</v>
      </c>
      <c r="D16" s="74"/>
    </row>
    <row r="17" customFormat="false" ht="24" hidden="false" customHeight="true" outlineLevel="0" collapsed="false">
      <c r="A17" s="109" t="s">
        <v>1035</v>
      </c>
      <c r="B17" s="206" t="s">
        <v>1036</v>
      </c>
      <c r="C17" s="74" t="n">
        <v>0</v>
      </c>
      <c r="D17" s="74"/>
    </row>
    <row r="18" customFormat="false" ht="24" hidden="false" customHeight="true" outlineLevel="0" collapsed="false">
      <c r="A18" s="109" t="s">
        <v>1037</v>
      </c>
      <c r="B18" s="206" t="s">
        <v>1038</v>
      </c>
      <c r="C18" s="74" t="n">
        <v>0</v>
      </c>
      <c r="D18" s="74"/>
    </row>
    <row r="19" customFormat="false" ht="24" hidden="false" customHeight="true" outlineLevel="0" collapsed="false">
      <c r="A19" s="109" t="s">
        <v>1039</v>
      </c>
      <c r="B19" s="206" t="s">
        <v>1040</v>
      </c>
      <c r="C19" s="74" t="s">
        <v>1041</v>
      </c>
      <c r="D19" s="74"/>
    </row>
    <row r="20" customFormat="false" ht="24" hidden="false" customHeight="true" outlineLevel="0" collapsed="false">
      <c r="A20" s="109" t="s">
        <v>1042</v>
      </c>
      <c r="B20" s="206" t="s">
        <v>1043</v>
      </c>
      <c r="C20" s="74" t="s">
        <v>1044</v>
      </c>
      <c r="D20" s="74"/>
    </row>
    <row r="21" customFormat="false" ht="24" hidden="false" customHeight="true" outlineLevel="0" collapsed="false">
      <c r="A21" s="109" t="s">
        <v>1045</v>
      </c>
      <c r="B21" s="206" t="s">
        <v>1046</v>
      </c>
      <c r="C21" s="74" t="s">
        <v>58</v>
      </c>
      <c r="D21" s="74"/>
    </row>
    <row r="22" customFormat="false" ht="22.5" hidden="false" customHeight="true" outlineLevel="0" collapsed="false">
      <c r="A22" s="99"/>
      <c r="B22" s="99"/>
      <c r="C22" s="51"/>
      <c r="D22" s="6"/>
    </row>
    <row r="23" customFormat="false" ht="22.5" hidden="false" customHeight="true" outlineLevel="0" collapsed="false">
      <c r="A23" s="99"/>
      <c r="B23" s="99"/>
      <c r="C23" s="51"/>
      <c r="D23" s="6"/>
    </row>
  </sheetData>
  <conditionalFormatting sqref="A1:A23 B1:D1">
    <cfRule type="expression" priority="2" aboveAverage="0" equalAverage="0" bottom="0" percent="0" rank="0" text="" dxfId="0">
      <formula>LEN(TRIM(A1))=0</formula>
    </cfRule>
  </conditionalFormatting>
  <dataValidations count="13">
    <dataValidation allowBlank="true" operator="equal" prompt="Currency code - Select a valid currency from the list. Currency codes are maintained on the &quot;Constants&quot; sheet" showDropDown="false" showErrorMessage="true" showInputMessage="true" sqref="C4" type="list">
      <formula1>'Countries, Currencies'!$E$3:$E$181</formula1>
      <formula2>0</formula2>
    </dataValidation>
    <dataValidation allowBlank="true" operator="equal" prompt="Boolean - Select 1 (True) or 0 (False) from the drop-down menu" showDropDown="false" showErrorMessage="true" showInputMessage="true" sqref="C5:C6 C11:C15" type="list">
      <formula1>"0,1"</formula1>
      <formula2>0</formula2>
    </dataValidation>
    <dataValidation allowBlank="true" operator="between" prompt="Member discount % - The discount percentage entered here, is applied to the prices for clients flagged as 'members', normally co-operative members or associates deserving of this discount" showDropDown="false" showErrorMessage="true" showInputMessage="true" sqref="C7" type="decimal">
      <formula1>0</formula1>
      <formula2>100</formula2>
    </dataValidation>
    <dataValidation allowBlank="true" operator="between" prompt="Value added tax % - Enter percentage value eg. 14.0.  This percentage is applied system-wide but can be overwrittem on individual items" showDropDown="false" showErrorMessage="true" showInputMessage="true" sqref="C8" type="decimal">
      <formula1>0</formula1>
      <formula2>100</formula2>
    </dataValidation>
    <dataValidation allowBlank="true" operator="greaterThan" prompt="Minimum number of results for QC stats calculations - Using too few data points does not make statistical sense.  Set an acceptable minimum number of results before QC statistics will be calculated and plotted" showDropDown="false" showErrorMessage="true" showInputMessage="true" sqref="C9" type="decimal">
      <formula1>0</formula1>
      <formula2>0</formula2>
    </dataValidation>
    <dataValidation allowBlank="true" operator="greaterThan" prompt="Maximum columns per results email - Set the maximum number of analysis requests per results email. Too many columns per email are difficult to read for some clients who prefer fewer results per email" showDropDown="false" showErrorMessage="true" showInputMessage="true" sqref="C10" type="decimal">
      <formula1>0</formula1>
      <formula2>0</formula2>
    </dataValidation>
    <dataValidation allowBlank="true" operator="greaterThan" prompt="Integer - Please enter a whole number bigger than 0" showDropDown="false" showErrorMessage="true" showInputMessage="true" sqref="C16" type="decimal">
      <formula1>0</formula1>
      <formula2>0</formula2>
    </dataValidation>
    <dataValidation allowBlank="true" operator="between" prompt="Valid entries - Please enter a whole number between 0 and 23" showDropDown="false" showErrorMessage="true" showInputMessage="true" sqref="C17" type="decimal">
      <formula1>0</formula1>
      <formula2>23</formula2>
    </dataValidation>
    <dataValidation allowBlank="true" operator="between" prompt="Valid entries - Please enter a whole number between 0 and 59" showDropDown="false" showErrorMessage="true" showInputMessage="true" sqref="C18" type="decimal">
      <formula1>0</formula1>
      <formula2>59</formula2>
    </dataValidation>
    <dataValidation allowBlank="true" operator="equal" prompt="Select a valid option - Select 'Register' if you want labels to be automatically printed when new ARs or sample records are created. Select 'Receive' to print labels when ARs or Samples are received. Select 'None' to disable automatic printing" showDropDown="false" showErrorMessage="true" showInputMessage="true" sqref="C19" type="list">
      <formula1>"none,register,receive"</formula1>
      <formula2>0</formula2>
    </dataValidation>
    <dataValidation allowBlank="true" operator="greaterThan" prompt="Default sample retention period - The number of days before a sample expires and cannot be analysed any more. This setting can be overwritten per individual sample type  in the sample types setup" showDropDown="false" showErrorMessage="true" showInputMessage="true" sqref="D19" type="decimal">
      <formula1>0</formula1>
      <formula2>0</formula2>
    </dataValidation>
    <dataValidation allowBlank="true" operator="equal" prompt="Sample label size - Select the which label to print when automatic label printing is enabled" showDropDown="false" showErrorMessage="true" showInputMessage="true" sqref="C20" type="list">
      <formula1>"normal,small"</formula1>
      <formula2>0</formula2>
    </dataValidation>
    <dataValidation allowBlank="true" operator="equal" showDropDown="false" showErrorMessage="false" showInputMessage="false" sqref="C21" type="list">
      <formula1>'Countries, Currencies'!$B$3:$B23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N2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12.36"/>
    <col collapsed="false" customWidth="true" hidden="false" outlineLevel="0" max="2" min="2" style="0" width="11.22"/>
    <col collapsed="false" customWidth="true" hidden="false" outlineLevel="0" max="3" min="3" style="0" width="12.13"/>
    <col collapsed="false" customWidth="true" hidden="false" outlineLevel="0" max="4" min="4" style="0" width="17.23"/>
    <col collapsed="false" customWidth="true" hidden="false" outlineLevel="0" max="5" min="5" style="0" width="16.32"/>
    <col collapsed="false" customWidth="true" hidden="false" outlineLevel="0" max="6" min="6" style="0" width="12.7"/>
    <col collapsed="false" customWidth="true" hidden="false" outlineLevel="0" max="7" min="7" style="0" width="13.6"/>
    <col collapsed="false" customWidth="true" hidden="false" outlineLevel="0" max="8" min="8" style="0" width="13.49"/>
    <col collapsed="false" customWidth="true" hidden="false" outlineLevel="0" max="9" min="9" style="0" width="14.51"/>
    <col collapsed="false" customWidth="true" hidden="false" outlineLevel="0" max="10" min="10" style="0" width="9.29"/>
    <col collapsed="false" customWidth="true" hidden="false" outlineLevel="0" max="12" min="11" style="0" width="11.45"/>
    <col collapsed="false" customWidth="true" hidden="false" outlineLevel="0" max="13" min="13" style="0" width="15.87"/>
    <col collapsed="false" customWidth="true" hidden="false" outlineLevel="0" max="64" min="14" style="0" width="11.45"/>
  </cols>
  <sheetData>
    <row r="1" customFormat="false" ht="24" hidden="false" customHeight="true" outlineLevel="0" collapsed="false">
      <c r="A1" s="207" t="s">
        <v>1047</v>
      </c>
      <c r="B1" s="207"/>
      <c r="C1" s="207" t="s">
        <v>548</v>
      </c>
      <c r="D1" s="207"/>
      <c r="E1" s="207" t="s">
        <v>1048</v>
      </c>
      <c r="F1" s="207"/>
      <c r="G1" s="208" t="s">
        <v>1049</v>
      </c>
      <c r="H1" s="208" t="s">
        <v>1050</v>
      </c>
      <c r="I1" s="208" t="s">
        <v>1051</v>
      </c>
      <c r="J1" s="208" t="s">
        <v>1052</v>
      </c>
      <c r="K1" s="208" t="s">
        <v>1053</v>
      </c>
      <c r="L1" s="207" t="s">
        <v>104</v>
      </c>
      <c r="M1" s="207"/>
      <c r="N1" s="207"/>
    </row>
    <row r="2" customFormat="false" ht="24" hidden="false" customHeight="true" outlineLevel="0" collapsed="false">
      <c r="A2" s="208" t="s">
        <v>89</v>
      </c>
      <c r="B2" s="208" t="s">
        <v>1054</v>
      </c>
      <c r="C2" s="208" t="s">
        <v>1055</v>
      </c>
      <c r="D2" s="208" t="s">
        <v>1056</v>
      </c>
      <c r="E2" s="208" t="s">
        <v>1057</v>
      </c>
      <c r="F2" s="208" t="s">
        <v>1058</v>
      </c>
      <c r="G2" s="208"/>
      <c r="H2" s="208"/>
      <c r="I2" s="208"/>
      <c r="J2" s="208"/>
      <c r="K2" s="208"/>
      <c r="L2" s="208" t="s">
        <v>1059</v>
      </c>
      <c r="M2" s="208" t="s">
        <v>547</v>
      </c>
      <c r="N2" s="208" t="s">
        <v>1060</v>
      </c>
    </row>
    <row r="3" customFormat="false" ht="21" hidden="false" customHeight="true" outlineLevel="0" collapsed="false">
      <c r="A3" s="28" t="s">
        <v>123</v>
      </c>
      <c r="B3" s="28" t="s">
        <v>119</v>
      </c>
      <c r="C3" s="209" t="s">
        <v>1061</v>
      </c>
      <c r="D3" s="209" t="s">
        <v>1062</v>
      </c>
      <c r="E3" s="209" t="s">
        <v>1044</v>
      </c>
      <c r="F3" s="51" t="s">
        <v>1063</v>
      </c>
      <c r="G3" s="51" t="n">
        <v>0</v>
      </c>
      <c r="H3" s="51" t="s">
        <v>1064</v>
      </c>
      <c r="I3" s="51" t="s">
        <v>1065</v>
      </c>
      <c r="J3" s="51" t="s">
        <v>1066</v>
      </c>
      <c r="K3" s="210" t="s">
        <v>1067</v>
      </c>
      <c r="L3" s="210" t="n">
        <v>4</v>
      </c>
      <c r="M3" s="211" t="s">
        <v>1068</v>
      </c>
      <c r="N3" s="210" t="s">
        <v>1069</v>
      </c>
    </row>
    <row r="4" customFormat="false" ht="21" hidden="false" customHeight="true" outlineLevel="0" collapsed="false">
      <c r="A4" s="28" t="s">
        <v>139</v>
      </c>
      <c r="B4" s="28" t="s">
        <v>1070</v>
      </c>
      <c r="C4" s="209" t="s">
        <v>1071</v>
      </c>
      <c r="D4" s="209" t="s">
        <v>237</v>
      </c>
      <c r="E4" s="209" t="s">
        <v>1072</v>
      </c>
      <c r="F4" s="51" t="s">
        <v>1041</v>
      </c>
      <c r="G4" s="51" t="n">
        <v>1</v>
      </c>
      <c r="H4" s="51" t="s">
        <v>1073</v>
      </c>
      <c r="I4" s="51" t="s">
        <v>1074</v>
      </c>
      <c r="J4" s="51" t="s">
        <v>1075</v>
      </c>
      <c r="K4" s="210" t="s">
        <v>843</v>
      </c>
      <c r="L4" s="210" t="n">
        <v>248</v>
      </c>
      <c r="M4" s="211" t="s">
        <v>1076</v>
      </c>
      <c r="N4" s="210" t="s">
        <v>1077</v>
      </c>
    </row>
    <row r="5" customFormat="false" ht="21" hidden="false" customHeight="true" outlineLevel="0" collapsed="false">
      <c r="A5" s="28" t="s">
        <v>110</v>
      </c>
      <c r="B5" s="28" t="s">
        <v>1078</v>
      </c>
      <c r="C5" s="209" t="s">
        <v>1079</v>
      </c>
      <c r="D5" s="209" t="s">
        <v>1080</v>
      </c>
      <c r="E5" s="209"/>
      <c r="F5" s="51" t="s">
        <v>1081</v>
      </c>
      <c r="G5" s="51"/>
      <c r="H5" s="51" t="s">
        <v>235</v>
      </c>
      <c r="I5" s="51"/>
      <c r="J5" s="51"/>
      <c r="K5" s="210"/>
      <c r="L5" s="210" t="n">
        <v>8</v>
      </c>
      <c r="M5" s="211" t="s">
        <v>1082</v>
      </c>
      <c r="N5" s="210" t="s">
        <v>1083</v>
      </c>
    </row>
    <row r="6" customFormat="false" ht="21" hidden="false" customHeight="true" outlineLevel="0" collapsed="false">
      <c r="A6" s="28" t="s">
        <v>1084</v>
      </c>
      <c r="B6" s="28" t="s">
        <v>1085</v>
      </c>
      <c r="C6" s="209"/>
      <c r="D6" s="209"/>
      <c r="E6" s="209"/>
      <c r="F6" s="51"/>
      <c r="G6" s="51"/>
      <c r="H6" s="51"/>
      <c r="I6" s="51"/>
      <c r="J6" s="51"/>
      <c r="K6" s="210"/>
      <c r="L6" s="210" t="n">
        <v>12</v>
      </c>
      <c r="M6" s="211" t="s">
        <v>1086</v>
      </c>
      <c r="N6" s="210" t="s">
        <v>1087</v>
      </c>
    </row>
    <row r="7" customFormat="false" ht="21" hidden="false" customHeight="true" outlineLevel="0" collapsed="false">
      <c r="A7" s="28" t="s">
        <v>1088</v>
      </c>
      <c r="B7" s="28" t="s">
        <v>1089</v>
      </c>
      <c r="C7" s="209"/>
      <c r="D7" s="209"/>
      <c r="E7" s="51"/>
      <c r="F7" s="51"/>
      <c r="G7" s="51"/>
      <c r="H7" s="51"/>
      <c r="I7" s="51"/>
      <c r="J7" s="51"/>
      <c r="K7" s="210"/>
      <c r="L7" s="210" t="n">
        <v>16</v>
      </c>
      <c r="M7" s="211" t="s">
        <v>1090</v>
      </c>
      <c r="N7" s="210" t="s">
        <v>1091</v>
      </c>
    </row>
    <row r="8" customFormat="false" ht="21" hidden="false" customHeight="true" outlineLevel="0" collapsed="false">
      <c r="A8" s="28" t="s">
        <v>1092</v>
      </c>
      <c r="B8" s="28" t="s">
        <v>145</v>
      </c>
      <c r="C8" s="51"/>
      <c r="D8" s="51"/>
      <c r="E8" s="51"/>
      <c r="F8" s="51"/>
      <c r="G8" s="51"/>
      <c r="H8" s="51"/>
      <c r="I8" s="51"/>
      <c r="J8" s="51"/>
      <c r="K8" s="210"/>
      <c r="L8" s="210" t="n">
        <v>20</v>
      </c>
      <c r="M8" s="211" t="s">
        <v>1093</v>
      </c>
      <c r="N8" s="210" t="s">
        <v>1094</v>
      </c>
    </row>
    <row r="9" customFormat="false" ht="21" hidden="false" customHeight="true" outlineLevel="0" collapsed="false">
      <c r="A9" s="28" t="s">
        <v>146</v>
      </c>
      <c r="B9" s="28" t="s">
        <v>1095</v>
      </c>
      <c r="C9" s="51"/>
      <c r="D9" s="51"/>
      <c r="E9" s="51"/>
      <c r="F9" s="51"/>
      <c r="G9" s="51"/>
      <c r="H9" s="51"/>
      <c r="I9" s="51"/>
      <c r="J9" s="51"/>
      <c r="K9" s="210"/>
      <c r="L9" s="210" t="n">
        <v>24</v>
      </c>
      <c r="M9" s="211" t="s">
        <v>1096</v>
      </c>
      <c r="N9" s="210" t="s">
        <v>1097</v>
      </c>
    </row>
    <row r="10" customFormat="false" ht="21" hidden="false" customHeight="true" outlineLevel="0" collapsed="false">
      <c r="A10" s="28" t="s">
        <v>1098</v>
      </c>
      <c r="B10" s="28"/>
      <c r="C10" s="51"/>
      <c r="D10" s="51"/>
      <c r="E10" s="51"/>
      <c r="F10" s="51"/>
      <c r="G10" s="51"/>
      <c r="H10" s="51"/>
      <c r="I10" s="51"/>
      <c r="J10" s="51"/>
      <c r="K10" s="210"/>
      <c r="L10" s="210" t="n">
        <v>660</v>
      </c>
      <c r="M10" s="211" t="s">
        <v>1099</v>
      </c>
      <c r="N10" s="210" t="s">
        <v>1100</v>
      </c>
    </row>
    <row r="11" customFormat="false" ht="21" hidden="false" customHeight="true" outlineLevel="0" collapsed="false">
      <c r="A11" s="28"/>
      <c r="B11" s="28"/>
      <c r="C11" s="209"/>
      <c r="D11" s="209"/>
      <c r="E11" s="209"/>
      <c r="F11" s="51"/>
      <c r="G11" s="51"/>
      <c r="H11" s="51"/>
      <c r="I11" s="51"/>
      <c r="J11" s="51"/>
      <c r="K11" s="51"/>
      <c r="L11" s="51" t="n">
        <v>10</v>
      </c>
      <c r="M11" s="28" t="s">
        <v>1101</v>
      </c>
      <c r="N11" s="51" t="s">
        <v>1102</v>
      </c>
    </row>
    <row r="12" customFormat="false" ht="26.25" hidden="false" customHeight="true" outlineLevel="0" collapsed="false">
      <c r="A12" s="92" t="s">
        <v>80</v>
      </c>
      <c r="B12" s="92" t="s">
        <v>1010</v>
      </c>
      <c r="C12" s="92" t="s">
        <v>1103</v>
      </c>
      <c r="D12" s="92" t="s">
        <v>1104</v>
      </c>
      <c r="E12" s="92" t="s">
        <v>1105</v>
      </c>
      <c r="F12" s="92" t="s">
        <v>1106</v>
      </c>
      <c r="G12" s="212" t="s">
        <v>1107</v>
      </c>
      <c r="H12" s="212"/>
      <c r="I12" s="212"/>
      <c r="J12" s="213"/>
      <c r="K12" s="213"/>
      <c r="L12" s="51" t="n">
        <v>28</v>
      </c>
      <c r="M12" s="28" t="s">
        <v>1108</v>
      </c>
      <c r="N12" s="51" t="s">
        <v>1109</v>
      </c>
    </row>
    <row r="13" customFormat="false" ht="33.75" hidden="false" customHeight="true" outlineLevel="0" collapsed="false">
      <c r="A13" s="92"/>
      <c r="B13" s="92"/>
      <c r="C13" s="92"/>
      <c r="D13" s="92"/>
      <c r="E13" s="92"/>
      <c r="F13" s="92"/>
      <c r="G13" s="213" t="s">
        <v>1110</v>
      </c>
      <c r="H13" s="213" t="s">
        <v>1111</v>
      </c>
      <c r="I13" s="213" t="s">
        <v>1112</v>
      </c>
      <c r="J13" s="213"/>
      <c r="K13" s="213"/>
      <c r="L13" s="51" t="n">
        <v>32</v>
      </c>
      <c r="M13" s="28" t="s">
        <v>1113</v>
      </c>
      <c r="N13" s="51" t="s">
        <v>1114</v>
      </c>
    </row>
    <row r="14" customFormat="false" ht="18" hidden="false" customHeight="true" outlineLevel="0" collapsed="false">
      <c r="A14" s="51" t="s">
        <v>111</v>
      </c>
      <c r="B14" s="51" t="s">
        <v>1115</v>
      </c>
      <c r="C14" s="209" t="s">
        <v>1116</v>
      </c>
      <c r="D14" s="209" t="s">
        <v>958</v>
      </c>
      <c r="E14" s="209" t="s">
        <v>1117</v>
      </c>
      <c r="F14" s="51" t="s">
        <v>1118</v>
      </c>
      <c r="G14" s="51" t="s">
        <v>1119</v>
      </c>
      <c r="H14" s="51" t="s">
        <v>1119</v>
      </c>
      <c r="I14" s="51" t="s">
        <v>831</v>
      </c>
      <c r="J14" s="51"/>
      <c r="K14" s="51"/>
      <c r="L14" s="51" t="n">
        <v>51</v>
      </c>
      <c r="M14" s="28" t="s">
        <v>1120</v>
      </c>
      <c r="N14" s="51" t="s">
        <v>1121</v>
      </c>
    </row>
    <row r="15" customFormat="false" ht="18" hidden="false" customHeight="true" outlineLevel="0" collapsed="false">
      <c r="A15" s="51" t="s">
        <v>105</v>
      </c>
      <c r="B15" s="51" t="s">
        <v>1122</v>
      </c>
      <c r="C15" s="209" t="s">
        <v>1123</v>
      </c>
      <c r="D15" s="209" t="s">
        <v>994</v>
      </c>
      <c r="E15" s="209" t="s">
        <v>1124</v>
      </c>
      <c r="F15" s="51" t="s">
        <v>1125</v>
      </c>
      <c r="G15" s="51" t="s">
        <v>1126</v>
      </c>
      <c r="H15" s="51" t="s">
        <v>1126</v>
      </c>
      <c r="I15" s="51" t="s">
        <v>1127</v>
      </c>
      <c r="J15" s="51"/>
      <c r="K15" s="51"/>
      <c r="L15" s="51" t="n">
        <v>533</v>
      </c>
      <c r="M15" s="28" t="s">
        <v>1128</v>
      </c>
      <c r="N15" s="51" t="s">
        <v>1129</v>
      </c>
    </row>
    <row r="16" customFormat="false" ht="18" hidden="false" customHeight="true" outlineLevel="0" collapsed="false">
      <c r="A16" s="51" t="s">
        <v>1130</v>
      </c>
      <c r="B16" s="51" t="s">
        <v>1131</v>
      </c>
      <c r="C16" s="209" t="s">
        <v>1132</v>
      </c>
      <c r="D16" s="209" t="s">
        <v>995</v>
      </c>
      <c r="E16" s="209"/>
      <c r="F16" s="51" t="s">
        <v>1133</v>
      </c>
      <c r="G16" s="51" t="s">
        <v>1134</v>
      </c>
      <c r="H16" s="51" t="s">
        <v>1134</v>
      </c>
      <c r="I16" s="51" t="s">
        <v>1135</v>
      </c>
      <c r="J16" s="51"/>
      <c r="K16" s="51"/>
      <c r="L16" s="51" t="n">
        <v>36</v>
      </c>
      <c r="M16" s="28" t="s">
        <v>1136</v>
      </c>
      <c r="N16" s="51" t="s">
        <v>1137</v>
      </c>
    </row>
    <row r="17" customFormat="false" ht="18" hidden="false" customHeight="true" outlineLevel="0" collapsed="false">
      <c r="A17" s="51" t="s">
        <v>1138</v>
      </c>
      <c r="B17" s="51" t="s">
        <v>1139</v>
      </c>
      <c r="C17" s="209" t="s">
        <v>1140</v>
      </c>
      <c r="D17" s="209" t="s">
        <v>1141</v>
      </c>
      <c r="E17" s="209"/>
      <c r="F17" s="51"/>
      <c r="G17" s="51"/>
      <c r="H17" s="51" t="s">
        <v>1142</v>
      </c>
      <c r="I17" s="51" t="s">
        <v>1143</v>
      </c>
      <c r="J17" s="51"/>
      <c r="K17" s="51"/>
      <c r="L17" s="51" t="n">
        <v>40</v>
      </c>
      <c r="M17" s="28" t="s">
        <v>1144</v>
      </c>
      <c r="N17" s="51" t="s">
        <v>1145</v>
      </c>
    </row>
    <row r="18" customFormat="false" ht="18" hidden="false" customHeight="true" outlineLevel="0" collapsed="false">
      <c r="A18" s="51"/>
      <c r="B18" s="51" t="s">
        <v>1146</v>
      </c>
      <c r="C18" s="209" t="s">
        <v>1147</v>
      </c>
      <c r="D18" s="209"/>
      <c r="E18" s="209"/>
      <c r="F18" s="51"/>
      <c r="G18" s="51"/>
      <c r="H18" s="51" t="s">
        <v>1148</v>
      </c>
      <c r="I18" s="51"/>
      <c r="J18" s="51"/>
      <c r="K18" s="51"/>
      <c r="L18" s="51" t="n">
        <v>31</v>
      </c>
      <c r="M18" s="28" t="s">
        <v>1149</v>
      </c>
      <c r="N18" s="51" t="s">
        <v>1150</v>
      </c>
    </row>
    <row r="19" customFormat="false" ht="18" hidden="false" customHeight="true" outlineLevel="0" collapsed="false">
      <c r="A19" s="51"/>
      <c r="B19" s="51" t="s">
        <v>1151</v>
      </c>
      <c r="C19" s="209" t="s">
        <v>1152</v>
      </c>
      <c r="D19" s="209"/>
      <c r="E19" s="209"/>
      <c r="F19" s="51"/>
      <c r="G19" s="51"/>
      <c r="H19" s="51"/>
      <c r="I19" s="51"/>
      <c r="J19" s="51"/>
      <c r="K19" s="51"/>
      <c r="L19" s="51" t="n">
        <v>44</v>
      </c>
      <c r="M19" s="28" t="s">
        <v>1153</v>
      </c>
      <c r="N19" s="51" t="s">
        <v>1154</v>
      </c>
    </row>
    <row r="20" customFormat="false" ht="18" hidden="false" customHeight="true" outlineLevel="0" collapsed="false">
      <c r="A20" s="51"/>
      <c r="B20" s="51" t="s">
        <v>1155</v>
      </c>
      <c r="C20" s="209" t="s">
        <v>1156</v>
      </c>
      <c r="D20" s="209"/>
      <c r="E20" s="209"/>
      <c r="F20" s="51"/>
      <c r="G20" s="51"/>
      <c r="H20" s="51"/>
      <c r="I20" s="51"/>
      <c r="J20" s="51"/>
      <c r="K20" s="51"/>
      <c r="L20" s="51" t="n">
        <v>48</v>
      </c>
      <c r="M20" s="28" t="s">
        <v>1157</v>
      </c>
      <c r="N20" s="51" t="s">
        <v>1158</v>
      </c>
    </row>
    <row r="21" customFormat="false" ht="18" hidden="false" customHeight="true" outlineLevel="0" collapsed="false">
      <c r="A21" s="51"/>
      <c r="B21" s="51" t="s">
        <v>1159</v>
      </c>
      <c r="C21" s="209" t="s">
        <v>1160</v>
      </c>
      <c r="D21" s="209"/>
      <c r="E21" s="209"/>
      <c r="F21" s="51"/>
      <c r="G21" s="51"/>
      <c r="H21" s="51"/>
      <c r="I21" s="51"/>
      <c r="J21" s="51"/>
      <c r="K21" s="51"/>
      <c r="L21" s="51" t="n">
        <v>50</v>
      </c>
      <c r="M21" s="28" t="s">
        <v>1161</v>
      </c>
      <c r="N21" s="51" t="s">
        <v>1162</v>
      </c>
    </row>
    <row r="22" customFormat="false" ht="18" hidden="false" customHeight="true" outlineLevel="0" collapsed="false">
      <c r="A22" s="51"/>
      <c r="B22" s="51" t="s">
        <v>1163</v>
      </c>
      <c r="C22" s="209" t="s">
        <v>1164</v>
      </c>
      <c r="D22" s="209"/>
      <c r="E22" s="209"/>
      <c r="F22" s="51"/>
      <c r="G22" s="51"/>
      <c r="H22" s="51"/>
      <c r="I22" s="51"/>
      <c r="J22" s="51"/>
      <c r="K22" s="51"/>
      <c r="L22" s="51" t="n">
        <v>52</v>
      </c>
      <c r="M22" s="28" t="s">
        <v>1165</v>
      </c>
      <c r="N22" s="51" t="s">
        <v>1166</v>
      </c>
    </row>
    <row r="23" customFormat="false" ht="18" hidden="false" customHeight="true" outlineLevel="0" collapsed="false">
      <c r="A23" s="51"/>
      <c r="B23" s="51" t="s">
        <v>1167</v>
      </c>
      <c r="C23" s="209" t="s">
        <v>1168</v>
      </c>
      <c r="D23" s="209"/>
      <c r="E23" s="209"/>
      <c r="F23" s="51"/>
      <c r="G23" s="51"/>
      <c r="H23" s="51"/>
      <c r="I23" s="51"/>
      <c r="J23" s="51"/>
      <c r="K23" s="51"/>
      <c r="L23" s="51" t="n">
        <v>112</v>
      </c>
      <c r="M23" s="28" t="s">
        <v>1169</v>
      </c>
      <c r="N23" s="51" t="s">
        <v>1170</v>
      </c>
    </row>
    <row r="24" customFormat="false" ht="18" hidden="false" customHeight="true" outlineLevel="0" collapsed="false">
      <c r="A24" s="51"/>
      <c r="B24" s="51" t="s">
        <v>1171</v>
      </c>
      <c r="C24" s="209" t="s">
        <v>1172</v>
      </c>
      <c r="D24" s="209"/>
      <c r="E24" s="209"/>
      <c r="F24" s="51"/>
      <c r="G24" s="51"/>
      <c r="H24" s="51"/>
      <c r="I24" s="51"/>
      <c r="J24" s="51"/>
      <c r="K24" s="51"/>
      <c r="L24" s="51" t="n">
        <v>56</v>
      </c>
      <c r="M24" s="28" t="s">
        <v>1173</v>
      </c>
      <c r="N24" s="51" t="s">
        <v>1174</v>
      </c>
    </row>
    <row r="25" customFormat="false" ht="18" hidden="false" customHeight="true" outlineLevel="0" collapsed="false">
      <c r="A25" s="51"/>
      <c r="B25" s="51" t="s">
        <v>1175</v>
      </c>
      <c r="C25" s="209" t="s">
        <v>1176</v>
      </c>
      <c r="D25" s="209"/>
      <c r="E25" s="209"/>
      <c r="F25" s="51"/>
      <c r="G25" s="51"/>
      <c r="H25" s="51"/>
      <c r="I25" s="51"/>
      <c r="J25" s="51"/>
      <c r="K25" s="51"/>
      <c r="L25" s="51" t="n">
        <v>84</v>
      </c>
      <c r="M25" s="28" t="s">
        <v>1177</v>
      </c>
      <c r="N25" s="51" t="s">
        <v>1178</v>
      </c>
    </row>
    <row r="26" customFormat="false" ht="18" hidden="false" customHeight="true" outlineLevel="0" collapsed="false">
      <c r="A26" s="51"/>
      <c r="B26" s="51" t="s">
        <v>1179</v>
      </c>
      <c r="C26" s="209"/>
      <c r="D26" s="209"/>
      <c r="E26" s="209"/>
      <c r="F26" s="51"/>
      <c r="G26" s="51"/>
      <c r="H26" s="51"/>
      <c r="I26" s="51"/>
      <c r="J26" s="51"/>
      <c r="K26" s="51"/>
      <c r="L26" s="51" t="n">
        <v>204</v>
      </c>
      <c r="M26" s="28" t="s">
        <v>1180</v>
      </c>
      <c r="N26" s="51" t="s">
        <v>1181</v>
      </c>
    </row>
    <row r="27" customFormat="false" ht="18" hidden="false" customHeight="true" outlineLevel="0" collapsed="false">
      <c r="A27" s="28"/>
      <c r="B27" s="51" t="s">
        <v>1182</v>
      </c>
      <c r="C27" s="209"/>
      <c r="D27" s="209"/>
      <c r="E27" s="209"/>
      <c r="F27" s="51"/>
      <c r="G27" s="51"/>
      <c r="H27" s="51"/>
      <c r="I27" s="51"/>
      <c r="J27" s="51"/>
      <c r="K27" s="51"/>
      <c r="L27" s="51" t="n">
        <v>60</v>
      </c>
      <c r="M27" s="28" t="s">
        <v>1183</v>
      </c>
      <c r="N27" s="51" t="s">
        <v>1184</v>
      </c>
    </row>
    <row r="28" customFormat="false" ht="18" hidden="false" customHeight="true" outlineLevel="0" collapsed="false">
      <c r="A28" s="28"/>
      <c r="B28" s="51" t="s">
        <v>1185</v>
      </c>
      <c r="C28" s="209"/>
      <c r="D28" s="209"/>
      <c r="E28" s="209"/>
      <c r="F28" s="51"/>
      <c r="G28" s="51"/>
      <c r="H28" s="51"/>
      <c r="I28" s="51"/>
      <c r="J28" s="51"/>
      <c r="K28" s="51"/>
      <c r="L28" s="51" t="n">
        <v>64</v>
      </c>
      <c r="M28" s="28" t="s">
        <v>1186</v>
      </c>
      <c r="N28" s="51" t="s">
        <v>1187</v>
      </c>
    </row>
    <row r="29" customFormat="false" ht="18" hidden="false" customHeight="true" outlineLevel="0" collapsed="false">
      <c r="A29" s="28"/>
      <c r="B29" s="51" t="s">
        <v>1188</v>
      </c>
      <c r="C29" s="209"/>
      <c r="D29" s="209"/>
      <c r="E29" s="209"/>
      <c r="F29" s="51"/>
      <c r="G29" s="51"/>
      <c r="H29" s="51"/>
      <c r="I29" s="51"/>
      <c r="J29" s="51"/>
      <c r="K29" s="51"/>
      <c r="L29" s="51" t="n">
        <v>68</v>
      </c>
      <c r="M29" s="28" t="s">
        <v>1189</v>
      </c>
      <c r="N29" s="51" t="s">
        <v>1190</v>
      </c>
    </row>
    <row r="30" customFormat="false" ht="18" hidden="false" customHeight="true" outlineLevel="0" collapsed="false">
      <c r="A30" s="28"/>
      <c r="B30" s="51" t="s">
        <v>1191</v>
      </c>
      <c r="C30" s="209"/>
      <c r="D30" s="209"/>
      <c r="E30" s="209"/>
      <c r="F30" s="51"/>
      <c r="G30" s="51"/>
      <c r="H30" s="51"/>
      <c r="I30" s="51"/>
      <c r="J30" s="51"/>
      <c r="K30" s="51"/>
      <c r="L30" s="51" t="n">
        <v>535</v>
      </c>
      <c r="M30" s="28" t="s">
        <v>1192</v>
      </c>
      <c r="N30" s="51" t="s">
        <v>1193</v>
      </c>
    </row>
    <row r="31" customFormat="false" ht="18" hidden="false" customHeight="true" outlineLevel="0" collapsed="false">
      <c r="A31" s="28"/>
      <c r="B31" s="51" t="s">
        <v>1194</v>
      </c>
      <c r="C31" s="209"/>
      <c r="D31" s="209"/>
      <c r="E31" s="209"/>
      <c r="F31" s="51"/>
      <c r="G31" s="51"/>
      <c r="H31" s="51"/>
      <c r="I31" s="51"/>
      <c r="J31" s="51"/>
      <c r="K31" s="51"/>
      <c r="L31" s="51" t="n">
        <v>70</v>
      </c>
      <c r="M31" s="28" t="s">
        <v>1195</v>
      </c>
      <c r="N31" s="51" t="s">
        <v>1196</v>
      </c>
    </row>
    <row r="32" customFormat="false" ht="18" hidden="false" customHeight="true" outlineLevel="0" collapsed="false">
      <c r="A32" s="28"/>
      <c r="B32" s="51" t="s">
        <v>1197</v>
      </c>
      <c r="C32" s="209"/>
      <c r="D32" s="209"/>
      <c r="E32" s="209"/>
      <c r="F32" s="51"/>
      <c r="G32" s="51"/>
      <c r="H32" s="51"/>
      <c r="I32" s="51"/>
      <c r="J32" s="51"/>
      <c r="K32" s="51"/>
      <c r="L32" s="51" t="n">
        <v>72</v>
      </c>
      <c r="M32" s="28" t="s">
        <v>1198</v>
      </c>
      <c r="N32" s="51" t="s">
        <v>412</v>
      </c>
    </row>
    <row r="33" customFormat="false" ht="18" hidden="false" customHeight="true" outlineLevel="0" collapsed="false">
      <c r="A33" s="28"/>
      <c r="B33" s="51" t="s">
        <v>1199</v>
      </c>
      <c r="C33" s="209"/>
      <c r="D33" s="209"/>
      <c r="E33" s="209"/>
      <c r="F33" s="51"/>
      <c r="G33" s="51"/>
      <c r="H33" s="51"/>
      <c r="I33" s="51"/>
      <c r="J33" s="51"/>
      <c r="K33" s="51"/>
      <c r="L33" s="51" t="n">
        <v>74</v>
      </c>
      <c r="M33" s="28" t="s">
        <v>1200</v>
      </c>
      <c r="N33" s="51" t="s">
        <v>1201</v>
      </c>
    </row>
    <row r="34" customFormat="false" ht="18" hidden="false" customHeight="true" outlineLevel="0" collapsed="false">
      <c r="A34" s="28"/>
      <c r="B34" s="51" t="s">
        <v>1202</v>
      </c>
      <c r="C34" s="209"/>
      <c r="D34" s="209"/>
      <c r="E34" s="209"/>
      <c r="F34" s="51"/>
      <c r="G34" s="51"/>
      <c r="H34" s="51"/>
      <c r="I34" s="51"/>
      <c r="J34" s="51"/>
      <c r="K34" s="51"/>
      <c r="L34" s="51" t="n">
        <v>76</v>
      </c>
      <c r="M34" s="28" t="s">
        <v>1203</v>
      </c>
      <c r="N34" s="51" t="s">
        <v>1204</v>
      </c>
    </row>
    <row r="35" customFormat="false" ht="18" hidden="false" customHeight="true" outlineLevel="0" collapsed="false">
      <c r="A35" s="28"/>
      <c r="B35" s="51" t="s">
        <v>1205</v>
      </c>
      <c r="C35" s="209"/>
      <c r="D35" s="209"/>
      <c r="E35" s="209"/>
      <c r="F35" s="51"/>
      <c r="G35" s="51"/>
      <c r="H35" s="51"/>
      <c r="I35" s="51"/>
      <c r="J35" s="51"/>
      <c r="K35" s="51"/>
      <c r="L35" s="51" t="n">
        <v>86</v>
      </c>
      <c r="M35" s="28" t="s">
        <v>1206</v>
      </c>
      <c r="N35" s="51" t="s">
        <v>1207</v>
      </c>
    </row>
    <row r="36" customFormat="false" ht="18" hidden="false" customHeight="true" outlineLevel="0" collapsed="false">
      <c r="A36" s="28"/>
      <c r="B36" s="51" t="s">
        <v>1208</v>
      </c>
      <c r="C36" s="209"/>
      <c r="D36" s="209"/>
      <c r="E36" s="209"/>
      <c r="F36" s="51"/>
      <c r="G36" s="51"/>
      <c r="H36" s="51"/>
      <c r="I36" s="51"/>
      <c r="J36" s="51"/>
      <c r="K36" s="51"/>
      <c r="L36" s="51" t="n">
        <v>96</v>
      </c>
      <c r="M36" s="28" t="s">
        <v>1209</v>
      </c>
      <c r="N36" s="51" t="s">
        <v>1210</v>
      </c>
    </row>
    <row r="37" customFormat="false" ht="18" hidden="false" customHeight="true" outlineLevel="0" collapsed="false">
      <c r="A37" s="28"/>
      <c r="B37" s="51" t="s">
        <v>1211</v>
      </c>
      <c r="C37" s="209"/>
      <c r="D37" s="209"/>
      <c r="E37" s="209"/>
      <c r="F37" s="51"/>
      <c r="G37" s="51"/>
      <c r="H37" s="51"/>
      <c r="I37" s="51"/>
      <c r="J37" s="51"/>
      <c r="K37" s="51"/>
      <c r="L37" s="51" t="n">
        <v>100</v>
      </c>
      <c r="M37" s="28" t="s">
        <v>1212</v>
      </c>
      <c r="N37" s="51" t="s">
        <v>1213</v>
      </c>
    </row>
    <row r="38" customFormat="false" ht="18" hidden="false" customHeight="true" outlineLevel="0" collapsed="false">
      <c r="A38" s="28"/>
      <c r="B38" s="51" t="s">
        <v>1214</v>
      </c>
      <c r="C38" s="209"/>
      <c r="D38" s="209"/>
      <c r="E38" s="209"/>
      <c r="F38" s="51"/>
      <c r="G38" s="51"/>
      <c r="H38" s="51"/>
      <c r="I38" s="51"/>
      <c r="J38" s="51"/>
      <c r="K38" s="51"/>
      <c r="L38" s="51" t="n">
        <v>854</v>
      </c>
      <c r="M38" s="28" t="s">
        <v>1215</v>
      </c>
      <c r="N38" s="51" t="s">
        <v>1216</v>
      </c>
    </row>
    <row r="39" customFormat="false" ht="18" hidden="false" customHeight="true" outlineLevel="0" collapsed="false">
      <c r="A39" s="28"/>
      <c r="B39" s="51" t="s">
        <v>1217</v>
      </c>
      <c r="C39" s="209"/>
      <c r="D39" s="209"/>
      <c r="E39" s="209"/>
      <c r="F39" s="51"/>
      <c r="G39" s="51"/>
      <c r="H39" s="51"/>
      <c r="I39" s="51"/>
      <c r="J39" s="51"/>
      <c r="K39" s="51"/>
      <c r="L39" s="51" t="n">
        <v>108</v>
      </c>
      <c r="M39" s="28" t="s">
        <v>1218</v>
      </c>
      <c r="N39" s="51" t="s">
        <v>1219</v>
      </c>
    </row>
    <row r="40" customFormat="false" ht="18" hidden="false" customHeight="true" outlineLevel="0" collapsed="false">
      <c r="A40" s="28"/>
      <c r="B40" s="51" t="s">
        <v>1220</v>
      </c>
      <c r="C40" s="209"/>
      <c r="D40" s="209"/>
      <c r="E40" s="209"/>
      <c r="F40" s="51"/>
      <c r="G40" s="51"/>
      <c r="H40" s="51"/>
      <c r="I40" s="51"/>
      <c r="J40" s="51"/>
      <c r="K40" s="51"/>
      <c r="L40" s="51" t="n">
        <v>116</v>
      </c>
      <c r="M40" s="28" t="s">
        <v>1221</v>
      </c>
      <c r="N40" s="51" t="s">
        <v>1222</v>
      </c>
    </row>
    <row r="41" customFormat="false" ht="18" hidden="false" customHeight="true" outlineLevel="0" collapsed="false">
      <c r="A41" s="28"/>
      <c r="B41" s="51" t="s">
        <v>1223</v>
      </c>
      <c r="C41" s="209"/>
      <c r="D41" s="209"/>
      <c r="E41" s="209"/>
      <c r="F41" s="51"/>
      <c r="G41" s="51"/>
      <c r="H41" s="51"/>
      <c r="I41" s="51"/>
      <c r="J41" s="51"/>
      <c r="K41" s="51"/>
      <c r="L41" s="51" t="n">
        <v>120</v>
      </c>
      <c r="M41" s="28" t="s">
        <v>1224</v>
      </c>
      <c r="N41" s="51" t="s">
        <v>1225</v>
      </c>
    </row>
    <row r="42" customFormat="false" ht="18" hidden="false" customHeight="true" outlineLevel="0" collapsed="false">
      <c r="A42" s="28"/>
      <c r="B42" s="51" t="s">
        <v>1226</v>
      </c>
      <c r="C42" s="209"/>
      <c r="D42" s="209"/>
      <c r="E42" s="209"/>
      <c r="F42" s="51"/>
      <c r="G42" s="51"/>
      <c r="H42" s="51"/>
      <c r="I42" s="51"/>
      <c r="J42" s="51"/>
      <c r="K42" s="51"/>
      <c r="L42" s="51" t="n">
        <v>124</v>
      </c>
      <c r="M42" s="28" t="s">
        <v>1227</v>
      </c>
      <c r="N42" s="51" t="s">
        <v>1228</v>
      </c>
    </row>
    <row r="43" customFormat="false" ht="18" hidden="false" customHeight="true" outlineLevel="0" collapsed="false">
      <c r="A43" s="28"/>
      <c r="B43" s="51" t="s">
        <v>1229</v>
      </c>
      <c r="C43" s="209"/>
      <c r="D43" s="209"/>
      <c r="E43" s="209"/>
      <c r="F43" s="51"/>
      <c r="G43" s="51"/>
      <c r="H43" s="51"/>
      <c r="I43" s="51"/>
      <c r="J43" s="51"/>
      <c r="K43" s="51"/>
      <c r="L43" s="51" t="n">
        <v>132</v>
      </c>
      <c r="M43" s="28" t="s">
        <v>1230</v>
      </c>
      <c r="N43" s="51" t="s">
        <v>1231</v>
      </c>
    </row>
    <row r="44" customFormat="false" ht="18" hidden="false" customHeight="true" outlineLevel="0" collapsed="false">
      <c r="A44" s="28"/>
      <c r="B44" s="51" t="s">
        <v>1232</v>
      </c>
      <c r="C44" s="209"/>
      <c r="D44" s="209"/>
      <c r="E44" s="209"/>
      <c r="F44" s="51"/>
      <c r="G44" s="51"/>
      <c r="H44" s="51"/>
      <c r="I44" s="51"/>
      <c r="J44" s="51"/>
      <c r="K44" s="51"/>
      <c r="L44" s="51" t="n">
        <v>136</v>
      </c>
      <c r="M44" s="28" t="s">
        <v>1233</v>
      </c>
      <c r="N44" s="51" t="s">
        <v>1234</v>
      </c>
    </row>
    <row r="45" customFormat="false" ht="18" hidden="false" customHeight="true" outlineLevel="0" collapsed="false">
      <c r="A45" s="28"/>
      <c r="B45" s="51" t="s">
        <v>1235</v>
      </c>
      <c r="C45" s="209"/>
      <c r="D45" s="209"/>
      <c r="E45" s="209"/>
      <c r="F45" s="51"/>
      <c r="G45" s="51"/>
      <c r="H45" s="51"/>
      <c r="I45" s="51"/>
      <c r="J45" s="51"/>
      <c r="K45" s="51"/>
      <c r="L45" s="51" t="n">
        <v>140</v>
      </c>
      <c r="M45" s="28" t="s">
        <v>1236</v>
      </c>
      <c r="N45" s="51" t="s">
        <v>1237</v>
      </c>
    </row>
    <row r="46" customFormat="false" ht="18" hidden="false" customHeight="true" outlineLevel="0" collapsed="false">
      <c r="A46" s="28"/>
      <c r="B46" s="51" t="s">
        <v>1238</v>
      </c>
      <c r="C46" s="209"/>
      <c r="D46" s="209"/>
      <c r="E46" s="209"/>
      <c r="F46" s="51"/>
      <c r="G46" s="51"/>
      <c r="H46" s="51"/>
      <c r="I46" s="51"/>
      <c r="J46" s="51"/>
      <c r="K46" s="51"/>
      <c r="L46" s="51" t="n">
        <v>148</v>
      </c>
      <c r="M46" s="28" t="s">
        <v>1239</v>
      </c>
      <c r="N46" s="51" t="s">
        <v>1240</v>
      </c>
    </row>
    <row r="47" customFormat="false" ht="18" hidden="false" customHeight="true" outlineLevel="0" collapsed="false">
      <c r="A47" s="28"/>
      <c r="B47" s="51" t="s">
        <v>1241</v>
      </c>
      <c r="C47" s="209"/>
      <c r="D47" s="209"/>
      <c r="E47" s="209"/>
      <c r="F47" s="51"/>
      <c r="G47" s="51"/>
      <c r="H47" s="51"/>
      <c r="I47" s="51"/>
      <c r="J47" s="51"/>
      <c r="K47" s="51"/>
      <c r="L47" s="51" t="n">
        <v>152</v>
      </c>
      <c r="M47" s="28" t="s">
        <v>1242</v>
      </c>
      <c r="N47" s="51" t="s">
        <v>1243</v>
      </c>
    </row>
    <row r="48" customFormat="false" ht="18" hidden="false" customHeight="true" outlineLevel="0" collapsed="false">
      <c r="A48" s="28"/>
      <c r="B48" s="51" t="s">
        <v>1244</v>
      </c>
      <c r="C48" s="209"/>
      <c r="D48" s="209"/>
      <c r="E48" s="209"/>
      <c r="F48" s="51"/>
      <c r="G48" s="51"/>
      <c r="H48" s="51"/>
      <c r="I48" s="51"/>
      <c r="J48" s="51"/>
      <c r="K48" s="51"/>
      <c r="L48" s="51" t="n">
        <v>156</v>
      </c>
      <c r="M48" s="28" t="s">
        <v>1245</v>
      </c>
      <c r="N48" s="51" t="s">
        <v>1246</v>
      </c>
    </row>
    <row r="49" customFormat="false" ht="18" hidden="false" customHeight="true" outlineLevel="0" collapsed="false">
      <c r="A49" s="28"/>
      <c r="B49" s="51" t="s">
        <v>1247</v>
      </c>
      <c r="C49" s="209"/>
      <c r="D49" s="209"/>
      <c r="E49" s="209"/>
      <c r="F49" s="51"/>
      <c r="G49" s="51"/>
      <c r="H49" s="51"/>
      <c r="I49" s="51"/>
      <c r="J49" s="51"/>
      <c r="K49" s="51"/>
      <c r="L49" s="51" t="n">
        <v>162</v>
      </c>
      <c r="M49" s="28" t="s">
        <v>1248</v>
      </c>
      <c r="N49" s="51" t="s">
        <v>1249</v>
      </c>
    </row>
    <row r="50" customFormat="false" ht="18" hidden="false" customHeight="true" outlineLevel="0" collapsed="false">
      <c r="A50" s="28"/>
      <c r="B50" s="51" t="s">
        <v>1250</v>
      </c>
      <c r="C50" s="209"/>
      <c r="D50" s="209"/>
      <c r="E50" s="209"/>
      <c r="F50" s="51"/>
      <c r="G50" s="51"/>
      <c r="H50" s="51"/>
      <c r="I50" s="51"/>
      <c r="J50" s="51"/>
      <c r="K50" s="51"/>
      <c r="L50" s="51" t="n">
        <v>166</v>
      </c>
      <c r="M50" s="28" t="s">
        <v>1251</v>
      </c>
      <c r="N50" s="51" t="s">
        <v>1252</v>
      </c>
    </row>
    <row r="51" customFormat="false" ht="18" hidden="false" customHeight="true" outlineLevel="0" collapsed="false">
      <c r="A51" s="28"/>
      <c r="B51" s="51" t="s">
        <v>1253</v>
      </c>
      <c r="C51" s="209"/>
      <c r="D51" s="209"/>
      <c r="E51" s="209"/>
      <c r="F51" s="51"/>
      <c r="G51" s="51"/>
      <c r="H51" s="51"/>
      <c r="I51" s="51"/>
      <c r="J51" s="51"/>
      <c r="K51" s="51"/>
      <c r="L51" s="51" t="n">
        <v>170</v>
      </c>
      <c r="M51" s="28" t="s">
        <v>1254</v>
      </c>
      <c r="N51" s="51" t="s">
        <v>1255</v>
      </c>
    </row>
    <row r="52" customFormat="false" ht="18" hidden="false" customHeight="true" outlineLevel="0" collapsed="false">
      <c r="A52" s="28"/>
      <c r="B52" s="51" t="s">
        <v>1256</v>
      </c>
      <c r="C52" s="209"/>
      <c r="D52" s="209"/>
      <c r="E52" s="209"/>
      <c r="F52" s="51"/>
      <c r="G52" s="51"/>
      <c r="H52" s="51"/>
      <c r="I52" s="51"/>
      <c r="J52" s="51"/>
      <c r="K52" s="51"/>
      <c r="L52" s="51" t="n">
        <v>174</v>
      </c>
      <c r="M52" s="28" t="s">
        <v>1257</v>
      </c>
      <c r="N52" s="51" t="s">
        <v>1258</v>
      </c>
    </row>
    <row r="53" customFormat="false" ht="18" hidden="false" customHeight="true" outlineLevel="0" collapsed="false">
      <c r="A53" s="28"/>
      <c r="B53" s="51" t="s">
        <v>1259</v>
      </c>
      <c r="C53" s="209"/>
      <c r="D53" s="209"/>
      <c r="E53" s="209"/>
      <c r="F53" s="51"/>
      <c r="G53" s="51"/>
      <c r="H53" s="51"/>
      <c r="I53" s="51"/>
      <c r="J53" s="51"/>
      <c r="K53" s="51"/>
      <c r="L53" s="51" t="n">
        <v>178</v>
      </c>
      <c r="M53" s="28" t="s">
        <v>1260</v>
      </c>
      <c r="N53" s="51" t="s">
        <v>1261</v>
      </c>
    </row>
    <row r="54" customFormat="false" ht="18" hidden="false" customHeight="true" outlineLevel="0" collapsed="false">
      <c r="A54" s="28"/>
      <c r="B54" s="51" t="s">
        <v>1262</v>
      </c>
      <c r="C54" s="209"/>
      <c r="D54" s="209"/>
      <c r="E54" s="209"/>
      <c r="F54" s="51"/>
      <c r="G54" s="51"/>
      <c r="H54" s="51"/>
      <c r="I54" s="51"/>
      <c r="J54" s="51"/>
      <c r="K54" s="51"/>
      <c r="L54" s="51" t="n">
        <v>180</v>
      </c>
      <c r="M54" s="28" t="s">
        <v>1263</v>
      </c>
      <c r="N54" s="51" t="s">
        <v>1264</v>
      </c>
    </row>
    <row r="55" customFormat="false" ht="18" hidden="false" customHeight="true" outlineLevel="0" collapsed="false">
      <c r="A55" s="28"/>
      <c r="B55" s="51" t="s">
        <v>1265</v>
      </c>
      <c r="C55" s="209"/>
      <c r="D55" s="209"/>
      <c r="E55" s="209"/>
      <c r="F55" s="51"/>
      <c r="G55" s="51"/>
      <c r="H55" s="51"/>
      <c r="I55" s="51"/>
      <c r="J55" s="51"/>
      <c r="K55" s="51"/>
      <c r="L55" s="51" t="n">
        <v>184</v>
      </c>
      <c r="M55" s="28" t="s">
        <v>1266</v>
      </c>
      <c r="N55" s="51" t="s">
        <v>1267</v>
      </c>
    </row>
    <row r="56" customFormat="false" ht="18" hidden="false" customHeight="true" outlineLevel="0" collapsed="false">
      <c r="A56" s="28"/>
      <c r="B56" s="51" t="s">
        <v>1268</v>
      </c>
      <c r="C56" s="209"/>
      <c r="D56" s="209"/>
      <c r="E56" s="209"/>
      <c r="F56" s="51"/>
      <c r="G56" s="51"/>
      <c r="H56" s="51"/>
      <c r="I56" s="51"/>
      <c r="J56" s="51"/>
      <c r="K56" s="51"/>
      <c r="L56" s="51" t="n">
        <v>188</v>
      </c>
      <c r="M56" s="28" t="s">
        <v>1269</v>
      </c>
      <c r="N56" s="51" t="s">
        <v>1270</v>
      </c>
    </row>
    <row r="57" customFormat="false" ht="18" hidden="false" customHeight="true" outlineLevel="0" collapsed="false">
      <c r="A57" s="28"/>
      <c r="B57" s="51" t="s">
        <v>1271</v>
      </c>
      <c r="C57" s="209"/>
      <c r="D57" s="209"/>
      <c r="E57" s="209"/>
      <c r="F57" s="51"/>
      <c r="G57" s="51"/>
      <c r="H57" s="51"/>
      <c r="I57" s="51"/>
      <c r="J57" s="51"/>
      <c r="K57" s="51"/>
      <c r="L57" s="51" t="n">
        <v>384</v>
      </c>
      <c r="M57" s="28" t="s">
        <v>1272</v>
      </c>
      <c r="N57" s="51" t="s">
        <v>1273</v>
      </c>
    </row>
    <row r="58" customFormat="false" ht="18" hidden="false" customHeight="true" outlineLevel="0" collapsed="false">
      <c r="A58" s="28"/>
      <c r="B58" s="51" t="s">
        <v>1274</v>
      </c>
      <c r="C58" s="209"/>
      <c r="D58" s="209"/>
      <c r="E58" s="209"/>
      <c r="F58" s="51"/>
      <c r="G58" s="51"/>
      <c r="H58" s="51"/>
      <c r="I58" s="51"/>
      <c r="J58" s="51"/>
      <c r="K58" s="51"/>
      <c r="L58" s="51" t="n">
        <v>191</v>
      </c>
      <c r="M58" s="28" t="s">
        <v>1275</v>
      </c>
      <c r="N58" s="51" t="s">
        <v>1276</v>
      </c>
    </row>
    <row r="59" customFormat="false" ht="18" hidden="false" customHeight="true" outlineLevel="0" collapsed="false">
      <c r="A59" s="28"/>
      <c r="B59" s="51" t="s">
        <v>1277</v>
      </c>
      <c r="C59" s="209"/>
      <c r="D59" s="209"/>
      <c r="E59" s="209"/>
      <c r="F59" s="51"/>
      <c r="G59" s="51"/>
      <c r="H59" s="51"/>
      <c r="I59" s="51"/>
      <c r="J59" s="51"/>
      <c r="K59" s="51"/>
      <c r="L59" s="51" t="n">
        <v>192</v>
      </c>
      <c r="M59" s="28" t="s">
        <v>1278</v>
      </c>
      <c r="N59" s="51" t="s">
        <v>1279</v>
      </c>
    </row>
    <row r="60" customFormat="false" ht="18" hidden="false" customHeight="true" outlineLevel="0" collapsed="false">
      <c r="A60" s="28"/>
      <c r="B60" s="51" t="s">
        <v>1280</v>
      </c>
      <c r="C60" s="209"/>
      <c r="D60" s="209"/>
      <c r="E60" s="209"/>
      <c r="F60" s="51"/>
      <c r="G60" s="51"/>
      <c r="H60" s="51"/>
      <c r="I60" s="51"/>
      <c r="J60" s="51"/>
      <c r="K60" s="51"/>
      <c r="L60" s="51" t="n">
        <v>531</v>
      </c>
      <c r="M60" s="28" t="s">
        <v>1281</v>
      </c>
      <c r="N60" s="51" t="s">
        <v>1282</v>
      </c>
    </row>
    <row r="61" customFormat="false" ht="18" hidden="false" customHeight="true" outlineLevel="0" collapsed="false">
      <c r="A61" s="28"/>
      <c r="B61" s="51" t="s">
        <v>1283</v>
      </c>
      <c r="C61" s="209"/>
      <c r="D61" s="209"/>
      <c r="E61" s="209"/>
      <c r="F61" s="51"/>
      <c r="G61" s="51"/>
      <c r="H61" s="51"/>
      <c r="I61" s="51"/>
      <c r="J61" s="51"/>
      <c r="K61" s="51"/>
      <c r="L61" s="51" t="n">
        <v>196</v>
      </c>
      <c r="M61" s="28" t="s">
        <v>1284</v>
      </c>
      <c r="N61" s="51" t="s">
        <v>1285</v>
      </c>
    </row>
    <row r="62" customFormat="false" ht="18" hidden="false" customHeight="true" outlineLevel="0" collapsed="false">
      <c r="A62" s="28"/>
      <c r="B62" s="51" t="s">
        <v>1286</v>
      </c>
      <c r="C62" s="209"/>
      <c r="D62" s="209"/>
      <c r="E62" s="209"/>
      <c r="F62" s="51"/>
      <c r="G62" s="51"/>
      <c r="H62" s="51"/>
      <c r="I62" s="51"/>
      <c r="J62" s="51"/>
      <c r="K62" s="51"/>
      <c r="L62" s="51" t="n">
        <v>203</v>
      </c>
      <c r="M62" s="28" t="s">
        <v>1287</v>
      </c>
      <c r="N62" s="51" t="s">
        <v>1288</v>
      </c>
    </row>
    <row r="63" customFormat="false" ht="18" hidden="false" customHeight="true" outlineLevel="0" collapsed="false">
      <c r="A63" s="28"/>
      <c r="B63" s="51" t="s">
        <v>1289</v>
      </c>
      <c r="C63" s="209"/>
      <c r="D63" s="209"/>
      <c r="E63" s="209"/>
      <c r="F63" s="51"/>
      <c r="G63" s="51"/>
      <c r="H63" s="51"/>
      <c r="I63" s="51"/>
      <c r="J63" s="51"/>
      <c r="K63" s="51"/>
      <c r="L63" s="51" t="n">
        <v>208</v>
      </c>
      <c r="M63" s="28" t="s">
        <v>1290</v>
      </c>
      <c r="N63" s="51" t="s">
        <v>1291</v>
      </c>
    </row>
    <row r="64" customFormat="false" ht="18" hidden="false" customHeight="true" outlineLevel="0" collapsed="false">
      <c r="A64" s="28"/>
      <c r="B64" s="51" t="s">
        <v>1292</v>
      </c>
      <c r="C64" s="209"/>
      <c r="D64" s="209"/>
      <c r="E64" s="209"/>
      <c r="F64" s="51"/>
      <c r="G64" s="51"/>
      <c r="H64" s="51"/>
      <c r="I64" s="51"/>
      <c r="J64" s="51"/>
      <c r="K64" s="51"/>
      <c r="L64" s="51" t="n">
        <v>262</v>
      </c>
      <c r="M64" s="28" t="s">
        <v>1293</v>
      </c>
      <c r="N64" s="51" t="s">
        <v>1294</v>
      </c>
    </row>
    <row r="65" customFormat="false" ht="18" hidden="false" customHeight="true" outlineLevel="0" collapsed="false">
      <c r="A65" s="28"/>
      <c r="B65" s="51" t="s">
        <v>1295</v>
      </c>
      <c r="C65" s="209"/>
      <c r="D65" s="209"/>
      <c r="E65" s="209"/>
      <c r="F65" s="51"/>
      <c r="G65" s="51"/>
      <c r="H65" s="51"/>
      <c r="I65" s="51"/>
      <c r="J65" s="51"/>
      <c r="K65" s="51"/>
      <c r="L65" s="51" t="n">
        <v>212</v>
      </c>
      <c r="M65" s="28" t="s">
        <v>1296</v>
      </c>
      <c r="N65" s="51" t="s">
        <v>1297</v>
      </c>
    </row>
    <row r="66" customFormat="false" ht="18" hidden="false" customHeight="true" outlineLevel="0" collapsed="false">
      <c r="A66" s="28"/>
      <c r="B66" s="51" t="s">
        <v>1298</v>
      </c>
      <c r="C66" s="209"/>
      <c r="D66" s="209"/>
      <c r="E66" s="209"/>
      <c r="F66" s="51"/>
      <c r="G66" s="51"/>
      <c r="H66" s="51"/>
      <c r="I66" s="51"/>
      <c r="J66" s="51"/>
      <c r="K66" s="51"/>
      <c r="L66" s="51" t="n">
        <v>214</v>
      </c>
      <c r="M66" s="28" t="s">
        <v>1299</v>
      </c>
      <c r="N66" s="51" t="s">
        <v>1300</v>
      </c>
    </row>
    <row r="67" customFormat="false" ht="18" hidden="false" customHeight="true" outlineLevel="0" collapsed="false">
      <c r="A67" s="28"/>
      <c r="B67" s="51" t="s">
        <v>1301</v>
      </c>
      <c r="C67" s="209"/>
      <c r="D67" s="209"/>
      <c r="E67" s="209"/>
      <c r="F67" s="51"/>
      <c r="G67" s="51"/>
      <c r="H67" s="51"/>
      <c r="I67" s="51"/>
      <c r="J67" s="51"/>
      <c r="K67" s="51"/>
      <c r="L67" s="51" t="n">
        <v>218</v>
      </c>
      <c r="M67" s="28" t="s">
        <v>1302</v>
      </c>
      <c r="N67" s="51" t="s">
        <v>1303</v>
      </c>
    </row>
    <row r="68" customFormat="false" ht="18" hidden="false" customHeight="true" outlineLevel="0" collapsed="false">
      <c r="A68" s="28"/>
      <c r="B68" s="51" t="s">
        <v>1304</v>
      </c>
      <c r="C68" s="209"/>
      <c r="D68" s="209"/>
      <c r="E68" s="209"/>
      <c r="F68" s="51"/>
      <c r="G68" s="51"/>
      <c r="H68" s="51"/>
      <c r="I68" s="51"/>
      <c r="J68" s="51"/>
      <c r="K68" s="51"/>
      <c r="L68" s="51" t="n">
        <v>818</v>
      </c>
      <c r="M68" s="28" t="s">
        <v>1305</v>
      </c>
      <c r="N68" s="51" t="s">
        <v>1306</v>
      </c>
    </row>
    <row r="69" customFormat="false" ht="18" hidden="false" customHeight="true" outlineLevel="0" collapsed="false">
      <c r="A69" s="28"/>
      <c r="B69" s="51" t="s">
        <v>1307</v>
      </c>
      <c r="C69" s="209"/>
      <c r="D69" s="209"/>
      <c r="E69" s="209"/>
      <c r="F69" s="51"/>
      <c r="G69" s="51"/>
      <c r="H69" s="51"/>
      <c r="I69" s="51"/>
      <c r="J69" s="51"/>
      <c r="K69" s="51"/>
      <c r="L69" s="51" t="n">
        <v>222</v>
      </c>
      <c r="M69" s="28" t="s">
        <v>1308</v>
      </c>
      <c r="N69" s="51" t="s">
        <v>1309</v>
      </c>
    </row>
    <row r="70" customFormat="false" ht="18" hidden="false" customHeight="true" outlineLevel="0" collapsed="false">
      <c r="A70" s="28"/>
      <c r="B70" s="51" t="s">
        <v>1310</v>
      </c>
      <c r="C70" s="209"/>
      <c r="D70" s="209"/>
      <c r="E70" s="209"/>
      <c r="F70" s="51"/>
      <c r="G70" s="51"/>
      <c r="H70" s="51"/>
      <c r="I70" s="51"/>
      <c r="J70" s="51"/>
      <c r="K70" s="51"/>
      <c r="L70" s="51" t="n">
        <v>226</v>
      </c>
      <c r="M70" s="28" t="s">
        <v>1311</v>
      </c>
      <c r="N70" s="51" t="s">
        <v>1312</v>
      </c>
    </row>
    <row r="71" customFormat="false" ht="18" hidden="false" customHeight="true" outlineLevel="0" collapsed="false">
      <c r="A71" s="28"/>
      <c r="B71" s="51" t="s">
        <v>1313</v>
      </c>
      <c r="C71" s="209"/>
      <c r="D71" s="209"/>
      <c r="E71" s="209"/>
      <c r="F71" s="51"/>
      <c r="G71" s="51"/>
      <c r="H71" s="51"/>
      <c r="I71" s="51"/>
      <c r="J71" s="51"/>
      <c r="K71" s="51"/>
      <c r="L71" s="51" t="n">
        <v>232</v>
      </c>
      <c r="M71" s="28" t="s">
        <v>1314</v>
      </c>
      <c r="N71" s="51" t="s">
        <v>1315</v>
      </c>
    </row>
    <row r="72" customFormat="false" ht="18" hidden="false" customHeight="true" outlineLevel="0" collapsed="false">
      <c r="A72" s="28"/>
      <c r="B72" s="51" t="s">
        <v>1316</v>
      </c>
      <c r="C72" s="209"/>
      <c r="D72" s="209"/>
      <c r="E72" s="209"/>
      <c r="F72" s="51"/>
      <c r="G72" s="51"/>
      <c r="H72" s="51"/>
      <c r="I72" s="51"/>
      <c r="J72" s="51"/>
      <c r="K72" s="51"/>
      <c r="L72" s="51" t="n">
        <v>233</v>
      </c>
      <c r="M72" s="28" t="s">
        <v>1317</v>
      </c>
      <c r="N72" s="51" t="s">
        <v>1318</v>
      </c>
    </row>
    <row r="73" customFormat="false" ht="18" hidden="false" customHeight="true" outlineLevel="0" collapsed="false">
      <c r="A73" s="28"/>
      <c r="B73" s="51" t="s">
        <v>1319</v>
      </c>
      <c r="C73" s="209"/>
      <c r="D73" s="209"/>
      <c r="E73" s="209"/>
      <c r="F73" s="51"/>
      <c r="G73" s="51"/>
      <c r="H73" s="51"/>
      <c r="I73" s="51"/>
      <c r="J73" s="51"/>
      <c r="K73" s="51"/>
      <c r="L73" s="51" t="n">
        <v>231</v>
      </c>
      <c r="M73" s="28" t="s">
        <v>1320</v>
      </c>
      <c r="N73" s="51" t="s">
        <v>1321</v>
      </c>
    </row>
    <row r="74" customFormat="false" ht="18" hidden="false" customHeight="true" outlineLevel="0" collapsed="false">
      <c r="A74" s="28"/>
      <c r="B74" s="51" t="s">
        <v>1322</v>
      </c>
      <c r="C74" s="209"/>
      <c r="D74" s="209"/>
      <c r="E74" s="209"/>
      <c r="F74" s="51"/>
      <c r="G74" s="51"/>
      <c r="H74" s="51"/>
      <c r="I74" s="51"/>
      <c r="J74" s="51"/>
      <c r="K74" s="51"/>
      <c r="L74" s="51" t="n">
        <v>238</v>
      </c>
      <c r="M74" s="28" t="s">
        <v>1323</v>
      </c>
      <c r="N74" s="51" t="s">
        <v>1324</v>
      </c>
    </row>
    <row r="75" customFormat="false" ht="18" hidden="false" customHeight="true" outlineLevel="0" collapsed="false">
      <c r="A75" s="28"/>
      <c r="B75" s="51" t="s">
        <v>1325</v>
      </c>
      <c r="C75" s="209"/>
      <c r="D75" s="209"/>
      <c r="E75" s="209"/>
      <c r="F75" s="51"/>
      <c r="G75" s="51"/>
      <c r="H75" s="51"/>
      <c r="I75" s="51"/>
      <c r="J75" s="51"/>
      <c r="K75" s="51"/>
      <c r="L75" s="51" t="n">
        <v>234</v>
      </c>
      <c r="M75" s="28" t="s">
        <v>1326</v>
      </c>
      <c r="N75" s="51" t="s">
        <v>1327</v>
      </c>
    </row>
    <row r="76" customFormat="false" ht="18" hidden="false" customHeight="true" outlineLevel="0" collapsed="false">
      <c r="A76" s="28"/>
      <c r="B76" s="51" t="s">
        <v>1328</v>
      </c>
      <c r="C76" s="209"/>
      <c r="D76" s="209"/>
      <c r="E76" s="209"/>
      <c r="F76" s="51"/>
      <c r="G76" s="51"/>
      <c r="H76" s="51"/>
      <c r="I76" s="51"/>
      <c r="J76" s="51"/>
      <c r="K76" s="51"/>
      <c r="L76" s="51" t="n">
        <v>242</v>
      </c>
      <c r="M76" s="28" t="s">
        <v>1329</v>
      </c>
      <c r="N76" s="51" t="s">
        <v>1330</v>
      </c>
    </row>
    <row r="77" customFormat="false" ht="18" hidden="false" customHeight="true" outlineLevel="0" collapsed="false">
      <c r="A77" s="28"/>
      <c r="B77" s="51" t="s">
        <v>1331</v>
      </c>
      <c r="C77" s="209"/>
      <c r="D77" s="209"/>
      <c r="E77" s="209"/>
      <c r="F77" s="51"/>
      <c r="G77" s="51"/>
      <c r="H77" s="51"/>
      <c r="I77" s="51"/>
      <c r="J77" s="51"/>
      <c r="K77" s="51"/>
      <c r="L77" s="51" t="n">
        <v>246</v>
      </c>
      <c r="M77" s="28" t="s">
        <v>1332</v>
      </c>
      <c r="N77" s="51" t="s">
        <v>1333</v>
      </c>
    </row>
    <row r="78" customFormat="false" ht="18" hidden="false" customHeight="true" outlineLevel="0" collapsed="false">
      <c r="A78" s="28"/>
      <c r="B78" s="51" t="s">
        <v>1334</v>
      </c>
      <c r="C78" s="209"/>
      <c r="D78" s="209"/>
      <c r="E78" s="209"/>
      <c r="F78" s="51"/>
      <c r="G78" s="51"/>
      <c r="H78" s="51"/>
      <c r="I78" s="51"/>
      <c r="J78" s="51"/>
      <c r="K78" s="51"/>
      <c r="L78" s="51" t="n">
        <v>250</v>
      </c>
      <c r="M78" s="28" t="s">
        <v>1335</v>
      </c>
      <c r="N78" s="51" t="s">
        <v>1336</v>
      </c>
    </row>
    <row r="79" customFormat="false" ht="18" hidden="false" customHeight="true" outlineLevel="0" collapsed="false">
      <c r="A79" s="28"/>
      <c r="B79" s="51" t="s">
        <v>1337</v>
      </c>
      <c r="C79" s="209"/>
      <c r="D79" s="209"/>
      <c r="E79" s="209"/>
      <c r="F79" s="51"/>
      <c r="G79" s="51"/>
      <c r="H79" s="51"/>
      <c r="I79" s="51"/>
      <c r="J79" s="51"/>
      <c r="K79" s="51"/>
      <c r="L79" s="51" t="n">
        <v>254</v>
      </c>
      <c r="M79" s="28" t="s">
        <v>1338</v>
      </c>
      <c r="N79" s="51" t="s">
        <v>1339</v>
      </c>
    </row>
    <row r="80" customFormat="false" ht="18" hidden="false" customHeight="true" outlineLevel="0" collapsed="false">
      <c r="A80" s="28"/>
      <c r="B80" s="51" t="s">
        <v>1340</v>
      </c>
      <c r="C80" s="209"/>
      <c r="D80" s="209"/>
      <c r="E80" s="209"/>
      <c r="F80" s="51"/>
      <c r="G80" s="51"/>
      <c r="H80" s="51"/>
      <c r="I80" s="51"/>
      <c r="J80" s="51"/>
      <c r="K80" s="51"/>
      <c r="L80" s="51" t="n">
        <v>258</v>
      </c>
      <c r="M80" s="28" t="s">
        <v>1341</v>
      </c>
      <c r="N80" s="51" t="s">
        <v>1342</v>
      </c>
    </row>
    <row r="81" customFormat="false" ht="18" hidden="false" customHeight="true" outlineLevel="0" collapsed="false">
      <c r="A81" s="28"/>
      <c r="B81" s="51" t="s">
        <v>1343</v>
      </c>
      <c r="C81" s="209"/>
      <c r="D81" s="209"/>
      <c r="E81" s="209"/>
      <c r="F81" s="51"/>
      <c r="G81" s="51"/>
      <c r="H81" s="51"/>
      <c r="I81" s="51"/>
      <c r="J81" s="51"/>
      <c r="K81" s="51"/>
      <c r="L81" s="51" t="n">
        <v>260</v>
      </c>
      <c r="M81" s="28" t="s">
        <v>1344</v>
      </c>
      <c r="N81" s="51" t="s">
        <v>1345</v>
      </c>
    </row>
    <row r="82" customFormat="false" ht="18" hidden="false" customHeight="true" outlineLevel="0" collapsed="false">
      <c r="A82" s="28"/>
      <c r="B82" s="51" t="s">
        <v>1346</v>
      </c>
      <c r="C82" s="209"/>
      <c r="D82" s="209"/>
      <c r="E82" s="209"/>
      <c r="F82" s="51"/>
      <c r="G82" s="51"/>
      <c r="H82" s="51"/>
      <c r="I82" s="51"/>
      <c r="J82" s="51"/>
      <c r="K82" s="51"/>
      <c r="L82" s="51" t="n">
        <v>266</v>
      </c>
      <c r="M82" s="28" t="s">
        <v>1347</v>
      </c>
      <c r="N82" s="51" t="s">
        <v>1348</v>
      </c>
    </row>
    <row r="83" customFormat="false" ht="18" hidden="false" customHeight="true" outlineLevel="0" collapsed="false">
      <c r="A83" s="28"/>
      <c r="B83" s="51" t="s">
        <v>1349</v>
      </c>
      <c r="C83" s="209"/>
      <c r="D83" s="209"/>
      <c r="E83" s="209"/>
      <c r="F83" s="51"/>
      <c r="G83" s="51"/>
      <c r="H83" s="51"/>
      <c r="I83" s="51"/>
      <c r="J83" s="51"/>
      <c r="K83" s="51"/>
      <c r="L83" s="51" t="n">
        <v>270</v>
      </c>
      <c r="M83" s="28" t="s">
        <v>1350</v>
      </c>
      <c r="N83" s="51" t="s">
        <v>1351</v>
      </c>
    </row>
    <row r="84" customFormat="false" ht="18" hidden="false" customHeight="true" outlineLevel="0" collapsed="false">
      <c r="A84" s="28"/>
      <c r="B84" s="51" t="s">
        <v>1352</v>
      </c>
      <c r="C84" s="209"/>
      <c r="D84" s="209"/>
      <c r="E84" s="209"/>
      <c r="F84" s="51"/>
      <c r="G84" s="51"/>
      <c r="H84" s="51"/>
      <c r="I84" s="51"/>
      <c r="J84" s="51"/>
      <c r="K84" s="51"/>
      <c r="L84" s="51" t="n">
        <v>268</v>
      </c>
      <c r="M84" s="28" t="s">
        <v>1353</v>
      </c>
      <c r="N84" s="51" t="s">
        <v>1354</v>
      </c>
    </row>
    <row r="85" customFormat="false" ht="18" hidden="false" customHeight="true" outlineLevel="0" collapsed="false">
      <c r="A85" s="28"/>
      <c r="B85" s="51" t="s">
        <v>1355</v>
      </c>
      <c r="C85" s="209"/>
      <c r="D85" s="209"/>
      <c r="E85" s="209"/>
      <c r="F85" s="51"/>
      <c r="G85" s="51"/>
      <c r="H85" s="51"/>
      <c r="I85" s="51"/>
      <c r="J85" s="51"/>
      <c r="K85" s="51"/>
      <c r="L85" s="51" t="n">
        <v>276</v>
      </c>
      <c r="M85" s="28" t="s">
        <v>1356</v>
      </c>
      <c r="N85" s="51" t="s">
        <v>1357</v>
      </c>
    </row>
    <row r="86" customFormat="false" ht="18" hidden="false" customHeight="true" outlineLevel="0" collapsed="false">
      <c r="A86" s="28"/>
      <c r="B86" s="51" t="s">
        <v>1358</v>
      </c>
      <c r="C86" s="209"/>
      <c r="D86" s="209"/>
      <c r="E86" s="209"/>
      <c r="F86" s="51"/>
      <c r="G86" s="51"/>
      <c r="H86" s="51"/>
      <c r="I86" s="51"/>
      <c r="J86" s="51"/>
      <c r="K86" s="51"/>
      <c r="L86" s="51" t="n">
        <v>288</v>
      </c>
      <c r="M86" s="28" t="s">
        <v>1359</v>
      </c>
      <c r="N86" s="51" t="s">
        <v>1360</v>
      </c>
    </row>
    <row r="87" customFormat="false" ht="18" hidden="false" customHeight="true" outlineLevel="0" collapsed="false">
      <c r="A87" s="28"/>
      <c r="B87" s="51" t="s">
        <v>1361</v>
      </c>
      <c r="C87" s="209"/>
      <c r="D87" s="209"/>
      <c r="E87" s="209"/>
      <c r="F87" s="51"/>
      <c r="G87" s="51"/>
      <c r="H87" s="51"/>
      <c r="I87" s="51"/>
      <c r="J87" s="51"/>
      <c r="K87" s="51"/>
      <c r="L87" s="51" t="n">
        <v>292</v>
      </c>
      <c r="M87" s="28" t="s">
        <v>1362</v>
      </c>
      <c r="N87" s="51" t="s">
        <v>1363</v>
      </c>
    </row>
    <row r="88" customFormat="false" ht="18" hidden="false" customHeight="true" outlineLevel="0" collapsed="false">
      <c r="A88" s="28"/>
      <c r="B88" s="51" t="s">
        <v>1364</v>
      </c>
      <c r="C88" s="209"/>
      <c r="D88" s="209"/>
      <c r="E88" s="209"/>
      <c r="F88" s="51"/>
      <c r="G88" s="51"/>
      <c r="H88" s="51"/>
      <c r="I88" s="51"/>
      <c r="J88" s="51"/>
      <c r="K88" s="51"/>
      <c r="L88" s="51" t="n">
        <v>300</v>
      </c>
      <c r="M88" s="28" t="s">
        <v>1365</v>
      </c>
      <c r="N88" s="51" t="s">
        <v>1366</v>
      </c>
    </row>
    <row r="89" customFormat="false" ht="18" hidden="false" customHeight="true" outlineLevel="0" collapsed="false">
      <c r="A89" s="28"/>
      <c r="B89" s="51" t="s">
        <v>1367</v>
      </c>
      <c r="C89" s="209"/>
      <c r="D89" s="209"/>
      <c r="E89" s="209"/>
      <c r="F89" s="51"/>
      <c r="G89" s="51"/>
      <c r="H89" s="51"/>
      <c r="I89" s="51"/>
      <c r="J89" s="51"/>
      <c r="K89" s="51"/>
      <c r="L89" s="51" t="n">
        <v>304</v>
      </c>
      <c r="M89" s="28" t="s">
        <v>1368</v>
      </c>
      <c r="N89" s="51" t="s">
        <v>1369</v>
      </c>
    </row>
    <row r="90" customFormat="false" ht="18" hidden="false" customHeight="true" outlineLevel="0" collapsed="false">
      <c r="A90" s="28"/>
      <c r="B90" s="51" t="s">
        <v>1370</v>
      </c>
      <c r="C90" s="209"/>
      <c r="D90" s="209"/>
      <c r="E90" s="209"/>
      <c r="F90" s="51"/>
      <c r="G90" s="51"/>
      <c r="H90" s="51"/>
      <c r="I90" s="51"/>
      <c r="J90" s="51"/>
      <c r="K90" s="51"/>
      <c r="L90" s="51" t="n">
        <v>308</v>
      </c>
      <c r="M90" s="28" t="s">
        <v>1371</v>
      </c>
      <c r="N90" s="51" t="s">
        <v>1372</v>
      </c>
    </row>
    <row r="91" customFormat="false" ht="18" hidden="false" customHeight="true" outlineLevel="0" collapsed="false">
      <c r="A91" s="28"/>
      <c r="B91" s="51" t="s">
        <v>1373</v>
      </c>
      <c r="C91" s="209"/>
      <c r="D91" s="209"/>
      <c r="E91" s="209"/>
      <c r="F91" s="51"/>
      <c r="G91" s="51"/>
      <c r="H91" s="51"/>
      <c r="I91" s="51"/>
      <c r="J91" s="51"/>
      <c r="K91" s="51"/>
      <c r="L91" s="51" t="n">
        <v>312</v>
      </c>
      <c r="M91" s="28" t="s">
        <v>1374</v>
      </c>
      <c r="N91" s="51" t="s">
        <v>1375</v>
      </c>
    </row>
    <row r="92" customFormat="false" ht="18" hidden="false" customHeight="true" outlineLevel="0" collapsed="false">
      <c r="A92" s="28"/>
      <c r="B92" s="51" t="s">
        <v>1376</v>
      </c>
      <c r="C92" s="209"/>
      <c r="D92" s="209"/>
      <c r="E92" s="209"/>
      <c r="F92" s="51"/>
      <c r="G92" s="51"/>
      <c r="H92" s="51"/>
      <c r="I92" s="51"/>
      <c r="J92" s="51"/>
      <c r="K92" s="51"/>
      <c r="L92" s="51" t="n">
        <v>316</v>
      </c>
      <c r="M92" s="28" t="s">
        <v>1377</v>
      </c>
      <c r="N92" s="51" t="s">
        <v>1378</v>
      </c>
    </row>
    <row r="93" customFormat="false" ht="18" hidden="false" customHeight="true" outlineLevel="0" collapsed="false">
      <c r="A93" s="28"/>
      <c r="B93" s="51" t="s">
        <v>1379</v>
      </c>
      <c r="C93" s="209"/>
      <c r="D93" s="209"/>
      <c r="E93" s="209"/>
      <c r="F93" s="51"/>
      <c r="G93" s="51"/>
      <c r="H93" s="51"/>
      <c r="I93" s="51"/>
      <c r="J93" s="51"/>
      <c r="K93" s="51"/>
      <c r="L93" s="51" t="n">
        <v>320</v>
      </c>
      <c r="M93" s="28" t="s">
        <v>1380</v>
      </c>
      <c r="N93" s="51" t="s">
        <v>1381</v>
      </c>
    </row>
    <row r="94" customFormat="false" ht="18" hidden="false" customHeight="true" outlineLevel="0" collapsed="false">
      <c r="A94" s="28"/>
      <c r="B94" s="51" t="s">
        <v>1382</v>
      </c>
      <c r="C94" s="209"/>
      <c r="D94" s="209"/>
      <c r="E94" s="209"/>
      <c r="F94" s="51"/>
      <c r="G94" s="51"/>
      <c r="H94" s="51"/>
      <c r="I94" s="51"/>
      <c r="J94" s="51"/>
      <c r="K94" s="51"/>
      <c r="L94" s="51" t="n">
        <v>831</v>
      </c>
      <c r="M94" s="28" t="s">
        <v>1383</v>
      </c>
      <c r="N94" s="51" t="s">
        <v>1384</v>
      </c>
    </row>
    <row r="95" customFormat="false" ht="18" hidden="false" customHeight="true" outlineLevel="0" collapsed="false">
      <c r="A95" s="28"/>
      <c r="B95" s="51" t="s">
        <v>1385</v>
      </c>
      <c r="C95" s="209"/>
      <c r="D95" s="209"/>
      <c r="E95" s="209"/>
      <c r="F95" s="51"/>
      <c r="G95" s="51"/>
      <c r="H95" s="51"/>
      <c r="I95" s="51"/>
      <c r="J95" s="51"/>
      <c r="K95" s="51"/>
      <c r="L95" s="51" t="n">
        <v>324</v>
      </c>
      <c r="M95" s="28" t="s">
        <v>1386</v>
      </c>
      <c r="N95" s="51" t="s">
        <v>1387</v>
      </c>
    </row>
    <row r="96" customFormat="false" ht="18" hidden="false" customHeight="true" outlineLevel="0" collapsed="false">
      <c r="A96" s="28"/>
      <c r="B96" s="51" t="s">
        <v>1388</v>
      </c>
      <c r="C96" s="209"/>
      <c r="D96" s="209"/>
      <c r="E96" s="209"/>
      <c r="F96" s="51"/>
      <c r="G96" s="51"/>
      <c r="H96" s="51"/>
      <c r="I96" s="51"/>
      <c r="J96" s="51"/>
      <c r="K96" s="51"/>
      <c r="L96" s="51" t="n">
        <v>624</v>
      </c>
      <c r="M96" s="28" t="s">
        <v>1389</v>
      </c>
      <c r="N96" s="51" t="s">
        <v>1390</v>
      </c>
    </row>
    <row r="97" customFormat="false" ht="18" hidden="false" customHeight="true" outlineLevel="0" collapsed="false">
      <c r="A97" s="28"/>
      <c r="B97" s="51" t="s">
        <v>1391</v>
      </c>
      <c r="C97" s="209"/>
      <c r="D97" s="209"/>
      <c r="E97" s="209"/>
      <c r="F97" s="51"/>
      <c r="G97" s="51"/>
      <c r="H97" s="51"/>
      <c r="I97" s="51"/>
      <c r="J97" s="51"/>
      <c r="K97" s="51"/>
      <c r="L97" s="51" t="n">
        <v>328</v>
      </c>
      <c r="M97" s="28" t="s">
        <v>1392</v>
      </c>
      <c r="N97" s="51" t="s">
        <v>1393</v>
      </c>
    </row>
    <row r="98" customFormat="false" ht="18" hidden="false" customHeight="true" outlineLevel="0" collapsed="false">
      <c r="A98" s="28"/>
      <c r="B98" s="51" t="s">
        <v>1394</v>
      </c>
      <c r="C98" s="209"/>
      <c r="D98" s="209"/>
      <c r="E98" s="209"/>
      <c r="F98" s="51"/>
      <c r="G98" s="51"/>
      <c r="H98" s="51"/>
      <c r="I98" s="51"/>
      <c r="J98" s="51"/>
      <c r="K98" s="51"/>
      <c r="L98" s="51" t="n">
        <v>332</v>
      </c>
      <c r="M98" s="28" t="s">
        <v>1395</v>
      </c>
      <c r="N98" s="51" t="s">
        <v>1396</v>
      </c>
    </row>
    <row r="99" customFormat="false" ht="18" hidden="false" customHeight="true" outlineLevel="0" collapsed="false">
      <c r="A99" s="28"/>
      <c r="B99" s="51" t="s">
        <v>1397</v>
      </c>
      <c r="C99" s="209"/>
      <c r="D99" s="209"/>
      <c r="E99" s="209"/>
      <c r="F99" s="51"/>
      <c r="G99" s="51"/>
      <c r="H99" s="51"/>
      <c r="I99" s="51"/>
      <c r="J99" s="51"/>
      <c r="K99" s="51"/>
      <c r="L99" s="51" t="n">
        <v>334</v>
      </c>
      <c r="M99" s="28" t="s">
        <v>1398</v>
      </c>
      <c r="N99" s="51" t="s">
        <v>1399</v>
      </c>
    </row>
    <row r="100" customFormat="false" ht="18" hidden="false" customHeight="true" outlineLevel="0" collapsed="false">
      <c r="A100" s="28"/>
      <c r="B100" s="51" t="s">
        <v>1400</v>
      </c>
      <c r="C100" s="209"/>
      <c r="D100" s="209"/>
      <c r="E100" s="209"/>
      <c r="F100" s="51"/>
      <c r="G100" s="51"/>
      <c r="H100" s="51"/>
      <c r="I100" s="51"/>
      <c r="J100" s="51"/>
      <c r="K100" s="51"/>
      <c r="L100" s="51" t="n">
        <v>336</v>
      </c>
      <c r="M100" s="28" t="s">
        <v>1401</v>
      </c>
      <c r="N100" s="51" t="s">
        <v>1402</v>
      </c>
    </row>
    <row r="101" customFormat="false" ht="18" hidden="false" customHeight="true" outlineLevel="0" collapsed="false">
      <c r="A101" s="28"/>
      <c r="B101" s="51" t="s">
        <v>1403</v>
      </c>
      <c r="C101" s="209"/>
      <c r="D101" s="209"/>
      <c r="E101" s="209"/>
      <c r="F101" s="51"/>
      <c r="G101" s="51"/>
      <c r="H101" s="51"/>
      <c r="I101" s="51"/>
      <c r="J101" s="51"/>
      <c r="K101" s="51"/>
      <c r="L101" s="51" t="n">
        <v>340</v>
      </c>
      <c r="M101" s="28" t="s">
        <v>1404</v>
      </c>
      <c r="N101" s="51" t="s">
        <v>1405</v>
      </c>
    </row>
    <row r="102" customFormat="false" ht="18" hidden="false" customHeight="true" outlineLevel="0" collapsed="false">
      <c r="A102" s="28"/>
      <c r="B102" s="51" t="s">
        <v>1406</v>
      </c>
      <c r="C102" s="209"/>
      <c r="D102" s="209"/>
      <c r="E102" s="209"/>
      <c r="F102" s="51"/>
      <c r="G102" s="51"/>
      <c r="H102" s="51"/>
      <c r="I102" s="51"/>
      <c r="J102" s="51"/>
      <c r="K102" s="51"/>
      <c r="L102" s="51" t="n">
        <v>344</v>
      </c>
      <c r="M102" s="28" t="s">
        <v>1407</v>
      </c>
      <c r="N102" s="51" t="s">
        <v>1408</v>
      </c>
    </row>
    <row r="103" customFormat="false" ht="18" hidden="false" customHeight="true" outlineLevel="0" collapsed="false">
      <c r="A103" s="28"/>
      <c r="B103" s="51" t="s">
        <v>1409</v>
      </c>
      <c r="C103" s="209"/>
      <c r="D103" s="209"/>
      <c r="E103" s="209"/>
      <c r="F103" s="51"/>
      <c r="G103" s="51"/>
      <c r="H103" s="51"/>
      <c r="I103" s="51"/>
      <c r="J103" s="51"/>
      <c r="K103" s="51"/>
      <c r="L103" s="51" t="n">
        <v>348</v>
      </c>
      <c r="M103" s="28" t="s">
        <v>1410</v>
      </c>
      <c r="N103" s="51" t="s">
        <v>1411</v>
      </c>
    </row>
    <row r="104" customFormat="false" ht="18" hidden="false" customHeight="true" outlineLevel="0" collapsed="false">
      <c r="A104" s="28"/>
      <c r="B104" s="51" t="s">
        <v>1412</v>
      </c>
      <c r="C104" s="209"/>
      <c r="D104" s="209"/>
      <c r="E104" s="209"/>
      <c r="F104" s="51"/>
      <c r="G104" s="51"/>
      <c r="H104" s="51"/>
      <c r="I104" s="51"/>
      <c r="J104" s="51"/>
      <c r="K104" s="51"/>
      <c r="L104" s="51" t="n">
        <v>352</v>
      </c>
      <c r="M104" s="28" t="s">
        <v>1413</v>
      </c>
      <c r="N104" s="51" t="s">
        <v>1414</v>
      </c>
    </row>
    <row r="105" customFormat="false" ht="18" hidden="false" customHeight="true" outlineLevel="0" collapsed="false">
      <c r="A105" s="28"/>
      <c r="B105" s="51" t="s">
        <v>1415</v>
      </c>
      <c r="C105" s="209"/>
      <c r="D105" s="209"/>
      <c r="E105" s="209"/>
      <c r="F105" s="51"/>
      <c r="G105" s="51"/>
      <c r="H105" s="51"/>
      <c r="I105" s="51"/>
      <c r="J105" s="51"/>
      <c r="K105" s="51"/>
      <c r="L105" s="51" t="n">
        <v>356</v>
      </c>
      <c r="M105" s="28" t="s">
        <v>1416</v>
      </c>
      <c r="N105" s="51" t="s">
        <v>1417</v>
      </c>
    </row>
    <row r="106" customFormat="false" ht="18" hidden="false" customHeight="true" outlineLevel="0" collapsed="false">
      <c r="A106" s="28"/>
      <c r="B106" s="51" t="s">
        <v>1418</v>
      </c>
      <c r="C106" s="209"/>
      <c r="D106" s="209"/>
      <c r="E106" s="209"/>
      <c r="F106" s="51"/>
      <c r="G106" s="51"/>
      <c r="H106" s="51"/>
      <c r="I106" s="51"/>
      <c r="J106" s="51"/>
      <c r="K106" s="51"/>
      <c r="L106" s="51" t="n">
        <v>360</v>
      </c>
      <c r="M106" s="28" t="s">
        <v>1419</v>
      </c>
      <c r="N106" s="51" t="s">
        <v>545</v>
      </c>
    </row>
    <row r="107" customFormat="false" ht="18" hidden="false" customHeight="true" outlineLevel="0" collapsed="false">
      <c r="A107" s="28"/>
      <c r="B107" s="51" t="s">
        <v>1420</v>
      </c>
      <c r="C107" s="209"/>
      <c r="D107" s="209"/>
      <c r="E107" s="209"/>
      <c r="F107" s="51"/>
      <c r="G107" s="51"/>
      <c r="H107" s="51"/>
      <c r="I107" s="51"/>
      <c r="J107" s="51"/>
      <c r="K107" s="51"/>
      <c r="L107" s="51" t="n">
        <v>364</v>
      </c>
      <c r="M107" s="28" t="s">
        <v>1421</v>
      </c>
      <c r="N107" s="51" t="s">
        <v>1422</v>
      </c>
    </row>
    <row r="108" customFormat="false" ht="18" hidden="false" customHeight="true" outlineLevel="0" collapsed="false">
      <c r="A108" s="28"/>
      <c r="B108" s="51" t="s">
        <v>1423</v>
      </c>
      <c r="C108" s="209"/>
      <c r="D108" s="209"/>
      <c r="E108" s="209"/>
      <c r="F108" s="51"/>
      <c r="G108" s="51"/>
      <c r="H108" s="51"/>
      <c r="I108" s="51"/>
      <c r="J108" s="51"/>
      <c r="K108" s="51"/>
      <c r="L108" s="51" t="n">
        <v>368</v>
      </c>
      <c r="M108" s="28" t="s">
        <v>1424</v>
      </c>
      <c r="N108" s="51" t="s">
        <v>1425</v>
      </c>
    </row>
    <row r="109" customFormat="false" ht="18" hidden="false" customHeight="true" outlineLevel="0" collapsed="false">
      <c r="A109" s="28"/>
      <c r="B109" s="51" t="s">
        <v>1426</v>
      </c>
      <c r="C109" s="209"/>
      <c r="D109" s="209"/>
      <c r="E109" s="209"/>
      <c r="F109" s="51"/>
      <c r="G109" s="51"/>
      <c r="H109" s="51"/>
      <c r="I109" s="51"/>
      <c r="J109" s="51"/>
      <c r="K109" s="51"/>
      <c r="L109" s="51" t="n">
        <v>372</v>
      </c>
      <c r="M109" s="28" t="s">
        <v>1427</v>
      </c>
      <c r="N109" s="51" t="s">
        <v>1428</v>
      </c>
    </row>
    <row r="110" customFormat="false" ht="18" hidden="false" customHeight="true" outlineLevel="0" collapsed="false">
      <c r="A110" s="28"/>
      <c r="B110" s="51" t="s">
        <v>1429</v>
      </c>
      <c r="C110" s="209"/>
      <c r="D110" s="209"/>
      <c r="E110" s="209"/>
      <c r="F110" s="51"/>
      <c r="G110" s="51"/>
      <c r="H110" s="51"/>
      <c r="I110" s="51"/>
      <c r="J110" s="51"/>
      <c r="K110" s="51"/>
      <c r="L110" s="51" t="n">
        <v>833</v>
      </c>
      <c r="M110" s="28" t="s">
        <v>1430</v>
      </c>
      <c r="N110" s="51" t="s">
        <v>1431</v>
      </c>
    </row>
    <row r="111" customFormat="false" ht="18" hidden="false" customHeight="true" outlineLevel="0" collapsed="false">
      <c r="A111" s="28"/>
      <c r="B111" s="51" t="s">
        <v>1432</v>
      </c>
      <c r="C111" s="209"/>
      <c r="D111" s="209"/>
      <c r="E111" s="209"/>
      <c r="F111" s="51"/>
      <c r="G111" s="51"/>
      <c r="H111" s="51"/>
      <c r="I111" s="51"/>
      <c r="J111" s="51"/>
      <c r="K111" s="51"/>
      <c r="L111" s="51" t="n">
        <v>376</v>
      </c>
      <c r="M111" s="28" t="s">
        <v>1433</v>
      </c>
      <c r="N111" s="51" t="s">
        <v>1434</v>
      </c>
    </row>
    <row r="112" customFormat="false" ht="18" hidden="false" customHeight="true" outlineLevel="0" collapsed="false">
      <c r="A112" s="28"/>
      <c r="B112" s="51" t="s">
        <v>1435</v>
      </c>
      <c r="C112" s="209"/>
      <c r="D112" s="209"/>
      <c r="E112" s="209"/>
      <c r="F112" s="51"/>
      <c r="G112" s="51"/>
      <c r="H112" s="51"/>
      <c r="I112" s="51"/>
      <c r="J112" s="51"/>
      <c r="K112" s="51"/>
      <c r="L112" s="51" t="n">
        <v>380</v>
      </c>
      <c r="M112" s="28" t="s">
        <v>1436</v>
      </c>
      <c r="N112" s="51" t="s">
        <v>1437</v>
      </c>
    </row>
    <row r="113" customFormat="false" ht="18" hidden="false" customHeight="true" outlineLevel="0" collapsed="false">
      <c r="A113" s="28"/>
      <c r="B113" s="51" t="s">
        <v>1438</v>
      </c>
      <c r="C113" s="209"/>
      <c r="D113" s="209"/>
      <c r="E113" s="209"/>
      <c r="F113" s="51"/>
      <c r="G113" s="51"/>
      <c r="H113" s="51"/>
      <c r="I113" s="51"/>
      <c r="J113" s="51"/>
      <c r="K113" s="51"/>
      <c r="L113" s="51" t="n">
        <v>388</v>
      </c>
      <c r="M113" s="28" t="s">
        <v>1439</v>
      </c>
      <c r="N113" s="51" t="s">
        <v>1440</v>
      </c>
    </row>
    <row r="114" customFormat="false" ht="18" hidden="false" customHeight="true" outlineLevel="0" collapsed="false">
      <c r="A114" s="28"/>
      <c r="B114" s="51" t="s">
        <v>1441</v>
      </c>
      <c r="C114" s="209"/>
      <c r="D114" s="209"/>
      <c r="E114" s="209"/>
      <c r="F114" s="51"/>
      <c r="G114" s="51"/>
      <c r="H114" s="51"/>
      <c r="I114" s="51"/>
      <c r="J114" s="51"/>
      <c r="K114" s="51"/>
      <c r="L114" s="51" t="n">
        <v>392</v>
      </c>
      <c r="M114" s="28" t="s">
        <v>1442</v>
      </c>
      <c r="N114" s="51" t="s">
        <v>1443</v>
      </c>
    </row>
    <row r="115" customFormat="false" ht="18" hidden="false" customHeight="true" outlineLevel="0" collapsed="false">
      <c r="A115" s="28"/>
      <c r="B115" s="51" t="s">
        <v>1444</v>
      </c>
      <c r="C115" s="209"/>
      <c r="D115" s="209"/>
      <c r="E115" s="209"/>
      <c r="F115" s="51"/>
      <c r="G115" s="51"/>
      <c r="H115" s="51"/>
      <c r="I115" s="51"/>
      <c r="J115" s="51"/>
      <c r="K115" s="51"/>
      <c r="L115" s="51" t="n">
        <v>832</v>
      </c>
      <c r="M115" s="28" t="s">
        <v>1445</v>
      </c>
      <c r="N115" s="51" t="s">
        <v>1446</v>
      </c>
    </row>
    <row r="116" customFormat="false" ht="18" hidden="false" customHeight="true" outlineLevel="0" collapsed="false">
      <c r="A116" s="28"/>
      <c r="B116" s="51" t="s">
        <v>1447</v>
      </c>
      <c r="C116" s="209"/>
      <c r="D116" s="209"/>
      <c r="E116" s="209"/>
      <c r="F116" s="51"/>
      <c r="G116" s="51"/>
      <c r="H116" s="51"/>
      <c r="I116" s="51"/>
      <c r="J116" s="51"/>
      <c r="K116" s="51"/>
      <c r="L116" s="51" t="n">
        <v>400</v>
      </c>
      <c r="M116" s="28" t="s">
        <v>1448</v>
      </c>
      <c r="N116" s="51" t="s">
        <v>1449</v>
      </c>
    </row>
    <row r="117" customFormat="false" ht="18" hidden="false" customHeight="true" outlineLevel="0" collapsed="false">
      <c r="A117" s="28"/>
      <c r="B117" s="51" t="s">
        <v>1450</v>
      </c>
      <c r="C117" s="209"/>
      <c r="D117" s="209"/>
      <c r="E117" s="209"/>
      <c r="F117" s="51"/>
      <c r="G117" s="51"/>
      <c r="H117" s="51"/>
      <c r="I117" s="51"/>
      <c r="J117" s="51"/>
      <c r="K117" s="51"/>
      <c r="L117" s="51" t="n">
        <v>398</v>
      </c>
      <c r="M117" s="28" t="s">
        <v>1451</v>
      </c>
      <c r="N117" s="51" t="s">
        <v>1452</v>
      </c>
    </row>
    <row r="118" customFormat="false" ht="18" hidden="false" customHeight="true" outlineLevel="0" collapsed="false">
      <c r="A118" s="28"/>
      <c r="B118" s="51" t="s">
        <v>1453</v>
      </c>
      <c r="C118" s="209"/>
      <c r="D118" s="209"/>
      <c r="E118" s="209"/>
      <c r="F118" s="51"/>
      <c r="G118" s="51"/>
      <c r="H118" s="51"/>
      <c r="I118" s="51"/>
      <c r="J118" s="51"/>
      <c r="K118" s="51"/>
      <c r="L118" s="51" t="n">
        <v>404</v>
      </c>
      <c r="M118" s="28" t="s">
        <v>1454</v>
      </c>
      <c r="N118" s="51" t="s">
        <v>1455</v>
      </c>
    </row>
    <row r="119" customFormat="false" ht="18" hidden="false" customHeight="true" outlineLevel="0" collapsed="false">
      <c r="A119" s="28"/>
      <c r="B119" s="51" t="s">
        <v>1456</v>
      </c>
      <c r="C119" s="209"/>
      <c r="D119" s="209"/>
      <c r="E119" s="209"/>
      <c r="F119" s="51"/>
      <c r="G119" s="51"/>
      <c r="H119" s="51"/>
      <c r="I119" s="51"/>
      <c r="J119" s="51"/>
      <c r="K119" s="51"/>
      <c r="L119" s="51" t="n">
        <v>296</v>
      </c>
      <c r="M119" s="28" t="s">
        <v>1457</v>
      </c>
      <c r="N119" s="51" t="s">
        <v>1458</v>
      </c>
    </row>
    <row r="120" customFormat="false" ht="18" hidden="false" customHeight="true" outlineLevel="0" collapsed="false">
      <c r="A120" s="28"/>
      <c r="B120" s="51" t="s">
        <v>1459</v>
      </c>
      <c r="C120" s="209"/>
      <c r="D120" s="209"/>
      <c r="E120" s="209"/>
      <c r="F120" s="51"/>
      <c r="G120" s="51"/>
      <c r="H120" s="51"/>
      <c r="I120" s="51"/>
      <c r="J120" s="51"/>
      <c r="K120" s="51"/>
      <c r="L120" s="51" t="n">
        <v>408</v>
      </c>
      <c r="M120" s="28" t="s">
        <v>1460</v>
      </c>
      <c r="N120" s="51" t="s">
        <v>1461</v>
      </c>
    </row>
    <row r="121" customFormat="false" ht="18" hidden="false" customHeight="true" outlineLevel="0" collapsed="false">
      <c r="A121" s="28"/>
      <c r="B121" s="51" t="s">
        <v>1462</v>
      </c>
      <c r="C121" s="209"/>
      <c r="D121" s="209"/>
      <c r="E121" s="209"/>
      <c r="F121" s="51"/>
      <c r="G121" s="51"/>
      <c r="H121" s="51"/>
      <c r="I121" s="51"/>
      <c r="J121" s="51"/>
      <c r="K121" s="51"/>
      <c r="L121" s="51" t="n">
        <v>410</v>
      </c>
      <c r="M121" s="28" t="s">
        <v>1463</v>
      </c>
      <c r="N121" s="51" t="s">
        <v>1464</v>
      </c>
    </row>
    <row r="122" customFormat="false" ht="18" hidden="false" customHeight="true" outlineLevel="0" collapsed="false">
      <c r="A122" s="28"/>
      <c r="B122" s="51" t="s">
        <v>1465</v>
      </c>
      <c r="C122" s="209"/>
      <c r="D122" s="209"/>
      <c r="E122" s="209"/>
      <c r="F122" s="51"/>
      <c r="G122" s="51"/>
      <c r="H122" s="51"/>
      <c r="I122" s="51"/>
      <c r="J122" s="51"/>
      <c r="K122" s="51"/>
      <c r="L122" s="51" t="n">
        <v>414</v>
      </c>
      <c r="M122" s="28" t="s">
        <v>1466</v>
      </c>
      <c r="N122" s="51" t="s">
        <v>1467</v>
      </c>
    </row>
    <row r="123" customFormat="false" ht="18" hidden="false" customHeight="true" outlineLevel="0" collapsed="false">
      <c r="A123" s="28"/>
      <c r="B123" s="51" t="s">
        <v>1468</v>
      </c>
      <c r="C123" s="209"/>
      <c r="D123" s="209"/>
      <c r="E123" s="209"/>
      <c r="F123" s="51"/>
      <c r="G123" s="51"/>
      <c r="H123" s="51"/>
      <c r="I123" s="51"/>
      <c r="J123" s="51"/>
      <c r="K123" s="51"/>
      <c r="L123" s="51" t="n">
        <v>417</v>
      </c>
      <c r="M123" s="28" t="s">
        <v>1469</v>
      </c>
      <c r="N123" s="51" t="s">
        <v>1470</v>
      </c>
    </row>
    <row r="124" customFormat="false" ht="18" hidden="false" customHeight="true" outlineLevel="0" collapsed="false">
      <c r="A124" s="28"/>
      <c r="B124" s="51" t="s">
        <v>1471</v>
      </c>
      <c r="C124" s="209"/>
      <c r="D124" s="209"/>
      <c r="E124" s="209"/>
      <c r="F124" s="51"/>
      <c r="G124" s="51"/>
      <c r="H124" s="51"/>
      <c r="I124" s="51"/>
      <c r="J124" s="51"/>
      <c r="K124" s="51"/>
      <c r="L124" s="51" t="n">
        <v>418</v>
      </c>
      <c r="M124" s="28" t="s">
        <v>1472</v>
      </c>
      <c r="N124" s="51" t="s">
        <v>1473</v>
      </c>
    </row>
    <row r="125" customFormat="false" ht="18" hidden="false" customHeight="true" outlineLevel="0" collapsed="false">
      <c r="A125" s="28"/>
      <c r="B125" s="51" t="s">
        <v>1474</v>
      </c>
      <c r="C125" s="209"/>
      <c r="D125" s="209"/>
      <c r="E125" s="209"/>
      <c r="F125" s="51"/>
      <c r="G125" s="51"/>
      <c r="H125" s="51"/>
      <c r="I125" s="51"/>
      <c r="J125" s="51"/>
      <c r="K125" s="51"/>
      <c r="L125" s="51" t="n">
        <v>428</v>
      </c>
      <c r="M125" s="28" t="s">
        <v>1475</v>
      </c>
      <c r="N125" s="51" t="s">
        <v>1476</v>
      </c>
    </row>
    <row r="126" customFormat="false" ht="18" hidden="false" customHeight="true" outlineLevel="0" collapsed="false">
      <c r="A126" s="28"/>
      <c r="B126" s="51" t="s">
        <v>1477</v>
      </c>
      <c r="C126" s="209"/>
      <c r="D126" s="209"/>
      <c r="E126" s="209"/>
      <c r="F126" s="51"/>
      <c r="G126" s="51"/>
      <c r="H126" s="51"/>
      <c r="I126" s="51"/>
      <c r="J126" s="51"/>
      <c r="K126" s="51"/>
      <c r="L126" s="51" t="n">
        <v>422</v>
      </c>
      <c r="M126" s="28" t="s">
        <v>1478</v>
      </c>
      <c r="N126" s="51" t="s">
        <v>1479</v>
      </c>
    </row>
    <row r="127" customFormat="false" ht="18" hidden="false" customHeight="true" outlineLevel="0" collapsed="false">
      <c r="A127" s="28"/>
      <c r="B127" s="51" t="s">
        <v>1480</v>
      </c>
      <c r="C127" s="209"/>
      <c r="D127" s="209"/>
      <c r="E127" s="209"/>
      <c r="F127" s="51"/>
      <c r="G127" s="51"/>
      <c r="H127" s="51"/>
      <c r="I127" s="51"/>
      <c r="J127" s="51"/>
      <c r="K127" s="51"/>
      <c r="L127" s="51" t="n">
        <v>426</v>
      </c>
      <c r="M127" s="28" t="s">
        <v>1481</v>
      </c>
      <c r="N127" s="51" t="s">
        <v>1482</v>
      </c>
    </row>
    <row r="128" customFormat="false" ht="18" hidden="false" customHeight="true" outlineLevel="0" collapsed="false">
      <c r="A128" s="28"/>
      <c r="B128" s="51" t="s">
        <v>1483</v>
      </c>
      <c r="C128" s="209"/>
      <c r="D128" s="209"/>
      <c r="E128" s="209"/>
      <c r="F128" s="51"/>
      <c r="G128" s="51"/>
      <c r="H128" s="51"/>
      <c r="I128" s="51"/>
      <c r="J128" s="51"/>
      <c r="K128" s="51"/>
      <c r="L128" s="51" t="n">
        <v>430</v>
      </c>
      <c r="M128" s="28" t="s">
        <v>1484</v>
      </c>
      <c r="N128" s="51" t="s">
        <v>1485</v>
      </c>
    </row>
    <row r="129" customFormat="false" ht="18" hidden="false" customHeight="true" outlineLevel="0" collapsed="false">
      <c r="A129" s="28"/>
      <c r="B129" s="51" t="s">
        <v>1486</v>
      </c>
      <c r="C129" s="209"/>
      <c r="D129" s="209"/>
      <c r="E129" s="209"/>
      <c r="F129" s="51"/>
      <c r="G129" s="51"/>
      <c r="H129" s="51"/>
      <c r="I129" s="51"/>
      <c r="J129" s="51"/>
      <c r="K129" s="51"/>
      <c r="L129" s="51" t="n">
        <v>434</v>
      </c>
      <c r="M129" s="28" t="s">
        <v>1487</v>
      </c>
      <c r="N129" s="51" t="s">
        <v>1488</v>
      </c>
    </row>
    <row r="130" customFormat="false" ht="18" hidden="false" customHeight="true" outlineLevel="0" collapsed="false">
      <c r="A130" s="28"/>
      <c r="B130" s="51" t="s">
        <v>1489</v>
      </c>
      <c r="C130" s="209"/>
      <c r="D130" s="209"/>
      <c r="E130" s="209"/>
      <c r="F130" s="51"/>
      <c r="G130" s="51"/>
      <c r="H130" s="51"/>
      <c r="I130" s="51"/>
      <c r="J130" s="51"/>
      <c r="K130" s="51"/>
      <c r="L130" s="51" t="n">
        <v>438</v>
      </c>
      <c r="M130" s="28" t="s">
        <v>1490</v>
      </c>
      <c r="N130" s="51" t="s">
        <v>1491</v>
      </c>
    </row>
    <row r="131" customFormat="false" ht="18" hidden="false" customHeight="true" outlineLevel="0" collapsed="false">
      <c r="A131" s="28"/>
      <c r="B131" s="51" t="s">
        <v>1492</v>
      </c>
      <c r="C131" s="209"/>
      <c r="D131" s="209"/>
      <c r="E131" s="209"/>
      <c r="F131" s="51"/>
      <c r="G131" s="51"/>
      <c r="H131" s="51"/>
      <c r="I131" s="51"/>
      <c r="J131" s="51"/>
      <c r="K131" s="51"/>
      <c r="L131" s="51" t="n">
        <v>440</v>
      </c>
      <c r="M131" s="28" t="s">
        <v>1493</v>
      </c>
      <c r="N131" s="51" t="s">
        <v>1494</v>
      </c>
    </row>
    <row r="132" customFormat="false" ht="18" hidden="false" customHeight="true" outlineLevel="0" collapsed="false">
      <c r="A132" s="28"/>
      <c r="B132" s="51" t="s">
        <v>1495</v>
      </c>
      <c r="C132" s="209"/>
      <c r="D132" s="209"/>
      <c r="E132" s="209"/>
      <c r="F132" s="51"/>
      <c r="G132" s="51"/>
      <c r="H132" s="51"/>
      <c r="I132" s="51"/>
      <c r="J132" s="51"/>
      <c r="K132" s="51"/>
      <c r="L132" s="51" t="n">
        <v>442</v>
      </c>
      <c r="M132" s="28" t="s">
        <v>1496</v>
      </c>
      <c r="N132" s="51" t="s">
        <v>1497</v>
      </c>
    </row>
    <row r="133" customFormat="false" ht="18" hidden="false" customHeight="true" outlineLevel="0" collapsed="false">
      <c r="A133" s="28"/>
      <c r="B133" s="51" t="s">
        <v>1498</v>
      </c>
      <c r="C133" s="209"/>
      <c r="D133" s="209"/>
      <c r="E133" s="209"/>
      <c r="F133" s="51"/>
      <c r="G133" s="51"/>
      <c r="H133" s="51"/>
      <c r="I133" s="51"/>
      <c r="J133" s="51"/>
      <c r="K133" s="51"/>
      <c r="L133" s="51" t="n">
        <v>446</v>
      </c>
      <c r="M133" s="28" t="s">
        <v>1499</v>
      </c>
      <c r="N133" s="51" t="s">
        <v>1500</v>
      </c>
    </row>
    <row r="134" customFormat="false" ht="18" hidden="false" customHeight="true" outlineLevel="0" collapsed="false">
      <c r="A134" s="28"/>
      <c r="B134" s="51" t="s">
        <v>1501</v>
      </c>
      <c r="C134" s="209"/>
      <c r="D134" s="209"/>
      <c r="E134" s="209"/>
      <c r="F134" s="51"/>
      <c r="G134" s="51"/>
      <c r="H134" s="51"/>
      <c r="I134" s="51"/>
      <c r="J134" s="51"/>
      <c r="K134" s="51"/>
      <c r="L134" s="51" t="n">
        <v>807</v>
      </c>
      <c r="M134" s="28" t="s">
        <v>1502</v>
      </c>
      <c r="N134" s="51" t="s">
        <v>1503</v>
      </c>
    </row>
    <row r="135" customFormat="false" ht="18" hidden="false" customHeight="true" outlineLevel="0" collapsed="false">
      <c r="A135" s="28"/>
      <c r="B135" s="51" t="s">
        <v>1504</v>
      </c>
      <c r="C135" s="209"/>
      <c r="D135" s="209"/>
      <c r="E135" s="209"/>
      <c r="F135" s="51"/>
      <c r="G135" s="51"/>
      <c r="H135" s="51"/>
      <c r="I135" s="51"/>
      <c r="J135" s="51"/>
      <c r="K135" s="51"/>
      <c r="L135" s="51" t="n">
        <v>450</v>
      </c>
      <c r="M135" s="28" t="s">
        <v>1505</v>
      </c>
      <c r="N135" s="51" t="s">
        <v>1506</v>
      </c>
    </row>
    <row r="136" customFormat="false" ht="18" hidden="false" customHeight="true" outlineLevel="0" collapsed="false">
      <c r="A136" s="28"/>
      <c r="B136" s="51" t="s">
        <v>1507</v>
      </c>
      <c r="C136" s="209"/>
      <c r="D136" s="209"/>
      <c r="E136" s="209"/>
      <c r="F136" s="51"/>
      <c r="G136" s="51"/>
      <c r="H136" s="51"/>
      <c r="I136" s="51"/>
      <c r="J136" s="51"/>
      <c r="K136" s="51"/>
      <c r="L136" s="51" t="n">
        <v>454</v>
      </c>
      <c r="M136" s="28" t="s">
        <v>1508</v>
      </c>
      <c r="N136" s="51" t="s">
        <v>1509</v>
      </c>
    </row>
    <row r="137" customFormat="false" ht="18" hidden="false" customHeight="true" outlineLevel="0" collapsed="false">
      <c r="A137" s="28"/>
      <c r="B137" s="51" t="s">
        <v>1510</v>
      </c>
      <c r="C137" s="209"/>
      <c r="D137" s="209"/>
      <c r="E137" s="209"/>
      <c r="F137" s="51"/>
      <c r="G137" s="51"/>
      <c r="H137" s="51"/>
      <c r="I137" s="51"/>
      <c r="J137" s="51"/>
      <c r="K137" s="51"/>
      <c r="L137" s="51" t="n">
        <v>458</v>
      </c>
      <c r="M137" s="28" t="s">
        <v>1511</v>
      </c>
      <c r="N137" s="51" t="s">
        <v>194</v>
      </c>
    </row>
    <row r="138" customFormat="false" ht="18" hidden="false" customHeight="true" outlineLevel="0" collapsed="false">
      <c r="A138" s="28"/>
      <c r="B138" s="51" t="s">
        <v>1512</v>
      </c>
      <c r="C138" s="209"/>
      <c r="D138" s="209"/>
      <c r="E138" s="209"/>
      <c r="F138" s="51"/>
      <c r="G138" s="51"/>
      <c r="H138" s="51"/>
      <c r="I138" s="51"/>
      <c r="J138" s="51"/>
      <c r="K138" s="51"/>
      <c r="L138" s="51" t="n">
        <v>462</v>
      </c>
      <c r="M138" s="28" t="s">
        <v>1513</v>
      </c>
      <c r="N138" s="51" t="s">
        <v>1514</v>
      </c>
    </row>
    <row r="139" customFormat="false" ht="18" hidden="false" customHeight="true" outlineLevel="0" collapsed="false">
      <c r="A139" s="28"/>
      <c r="B139" s="51" t="s">
        <v>1515</v>
      </c>
      <c r="C139" s="209"/>
      <c r="D139" s="209"/>
      <c r="E139" s="209"/>
      <c r="F139" s="51"/>
      <c r="G139" s="51"/>
      <c r="H139" s="51"/>
      <c r="I139" s="51"/>
      <c r="J139" s="51"/>
      <c r="K139" s="51"/>
      <c r="L139" s="51" t="n">
        <v>466</v>
      </c>
      <c r="M139" s="28" t="s">
        <v>1516</v>
      </c>
      <c r="N139" s="51" t="s">
        <v>1517</v>
      </c>
    </row>
    <row r="140" customFormat="false" ht="18" hidden="false" customHeight="true" outlineLevel="0" collapsed="false">
      <c r="A140" s="28"/>
      <c r="B140" s="51" t="s">
        <v>1518</v>
      </c>
      <c r="C140" s="209"/>
      <c r="D140" s="209"/>
      <c r="E140" s="209"/>
      <c r="F140" s="51"/>
      <c r="G140" s="51"/>
      <c r="H140" s="51"/>
      <c r="I140" s="51"/>
      <c r="J140" s="51"/>
      <c r="K140" s="51"/>
      <c r="L140" s="51" t="n">
        <v>470</v>
      </c>
      <c r="M140" s="28" t="s">
        <v>1519</v>
      </c>
      <c r="N140" s="51" t="s">
        <v>1520</v>
      </c>
    </row>
    <row r="141" customFormat="false" ht="18" hidden="false" customHeight="true" outlineLevel="0" collapsed="false">
      <c r="A141" s="28"/>
      <c r="B141" s="51" t="s">
        <v>1521</v>
      </c>
      <c r="C141" s="209"/>
      <c r="D141" s="209"/>
      <c r="E141" s="209"/>
      <c r="F141" s="51"/>
      <c r="G141" s="51"/>
      <c r="H141" s="51"/>
      <c r="I141" s="51"/>
      <c r="J141" s="51"/>
      <c r="K141" s="51"/>
      <c r="L141" s="51" t="n">
        <v>584</v>
      </c>
      <c r="M141" s="28" t="s">
        <v>1522</v>
      </c>
      <c r="N141" s="51" t="s">
        <v>1523</v>
      </c>
    </row>
    <row r="142" customFormat="false" ht="18" hidden="false" customHeight="true" outlineLevel="0" collapsed="false">
      <c r="A142" s="28"/>
      <c r="B142" s="51" t="s">
        <v>1524</v>
      </c>
      <c r="C142" s="209"/>
      <c r="D142" s="209"/>
      <c r="E142" s="209"/>
      <c r="F142" s="51"/>
      <c r="G142" s="51"/>
      <c r="H142" s="51"/>
      <c r="I142" s="51"/>
      <c r="J142" s="51"/>
      <c r="K142" s="51"/>
      <c r="L142" s="51" t="n">
        <v>474</v>
      </c>
      <c r="M142" s="28" t="s">
        <v>1525</v>
      </c>
      <c r="N142" s="51" t="s">
        <v>1526</v>
      </c>
    </row>
    <row r="143" customFormat="false" ht="18" hidden="false" customHeight="true" outlineLevel="0" collapsed="false">
      <c r="A143" s="28"/>
      <c r="B143" s="51" t="s">
        <v>1527</v>
      </c>
      <c r="C143" s="209"/>
      <c r="D143" s="209"/>
      <c r="E143" s="209"/>
      <c r="F143" s="51"/>
      <c r="G143" s="51"/>
      <c r="H143" s="51"/>
      <c r="I143" s="51"/>
      <c r="J143" s="51"/>
      <c r="K143" s="51"/>
      <c r="L143" s="51" t="n">
        <v>478</v>
      </c>
      <c r="M143" s="28" t="s">
        <v>1528</v>
      </c>
      <c r="N143" s="51" t="s">
        <v>1529</v>
      </c>
    </row>
    <row r="144" customFormat="false" ht="18" hidden="false" customHeight="true" outlineLevel="0" collapsed="false">
      <c r="A144" s="28"/>
      <c r="B144" s="51" t="s">
        <v>1530</v>
      </c>
      <c r="C144" s="209"/>
      <c r="D144" s="209"/>
      <c r="E144" s="209"/>
      <c r="F144" s="51"/>
      <c r="G144" s="51"/>
      <c r="H144" s="51"/>
      <c r="I144" s="51"/>
      <c r="J144" s="51"/>
      <c r="K144" s="51"/>
      <c r="L144" s="51" t="n">
        <v>480</v>
      </c>
      <c r="M144" s="28" t="s">
        <v>1531</v>
      </c>
      <c r="N144" s="51" t="s">
        <v>1532</v>
      </c>
    </row>
    <row r="145" customFormat="false" ht="18" hidden="false" customHeight="true" outlineLevel="0" collapsed="false">
      <c r="A145" s="28"/>
      <c r="B145" s="51" t="s">
        <v>1533</v>
      </c>
      <c r="C145" s="209"/>
      <c r="D145" s="209"/>
      <c r="E145" s="209"/>
      <c r="F145" s="51"/>
      <c r="G145" s="51"/>
      <c r="H145" s="51"/>
      <c r="I145" s="51"/>
      <c r="J145" s="51"/>
      <c r="K145" s="51"/>
      <c r="L145" s="51" t="n">
        <v>175</v>
      </c>
      <c r="M145" s="28" t="s">
        <v>1534</v>
      </c>
      <c r="N145" s="51" t="s">
        <v>1535</v>
      </c>
    </row>
    <row r="146" customFormat="false" ht="18" hidden="false" customHeight="true" outlineLevel="0" collapsed="false">
      <c r="A146" s="28"/>
      <c r="B146" s="51" t="s">
        <v>1536</v>
      </c>
      <c r="C146" s="209"/>
      <c r="D146" s="209"/>
      <c r="E146" s="209"/>
      <c r="F146" s="51"/>
      <c r="G146" s="51"/>
      <c r="H146" s="51"/>
      <c r="I146" s="51"/>
      <c r="J146" s="51"/>
      <c r="K146" s="51"/>
      <c r="L146" s="51" t="n">
        <v>484</v>
      </c>
      <c r="M146" s="28" t="s">
        <v>1537</v>
      </c>
      <c r="N146" s="51" t="s">
        <v>1538</v>
      </c>
    </row>
    <row r="147" customFormat="false" ht="18" hidden="false" customHeight="true" outlineLevel="0" collapsed="false">
      <c r="A147" s="28"/>
      <c r="B147" s="51" t="s">
        <v>1539</v>
      </c>
      <c r="C147" s="209"/>
      <c r="D147" s="209"/>
      <c r="E147" s="209"/>
      <c r="F147" s="51"/>
      <c r="G147" s="51"/>
      <c r="H147" s="51"/>
      <c r="I147" s="51"/>
      <c r="J147" s="51"/>
      <c r="K147" s="51"/>
      <c r="L147" s="51" t="n">
        <v>583</v>
      </c>
      <c r="M147" s="28" t="s">
        <v>1540</v>
      </c>
      <c r="N147" s="51" t="s">
        <v>1541</v>
      </c>
    </row>
    <row r="148" customFormat="false" ht="18" hidden="false" customHeight="true" outlineLevel="0" collapsed="false">
      <c r="A148" s="28"/>
      <c r="B148" s="51" t="s">
        <v>1542</v>
      </c>
      <c r="C148" s="209"/>
      <c r="D148" s="209"/>
      <c r="E148" s="209"/>
      <c r="F148" s="51"/>
      <c r="G148" s="51"/>
      <c r="H148" s="51"/>
      <c r="I148" s="51"/>
      <c r="J148" s="51"/>
      <c r="K148" s="51"/>
      <c r="L148" s="51" t="n">
        <v>498</v>
      </c>
      <c r="M148" s="28" t="s">
        <v>1543</v>
      </c>
      <c r="N148" s="51" t="s">
        <v>1544</v>
      </c>
    </row>
    <row r="149" customFormat="false" ht="18" hidden="false" customHeight="true" outlineLevel="0" collapsed="false">
      <c r="A149" s="28"/>
      <c r="B149" s="51" t="s">
        <v>1545</v>
      </c>
      <c r="C149" s="209"/>
      <c r="D149" s="209"/>
      <c r="E149" s="209"/>
      <c r="F149" s="51"/>
      <c r="G149" s="51"/>
      <c r="H149" s="51"/>
      <c r="I149" s="51"/>
      <c r="J149" s="51"/>
      <c r="K149" s="51"/>
      <c r="L149" s="51" t="n">
        <v>492</v>
      </c>
      <c r="M149" s="28" t="s">
        <v>1546</v>
      </c>
      <c r="N149" s="51" t="s">
        <v>1547</v>
      </c>
    </row>
    <row r="150" customFormat="false" ht="18" hidden="false" customHeight="true" outlineLevel="0" collapsed="false">
      <c r="A150" s="28"/>
      <c r="B150" s="51" t="s">
        <v>1548</v>
      </c>
      <c r="C150" s="209"/>
      <c r="D150" s="209"/>
      <c r="E150" s="209"/>
      <c r="F150" s="51"/>
      <c r="G150" s="51"/>
      <c r="H150" s="51"/>
      <c r="I150" s="51"/>
      <c r="J150" s="51"/>
      <c r="K150" s="51"/>
      <c r="L150" s="51" t="n">
        <v>496</v>
      </c>
      <c r="M150" s="28" t="s">
        <v>1549</v>
      </c>
      <c r="N150" s="51" t="s">
        <v>1550</v>
      </c>
    </row>
    <row r="151" customFormat="false" ht="18" hidden="false" customHeight="true" outlineLevel="0" collapsed="false">
      <c r="A151" s="28"/>
      <c r="B151" s="51" t="s">
        <v>1551</v>
      </c>
      <c r="C151" s="209"/>
      <c r="D151" s="209"/>
      <c r="E151" s="209"/>
      <c r="F151" s="51"/>
      <c r="G151" s="51"/>
      <c r="H151" s="51"/>
      <c r="I151" s="51"/>
      <c r="J151" s="51"/>
      <c r="K151" s="51"/>
      <c r="L151" s="51" t="n">
        <v>499</v>
      </c>
      <c r="M151" s="28" t="s">
        <v>1552</v>
      </c>
      <c r="N151" s="51" t="s">
        <v>1553</v>
      </c>
    </row>
    <row r="152" customFormat="false" ht="18" hidden="false" customHeight="true" outlineLevel="0" collapsed="false">
      <c r="A152" s="28"/>
      <c r="B152" s="51" t="s">
        <v>1554</v>
      </c>
      <c r="C152" s="209"/>
      <c r="D152" s="209"/>
      <c r="E152" s="209"/>
      <c r="F152" s="51"/>
      <c r="G152" s="51"/>
      <c r="H152" s="51"/>
      <c r="I152" s="51"/>
      <c r="J152" s="51"/>
      <c r="K152" s="51"/>
      <c r="L152" s="51" t="n">
        <v>500</v>
      </c>
      <c r="M152" s="28" t="s">
        <v>1555</v>
      </c>
      <c r="N152" s="51" t="s">
        <v>1556</v>
      </c>
    </row>
    <row r="153" customFormat="false" ht="18" hidden="false" customHeight="true" outlineLevel="0" collapsed="false">
      <c r="A153" s="28"/>
      <c r="B153" s="51" t="s">
        <v>1557</v>
      </c>
      <c r="C153" s="209"/>
      <c r="D153" s="209"/>
      <c r="E153" s="209"/>
      <c r="F153" s="51"/>
      <c r="G153" s="51"/>
      <c r="H153" s="51"/>
      <c r="I153" s="51"/>
      <c r="J153" s="51"/>
      <c r="K153" s="51"/>
      <c r="L153" s="51" t="n">
        <v>504</v>
      </c>
      <c r="M153" s="28" t="s">
        <v>1558</v>
      </c>
      <c r="N153" s="51" t="s">
        <v>1559</v>
      </c>
    </row>
    <row r="154" customFormat="false" ht="18" hidden="false" customHeight="true" outlineLevel="0" collapsed="false">
      <c r="A154" s="28"/>
      <c r="B154" s="51" t="s">
        <v>1560</v>
      </c>
      <c r="C154" s="209"/>
      <c r="D154" s="209"/>
      <c r="E154" s="209"/>
      <c r="F154" s="51"/>
      <c r="G154" s="51"/>
      <c r="H154" s="51"/>
      <c r="I154" s="51"/>
      <c r="J154" s="51"/>
      <c r="K154" s="51"/>
      <c r="L154" s="51" t="n">
        <v>508</v>
      </c>
      <c r="M154" s="28" t="s">
        <v>1561</v>
      </c>
      <c r="N154" s="51" t="s">
        <v>1562</v>
      </c>
    </row>
    <row r="155" customFormat="false" ht="18" hidden="false" customHeight="true" outlineLevel="0" collapsed="false">
      <c r="A155" s="28"/>
      <c r="B155" s="51" t="s">
        <v>1563</v>
      </c>
      <c r="C155" s="209"/>
      <c r="D155" s="209"/>
      <c r="E155" s="209"/>
      <c r="F155" s="51"/>
      <c r="G155" s="51"/>
      <c r="H155" s="51"/>
      <c r="I155" s="51"/>
      <c r="J155" s="51"/>
      <c r="K155" s="51"/>
      <c r="L155" s="51" t="n">
        <v>104</v>
      </c>
      <c r="M155" s="28" t="s">
        <v>1564</v>
      </c>
      <c r="N155" s="51" t="s">
        <v>1565</v>
      </c>
    </row>
    <row r="156" customFormat="false" ht="18" hidden="false" customHeight="true" outlineLevel="0" collapsed="false">
      <c r="A156" s="28"/>
      <c r="B156" s="51" t="s">
        <v>1566</v>
      </c>
      <c r="C156" s="209"/>
      <c r="D156" s="209"/>
      <c r="E156" s="209"/>
      <c r="F156" s="51"/>
      <c r="G156" s="51"/>
      <c r="H156" s="51"/>
      <c r="I156" s="51"/>
      <c r="J156" s="51"/>
      <c r="K156" s="51"/>
      <c r="L156" s="51" t="n">
        <v>516</v>
      </c>
      <c r="M156" s="28" t="s">
        <v>1567</v>
      </c>
      <c r="N156" s="51" t="s">
        <v>1568</v>
      </c>
    </row>
    <row r="157" customFormat="false" ht="18" hidden="false" customHeight="true" outlineLevel="0" collapsed="false">
      <c r="A157" s="28"/>
      <c r="B157" s="51" t="s">
        <v>1569</v>
      </c>
      <c r="C157" s="209"/>
      <c r="D157" s="209"/>
      <c r="E157" s="209"/>
      <c r="F157" s="51"/>
      <c r="G157" s="51"/>
      <c r="H157" s="51"/>
      <c r="I157" s="51"/>
      <c r="J157" s="51"/>
      <c r="K157" s="51"/>
      <c r="L157" s="51" t="n">
        <v>520</v>
      </c>
      <c r="M157" s="28" t="s">
        <v>1570</v>
      </c>
      <c r="N157" s="51" t="s">
        <v>1571</v>
      </c>
    </row>
    <row r="158" customFormat="false" ht="18" hidden="false" customHeight="true" outlineLevel="0" collapsed="false">
      <c r="A158" s="28"/>
      <c r="B158" s="51" t="s">
        <v>1572</v>
      </c>
      <c r="C158" s="209"/>
      <c r="D158" s="209"/>
      <c r="E158" s="209"/>
      <c r="F158" s="51"/>
      <c r="G158" s="51"/>
      <c r="H158" s="51"/>
      <c r="I158" s="51"/>
      <c r="J158" s="51"/>
      <c r="K158" s="51"/>
      <c r="L158" s="51" t="n">
        <v>524</v>
      </c>
      <c r="M158" s="28" t="s">
        <v>1573</v>
      </c>
      <c r="N158" s="51" t="s">
        <v>1574</v>
      </c>
    </row>
    <row r="159" customFormat="false" ht="18" hidden="false" customHeight="true" outlineLevel="0" collapsed="false">
      <c r="A159" s="28"/>
      <c r="B159" s="51" t="s">
        <v>1575</v>
      </c>
      <c r="C159" s="209"/>
      <c r="D159" s="209"/>
      <c r="E159" s="209"/>
      <c r="F159" s="51"/>
      <c r="G159" s="51"/>
      <c r="H159" s="51"/>
      <c r="I159" s="51"/>
      <c r="J159" s="51"/>
      <c r="K159" s="51"/>
      <c r="L159" s="51" t="n">
        <v>528</v>
      </c>
      <c r="M159" s="28" t="s">
        <v>1576</v>
      </c>
      <c r="N159" s="51" t="s">
        <v>1577</v>
      </c>
    </row>
    <row r="160" customFormat="false" ht="18" hidden="false" customHeight="true" outlineLevel="0" collapsed="false">
      <c r="A160" s="28"/>
      <c r="B160" s="51" t="s">
        <v>1578</v>
      </c>
      <c r="C160" s="209"/>
      <c r="D160" s="209"/>
      <c r="E160" s="209"/>
      <c r="F160" s="51"/>
      <c r="G160" s="51"/>
      <c r="H160" s="51"/>
      <c r="I160" s="51"/>
      <c r="J160" s="51"/>
      <c r="K160" s="51"/>
      <c r="L160" s="51" t="n">
        <v>540</v>
      </c>
      <c r="M160" s="28" t="s">
        <v>1579</v>
      </c>
      <c r="N160" s="51" t="s">
        <v>1580</v>
      </c>
    </row>
    <row r="161" customFormat="false" ht="18" hidden="false" customHeight="true" outlineLevel="0" collapsed="false">
      <c r="A161" s="28"/>
      <c r="B161" s="51" t="s">
        <v>1581</v>
      </c>
      <c r="C161" s="209"/>
      <c r="D161" s="209"/>
      <c r="E161" s="209"/>
      <c r="F161" s="51"/>
      <c r="G161" s="51"/>
      <c r="H161" s="51"/>
      <c r="I161" s="51"/>
      <c r="J161" s="51"/>
      <c r="K161" s="51"/>
      <c r="L161" s="51" t="n">
        <v>554</v>
      </c>
      <c r="M161" s="28" t="s">
        <v>1582</v>
      </c>
      <c r="N161" s="51" t="s">
        <v>1583</v>
      </c>
    </row>
    <row r="162" customFormat="false" ht="18" hidden="false" customHeight="true" outlineLevel="0" collapsed="false">
      <c r="A162" s="28"/>
      <c r="B162" s="51" t="s">
        <v>1584</v>
      </c>
      <c r="C162" s="209"/>
      <c r="D162" s="209"/>
      <c r="E162" s="209"/>
      <c r="F162" s="51"/>
      <c r="G162" s="51"/>
      <c r="H162" s="51"/>
      <c r="I162" s="51"/>
      <c r="J162" s="51"/>
      <c r="K162" s="51"/>
      <c r="L162" s="51" t="n">
        <v>558</v>
      </c>
      <c r="M162" s="28" t="s">
        <v>1585</v>
      </c>
      <c r="N162" s="51" t="s">
        <v>1586</v>
      </c>
    </row>
    <row r="163" customFormat="false" ht="18" hidden="false" customHeight="true" outlineLevel="0" collapsed="false">
      <c r="A163" s="28"/>
      <c r="B163" s="51" t="s">
        <v>1011</v>
      </c>
      <c r="C163" s="209"/>
      <c r="D163" s="209"/>
      <c r="E163" s="209"/>
      <c r="F163" s="51"/>
      <c r="G163" s="51"/>
      <c r="H163" s="51"/>
      <c r="I163" s="51"/>
      <c r="J163" s="51"/>
      <c r="K163" s="51"/>
      <c r="L163" s="51" t="n">
        <v>562</v>
      </c>
      <c r="M163" s="28" t="s">
        <v>1587</v>
      </c>
      <c r="N163" s="51" t="s">
        <v>1588</v>
      </c>
    </row>
    <row r="164" customFormat="false" ht="18" hidden="false" customHeight="true" outlineLevel="0" collapsed="false">
      <c r="A164" s="28"/>
      <c r="B164" s="51" t="s">
        <v>1589</v>
      </c>
      <c r="C164" s="209"/>
      <c r="D164" s="209"/>
      <c r="E164" s="209"/>
      <c r="F164" s="51"/>
      <c r="G164" s="51"/>
      <c r="H164" s="51"/>
      <c r="I164" s="51"/>
      <c r="J164" s="51"/>
      <c r="K164" s="51"/>
      <c r="L164" s="51" t="n">
        <v>566</v>
      </c>
      <c r="M164" s="28" t="s">
        <v>1590</v>
      </c>
      <c r="N164" s="51" t="s">
        <v>1591</v>
      </c>
    </row>
    <row r="165" customFormat="false" ht="18" hidden="false" customHeight="true" outlineLevel="0" collapsed="false">
      <c r="A165" s="28"/>
      <c r="B165" s="51" t="s">
        <v>1592</v>
      </c>
      <c r="C165" s="209"/>
      <c r="D165" s="209"/>
      <c r="E165" s="209"/>
      <c r="F165" s="51"/>
      <c r="G165" s="51"/>
      <c r="H165" s="51"/>
      <c r="I165" s="51"/>
      <c r="J165" s="51"/>
      <c r="K165" s="51"/>
      <c r="L165" s="51" t="n">
        <v>570</v>
      </c>
      <c r="M165" s="28" t="s">
        <v>1593</v>
      </c>
      <c r="N165" s="51" t="s">
        <v>1594</v>
      </c>
    </row>
    <row r="166" customFormat="false" ht="18" hidden="false" customHeight="true" outlineLevel="0" collapsed="false">
      <c r="A166" s="28"/>
      <c r="B166" s="51" t="s">
        <v>1595</v>
      </c>
      <c r="C166" s="209"/>
      <c r="D166" s="209"/>
      <c r="E166" s="209"/>
      <c r="F166" s="51"/>
      <c r="G166" s="51"/>
      <c r="H166" s="51"/>
      <c r="I166" s="51"/>
      <c r="J166" s="51"/>
      <c r="K166" s="51"/>
      <c r="L166" s="51" t="n">
        <v>574</v>
      </c>
      <c r="M166" s="28" t="s">
        <v>1596</v>
      </c>
      <c r="N166" s="51" t="s">
        <v>1597</v>
      </c>
    </row>
    <row r="167" customFormat="false" ht="18" hidden="false" customHeight="true" outlineLevel="0" collapsed="false">
      <c r="A167" s="28"/>
      <c r="B167" s="51" t="s">
        <v>1598</v>
      </c>
      <c r="C167" s="209"/>
      <c r="D167" s="209"/>
      <c r="E167" s="209"/>
      <c r="F167" s="51"/>
      <c r="G167" s="51"/>
      <c r="H167" s="51"/>
      <c r="I167" s="51"/>
      <c r="J167" s="51"/>
      <c r="K167" s="51"/>
      <c r="L167" s="51" t="n">
        <v>580</v>
      </c>
      <c r="M167" s="28" t="s">
        <v>1599</v>
      </c>
      <c r="N167" s="51" t="s">
        <v>1600</v>
      </c>
    </row>
    <row r="168" customFormat="false" ht="18" hidden="false" customHeight="true" outlineLevel="0" collapsed="false">
      <c r="A168" s="28"/>
      <c r="B168" s="51" t="s">
        <v>1601</v>
      </c>
      <c r="C168" s="209"/>
      <c r="D168" s="209"/>
      <c r="E168" s="209"/>
      <c r="F168" s="51"/>
      <c r="G168" s="51"/>
      <c r="H168" s="51"/>
      <c r="I168" s="51"/>
      <c r="J168" s="51"/>
      <c r="K168" s="51"/>
      <c r="L168" s="51" t="n">
        <v>578</v>
      </c>
      <c r="M168" s="28" t="s">
        <v>1602</v>
      </c>
      <c r="N168" s="51" t="s">
        <v>1603</v>
      </c>
    </row>
    <row r="169" customFormat="false" ht="18" hidden="false" customHeight="true" outlineLevel="0" collapsed="false">
      <c r="A169" s="28"/>
      <c r="B169" s="51" t="s">
        <v>1604</v>
      </c>
      <c r="C169" s="209"/>
      <c r="D169" s="209"/>
      <c r="E169" s="209"/>
      <c r="F169" s="51"/>
      <c r="G169" s="51"/>
      <c r="H169" s="51"/>
      <c r="I169" s="51"/>
      <c r="J169" s="51"/>
      <c r="K169" s="51"/>
      <c r="L169" s="51" t="n">
        <v>512</v>
      </c>
      <c r="M169" s="28" t="s">
        <v>1605</v>
      </c>
      <c r="N169" s="51" t="s">
        <v>1606</v>
      </c>
    </row>
    <row r="170" customFormat="false" ht="18" hidden="false" customHeight="true" outlineLevel="0" collapsed="false">
      <c r="A170" s="28"/>
      <c r="B170" s="51" t="s">
        <v>1607</v>
      </c>
      <c r="C170" s="209"/>
      <c r="D170" s="209"/>
      <c r="E170" s="209"/>
      <c r="F170" s="51"/>
      <c r="G170" s="51"/>
      <c r="H170" s="51"/>
      <c r="I170" s="51"/>
      <c r="J170" s="51"/>
      <c r="K170" s="51"/>
      <c r="L170" s="51" t="n">
        <v>586</v>
      </c>
      <c r="M170" s="28" t="s">
        <v>1608</v>
      </c>
      <c r="N170" s="51" t="s">
        <v>1609</v>
      </c>
    </row>
    <row r="171" customFormat="false" ht="18" hidden="false" customHeight="true" outlineLevel="0" collapsed="false">
      <c r="A171" s="28"/>
      <c r="B171" s="51" t="s">
        <v>1610</v>
      </c>
      <c r="C171" s="209"/>
      <c r="D171" s="209"/>
      <c r="E171" s="209"/>
      <c r="F171" s="51"/>
      <c r="G171" s="51"/>
      <c r="H171" s="51"/>
      <c r="I171" s="51"/>
      <c r="J171" s="51"/>
      <c r="K171" s="51"/>
      <c r="L171" s="51" t="n">
        <v>585</v>
      </c>
      <c r="M171" s="28" t="s">
        <v>1611</v>
      </c>
      <c r="N171" s="51" t="s">
        <v>1612</v>
      </c>
    </row>
    <row r="172" customFormat="false" ht="18" hidden="false" customHeight="true" outlineLevel="0" collapsed="false">
      <c r="A172" s="28"/>
      <c r="B172" s="51" t="s">
        <v>1613</v>
      </c>
      <c r="C172" s="209"/>
      <c r="D172" s="209"/>
      <c r="E172" s="209"/>
      <c r="F172" s="51"/>
      <c r="G172" s="51"/>
      <c r="H172" s="51"/>
      <c r="I172" s="51"/>
      <c r="J172" s="51"/>
      <c r="K172" s="51"/>
      <c r="L172" s="51" t="n">
        <v>275</v>
      </c>
      <c r="M172" s="28" t="s">
        <v>1614</v>
      </c>
      <c r="N172" s="51" t="s">
        <v>1615</v>
      </c>
    </row>
    <row r="173" customFormat="false" ht="18" hidden="false" customHeight="true" outlineLevel="0" collapsed="false">
      <c r="A173" s="28"/>
      <c r="B173" s="51" t="s">
        <v>1616</v>
      </c>
      <c r="C173" s="209"/>
      <c r="D173" s="209"/>
      <c r="E173" s="209"/>
      <c r="F173" s="51"/>
      <c r="G173" s="51"/>
      <c r="H173" s="51"/>
      <c r="I173" s="51"/>
      <c r="J173" s="51"/>
      <c r="K173" s="51"/>
      <c r="L173" s="51" t="n">
        <v>591</v>
      </c>
      <c r="M173" s="28" t="s">
        <v>1617</v>
      </c>
      <c r="N173" s="51" t="s">
        <v>1618</v>
      </c>
    </row>
    <row r="174" customFormat="false" ht="18" hidden="false" customHeight="true" outlineLevel="0" collapsed="false">
      <c r="A174" s="28"/>
      <c r="B174" s="51" t="s">
        <v>1619</v>
      </c>
      <c r="C174" s="209"/>
      <c r="D174" s="209"/>
      <c r="E174" s="209"/>
      <c r="F174" s="51"/>
      <c r="G174" s="51"/>
      <c r="H174" s="51"/>
      <c r="I174" s="51"/>
      <c r="J174" s="51"/>
      <c r="K174" s="51"/>
      <c r="L174" s="51" t="n">
        <v>598</v>
      </c>
      <c r="M174" s="28" t="s">
        <v>1620</v>
      </c>
      <c r="N174" s="51" t="s">
        <v>1621</v>
      </c>
    </row>
    <row r="175" customFormat="false" ht="18" hidden="false" customHeight="true" outlineLevel="0" collapsed="false">
      <c r="A175" s="28"/>
      <c r="B175" s="51" t="s">
        <v>1622</v>
      </c>
      <c r="C175" s="209"/>
      <c r="D175" s="209"/>
      <c r="E175" s="209"/>
      <c r="F175" s="51"/>
      <c r="G175" s="51"/>
      <c r="H175" s="51"/>
      <c r="I175" s="51"/>
      <c r="J175" s="51"/>
      <c r="K175" s="51"/>
      <c r="L175" s="51" t="n">
        <v>600</v>
      </c>
      <c r="M175" s="28" t="s">
        <v>1623</v>
      </c>
      <c r="N175" s="51" t="s">
        <v>1624</v>
      </c>
    </row>
    <row r="176" customFormat="false" ht="18" hidden="false" customHeight="true" outlineLevel="0" collapsed="false">
      <c r="A176" s="28"/>
      <c r="B176" s="51" t="s">
        <v>1625</v>
      </c>
      <c r="C176" s="209"/>
      <c r="D176" s="209"/>
      <c r="E176" s="209"/>
      <c r="F176" s="51"/>
      <c r="G176" s="51"/>
      <c r="H176" s="51"/>
      <c r="I176" s="51"/>
      <c r="J176" s="51"/>
      <c r="K176" s="51"/>
      <c r="L176" s="51" t="n">
        <v>604</v>
      </c>
      <c r="M176" s="28" t="s">
        <v>1626</v>
      </c>
      <c r="N176" s="51" t="s">
        <v>1627</v>
      </c>
    </row>
    <row r="177" customFormat="false" ht="18" hidden="false" customHeight="true" outlineLevel="0" collapsed="false">
      <c r="A177" s="28"/>
      <c r="B177" s="51" t="s">
        <v>1628</v>
      </c>
      <c r="C177" s="209"/>
      <c r="D177" s="209"/>
      <c r="E177" s="209"/>
      <c r="F177" s="51"/>
      <c r="G177" s="51"/>
      <c r="H177" s="51"/>
      <c r="I177" s="51"/>
      <c r="J177" s="51"/>
      <c r="K177" s="51"/>
      <c r="L177" s="51" t="n">
        <v>608</v>
      </c>
      <c r="M177" s="28" t="s">
        <v>1629</v>
      </c>
      <c r="N177" s="51" t="s">
        <v>1630</v>
      </c>
    </row>
    <row r="178" customFormat="false" ht="18" hidden="false" customHeight="true" outlineLevel="0" collapsed="false">
      <c r="A178" s="28"/>
      <c r="B178" s="51" t="s">
        <v>1631</v>
      </c>
      <c r="C178" s="209"/>
      <c r="D178" s="209"/>
      <c r="E178" s="209"/>
      <c r="F178" s="51"/>
      <c r="G178" s="51"/>
      <c r="H178" s="51"/>
      <c r="I178" s="51"/>
      <c r="J178" s="51"/>
      <c r="K178" s="51"/>
      <c r="L178" s="51" t="n">
        <v>612</v>
      </c>
      <c r="M178" s="28" t="s">
        <v>1632</v>
      </c>
      <c r="N178" s="51" t="s">
        <v>1633</v>
      </c>
    </row>
    <row r="179" customFormat="false" ht="18" hidden="false" customHeight="true" outlineLevel="0" collapsed="false">
      <c r="A179" s="28"/>
      <c r="B179" s="51" t="s">
        <v>1634</v>
      </c>
      <c r="C179" s="209"/>
      <c r="D179" s="209"/>
      <c r="E179" s="209"/>
      <c r="F179" s="51"/>
      <c r="G179" s="51"/>
      <c r="H179" s="51"/>
      <c r="I179" s="51"/>
      <c r="J179" s="51"/>
      <c r="K179" s="51"/>
      <c r="L179" s="51" t="n">
        <v>616</v>
      </c>
      <c r="M179" s="28" t="s">
        <v>1635</v>
      </c>
      <c r="N179" s="51" t="s">
        <v>1636</v>
      </c>
    </row>
    <row r="180" customFormat="false" ht="18" hidden="false" customHeight="true" outlineLevel="0" collapsed="false">
      <c r="A180" s="28"/>
      <c r="B180" s="51" t="s">
        <v>1637</v>
      </c>
      <c r="C180" s="209"/>
      <c r="D180" s="209"/>
      <c r="E180" s="209"/>
      <c r="F180" s="51"/>
      <c r="G180" s="51"/>
      <c r="H180" s="51"/>
      <c r="I180" s="51"/>
      <c r="J180" s="51"/>
      <c r="K180" s="51"/>
      <c r="L180" s="51" t="n">
        <v>620</v>
      </c>
      <c r="M180" s="28" t="s">
        <v>1638</v>
      </c>
      <c r="N180" s="51" t="s">
        <v>1639</v>
      </c>
    </row>
    <row r="181" customFormat="false" ht="18" hidden="false" customHeight="true" outlineLevel="0" collapsed="false">
      <c r="A181" s="28"/>
      <c r="B181" s="51" t="s">
        <v>1640</v>
      </c>
      <c r="C181" s="209"/>
      <c r="D181" s="209"/>
      <c r="E181" s="209"/>
      <c r="F181" s="51"/>
      <c r="G181" s="51"/>
      <c r="H181" s="51"/>
      <c r="I181" s="51"/>
      <c r="J181" s="51"/>
      <c r="K181" s="51"/>
      <c r="L181" s="51" t="n">
        <v>630</v>
      </c>
      <c r="M181" s="28" t="s">
        <v>1641</v>
      </c>
      <c r="N181" s="51" t="s">
        <v>1642</v>
      </c>
    </row>
    <row r="182" customFormat="false" ht="18" hidden="false" customHeight="true" outlineLevel="0" collapsed="false">
      <c r="A182" s="28"/>
      <c r="B182" s="51" t="s">
        <v>1643</v>
      </c>
      <c r="C182" s="209"/>
      <c r="D182" s="209"/>
      <c r="E182" s="209"/>
      <c r="F182" s="51"/>
      <c r="G182" s="51"/>
      <c r="H182" s="51"/>
      <c r="I182" s="51"/>
      <c r="J182" s="51"/>
      <c r="K182" s="51"/>
      <c r="L182" s="51" t="n">
        <v>634</v>
      </c>
      <c r="M182" s="28" t="s">
        <v>1644</v>
      </c>
      <c r="N182" s="51" t="s">
        <v>1645</v>
      </c>
    </row>
    <row r="183" customFormat="false" ht="18" hidden="false" customHeight="true" outlineLevel="0" collapsed="false">
      <c r="A183" s="28"/>
      <c r="B183" s="51" t="s">
        <v>1646</v>
      </c>
      <c r="C183" s="209"/>
      <c r="D183" s="209"/>
      <c r="E183" s="209"/>
      <c r="F183" s="51"/>
      <c r="G183" s="51"/>
      <c r="H183" s="51"/>
      <c r="I183" s="51"/>
      <c r="J183" s="51"/>
      <c r="K183" s="51"/>
      <c r="L183" s="51" t="n">
        <v>638</v>
      </c>
      <c r="M183" s="28" t="s">
        <v>1647</v>
      </c>
      <c r="N183" s="51" t="s">
        <v>1648</v>
      </c>
    </row>
    <row r="184" customFormat="false" ht="18" hidden="false" customHeight="true" outlineLevel="0" collapsed="false">
      <c r="A184" s="28"/>
      <c r="B184" s="51" t="s">
        <v>1649</v>
      </c>
      <c r="C184" s="209"/>
      <c r="D184" s="209"/>
      <c r="E184" s="209"/>
      <c r="F184" s="51"/>
      <c r="G184" s="51"/>
      <c r="H184" s="51"/>
      <c r="I184" s="51"/>
      <c r="J184" s="51"/>
      <c r="K184" s="51"/>
      <c r="L184" s="51" t="n">
        <v>642</v>
      </c>
      <c r="M184" s="28" t="s">
        <v>1650</v>
      </c>
      <c r="N184" s="51" t="s">
        <v>1651</v>
      </c>
    </row>
    <row r="185" customFormat="false" ht="18" hidden="false" customHeight="true" outlineLevel="0" collapsed="false">
      <c r="A185" s="28"/>
      <c r="B185" s="51" t="s">
        <v>1652</v>
      </c>
      <c r="C185" s="209"/>
      <c r="D185" s="209"/>
      <c r="E185" s="209"/>
      <c r="F185" s="51"/>
      <c r="G185" s="51"/>
      <c r="H185" s="51"/>
      <c r="I185" s="51"/>
      <c r="J185" s="51"/>
      <c r="K185" s="51"/>
      <c r="L185" s="51" t="n">
        <v>643</v>
      </c>
      <c r="M185" s="28" t="s">
        <v>1653</v>
      </c>
      <c r="N185" s="51" t="s">
        <v>1654</v>
      </c>
    </row>
    <row r="186" customFormat="false" ht="18" hidden="false" customHeight="true" outlineLevel="0" collapsed="false">
      <c r="A186" s="28"/>
      <c r="B186" s="51" t="s">
        <v>1655</v>
      </c>
      <c r="C186" s="209"/>
      <c r="D186" s="209"/>
      <c r="E186" s="209"/>
      <c r="F186" s="51"/>
      <c r="G186" s="51"/>
      <c r="H186" s="51"/>
      <c r="I186" s="51"/>
      <c r="J186" s="51"/>
      <c r="K186" s="51"/>
      <c r="L186" s="51" t="n">
        <v>646</v>
      </c>
      <c r="M186" s="28" t="s">
        <v>1656</v>
      </c>
      <c r="N186" s="51" t="s">
        <v>1657</v>
      </c>
    </row>
    <row r="187" customFormat="false" ht="18" hidden="false" customHeight="true" outlineLevel="0" collapsed="false">
      <c r="A187" s="28"/>
      <c r="B187" s="51" t="s">
        <v>1658</v>
      </c>
      <c r="C187" s="209"/>
      <c r="D187" s="209"/>
      <c r="E187" s="209"/>
      <c r="F187" s="51"/>
      <c r="G187" s="51"/>
      <c r="H187" s="51"/>
      <c r="I187" s="51"/>
      <c r="J187" s="51"/>
      <c r="K187" s="51"/>
      <c r="L187" s="51" t="n">
        <v>652</v>
      </c>
      <c r="M187" s="28" t="s">
        <v>1659</v>
      </c>
      <c r="N187" s="51" t="s">
        <v>1660</v>
      </c>
    </row>
    <row r="188" customFormat="false" ht="18" hidden="false" customHeight="true" outlineLevel="0" collapsed="false">
      <c r="A188" s="28"/>
      <c r="B188" s="51" t="s">
        <v>1661</v>
      </c>
      <c r="C188" s="209"/>
      <c r="D188" s="209"/>
      <c r="E188" s="209"/>
      <c r="F188" s="51"/>
      <c r="G188" s="51"/>
      <c r="H188" s="51"/>
      <c r="I188" s="51"/>
      <c r="J188" s="51"/>
      <c r="K188" s="51"/>
      <c r="L188" s="51" t="n">
        <v>654</v>
      </c>
      <c r="M188" s="28" t="s">
        <v>1662</v>
      </c>
      <c r="N188" s="51" t="s">
        <v>1663</v>
      </c>
    </row>
    <row r="189" customFormat="false" ht="18" hidden="false" customHeight="true" outlineLevel="0" collapsed="false">
      <c r="A189" s="28"/>
      <c r="B189" s="51" t="s">
        <v>1664</v>
      </c>
      <c r="C189" s="209"/>
      <c r="D189" s="209"/>
      <c r="E189" s="209"/>
      <c r="F189" s="51"/>
      <c r="G189" s="51"/>
      <c r="H189" s="51"/>
      <c r="I189" s="51"/>
      <c r="J189" s="51"/>
      <c r="K189" s="51"/>
      <c r="L189" s="51" t="n">
        <v>659</v>
      </c>
      <c r="M189" s="28" t="s">
        <v>1665</v>
      </c>
      <c r="N189" s="51" t="s">
        <v>1666</v>
      </c>
    </row>
    <row r="190" customFormat="false" ht="18" hidden="false" customHeight="true" outlineLevel="0" collapsed="false">
      <c r="A190" s="28"/>
      <c r="B190" s="51" t="s">
        <v>1667</v>
      </c>
      <c r="C190" s="209"/>
      <c r="D190" s="209"/>
      <c r="E190" s="209"/>
      <c r="F190" s="51"/>
      <c r="G190" s="51"/>
      <c r="H190" s="51"/>
      <c r="I190" s="51"/>
      <c r="J190" s="51"/>
      <c r="K190" s="51"/>
      <c r="L190" s="51" t="n">
        <v>662</v>
      </c>
      <c r="M190" s="28" t="s">
        <v>1668</v>
      </c>
      <c r="N190" s="51" t="s">
        <v>1669</v>
      </c>
    </row>
    <row r="191" customFormat="false" ht="18" hidden="false" customHeight="true" outlineLevel="0" collapsed="false">
      <c r="A191" s="28"/>
      <c r="B191" s="51" t="s">
        <v>1670</v>
      </c>
      <c r="C191" s="209"/>
      <c r="D191" s="209"/>
      <c r="E191" s="209"/>
      <c r="F191" s="51"/>
      <c r="G191" s="51"/>
      <c r="H191" s="51"/>
      <c r="I191" s="51"/>
      <c r="J191" s="51"/>
      <c r="K191" s="51"/>
      <c r="L191" s="51" t="n">
        <v>663</v>
      </c>
      <c r="M191" s="28" t="s">
        <v>1671</v>
      </c>
      <c r="N191" s="51" t="s">
        <v>1672</v>
      </c>
    </row>
    <row r="192" customFormat="false" ht="18" hidden="false" customHeight="true" outlineLevel="0" collapsed="false">
      <c r="A192" s="28"/>
      <c r="B192" s="51" t="s">
        <v>1673</v>
      </c>
      <c r="C192" s="209"/>
      <c r="D192" s="209"/>
      <c r="E192" s="209"/>
      <c r="F192" s="51"/>
      <c r="G192" s="51"/>
      <c r="H192" s="51"/>
      <c r="I192" s="51"/>
      <c r="J192" s="51"/>
      <c r="K192" s="51"/>
      <c r="L192" s="51" t="n">
        <v>666</v>
      </c>
      <c r="M192" s="28" t="s">
        <v>1674</v>
      </c>
      <c r="N192" s="51" t="s">
        <v>1675</v>
      </c>
    </row>
    <row r="193" customFormat="false" ht="18" hidden="false" customHeight="true" outlineLevel="0" collapsed="false">
      <c r="A193" s="28"/>
      <c r="B193" s="51"/>
      <c r="C193" s="209"/>
      <c r="D193" s="209"/>
      <c r="E193" s="209"/>
      <c r="F193" s="51"/>
      <c r="G193" s="51"/>
      <c r="H193" s="51"/>
      <c r="I193" s="51"/>
      <c r="J193" s="51"/>
      <c r="K193" s="51"/>
      <c r="L193" s="51" t="n">
        <v>670</v>
      </c>
      <c r="M193" s="28" t="s">
        <v>1676</v>
      </c>
      <c r="N193" s="51" t="s">
        <v>1677</v>
      </c>
    </row>
    <row r="194" customFormat="false" ht="18" hidden="false" customHeight="true" outlineLevel="0" collapsed="false">
      <c r="A194" s="28"/>
      <c r="B194" s="51"/>
      <c r="C194" s="209"/>
      <c r="D194" s="209"/>
      <c r="E194" s="209"/>
      <c r="F194" s="51"/>
      <c r="G194" s="51"/>
      <c r="H194" s="51"/>
      <c r="I194" s="51"/>
      <c r="J194" s="51"/>
      <c r="K194" s="51"/>
      <c r="L194" s="51" t="n">
        <v>882</v>
      </c>
      <c r="M194" s="28" t="s">
        <v>1678</v>
      </c>
      <c r="N194" s="51" t="s">
        <v>1679</v>
      </c>
    </row>
    <row r="195" customFormat="false" ht="18" hidden="false" customHeight="true" outlineLevel="0" collapsed="false">
      <c r="A195" s="28"/>
      <c r="B195" s="51"/>
      <c r="C195" s="209"/>
      <c r="D195" s="209"/>
      <c r="E195" s="209"/>
      <c r="F195" s="51"/>
      <c r="G195" s="51"/>
      <c r="H195" s="51"/>
      <c r="I195" s="51"/>
      <c r="J195" s="51"/>
      <c r="K195" s="51"/>
      <c r="L195" s="51" t="n">
        <v>674</v>
      </c>
      <c r="M195" s="28" t="s">
        <v>1680</v>
      </c>
      <c r="N195" s="51" t="s">
        <v>1681</v>
      </c>
    </row>
    <row r="196" customFormat="false" ht="18" hidden="false" customHeight="true" outlineLevel="0" collapsed="false">
      <c r="A196" s="28"/>
      <c r="B196" s="51"/>
      <c r="C196" s="209"/>
      <c r="D196" s="209"/>
      <c r="E196" s="209"/>
      <c r="F196" s="51"/>
      <c r="G196" s="51"/>
      <c r="H196" s="51"/>
      <c r="I196" s="51"/>
      <c r="J196" s="51"/>
      <c r="K196" s="51"/>
      <c r="L196" s="51" t="n">
        <v>678</v>
      </c>
      <c r="M196" s="28" t="s">
        <v>1682</v>
      </c>
      <c r="N196" s="51" t="s">
        <v>1683</v>
      </c>
    </row>
    <row r="197" customFormat="false" ht="18" hidden="false" customHeight="true" outlineLevel="0" collapsed="false">
      <c r="A197" s="28"/>
      <c r="B197" s="51"/>
      <c r="C197" s="209"/>
      <c r="D197" s="209"/>
      <c r="E197" s="209"/>
      <c r="F197" s="51"/>
      <c r="G197" s="51"/>
      <c r="H197" s="51"/>
      <c r="I197" s="51"/>
      <c r="J197" s="51"/>
      <c r="K197" s="51"/>
      <c r="L197" s="51" t="n">
        <v>682</v>
      </c>
      <c r="M197" s="28" t="s">
        <v>1684</v>
      </c>
      <c r="N197" s="51" t="s">
        <v>1685</v>
      </c>
    </row>
    <row r="198" customFormat="false" ht="18" hidden="false" customHeight="true" outlineLevel="0" collapsed="false">
      <c r="A198" s="28"/>
      <c r="B198" s="51"/>
      <c r="C198" s="209"/>
      <c r="D198" s="209"/>
      <c r="E198" s="209"/>
      <c r="F198" s="51"/>
      <c r="G198" s="51"/>
      <c r="H198" s="51"/>
      <c r="I198" s="51"/>
      <c r="J198" s="51"/>
      <c r="K198" s="51"/>
      <c r="L198" s="51" t="n">
        <v>686</v>
      </c>
      <c r="M198" s="28" t="s">
        <v>1686</v>
      </c>
      <c r="N198" s="51" t="s">
        <v>1687</v>
      </c>
    </row>
    <row r="199" customFormat="false" ht="18" hidden="false" customHeight="true" outlineLevel="0" collapsed="false">
      <c r="A199" s="28"/>
      <c r="B199" s="51"/>
      <c r="C199" s="209"/>
      <c r="D199" s="209"/>
      <c r="E199" s="209"/>
      <c r="F199" s="51"/>
      <c r="G199" s="51"/>
      <c r="H199" s="51"/>
      <c r="I199" s="51"/>
      <c r="J199" s="51"/>
      <c r="K199" s="51"/>
      <c r="L199" s="51" t="n">
        <v>688</v>
      </c>
      <c r="M199" s="28" t="s">
        <v>1688</v>
      </c>
      <c r="N199" s="51" t="s">
        <v>1689</v>
      </c>
    </row>
    <row r="200" customFormat="false" ht="18" hidden="false" customHeight="true" outlineLevel="0" collapsed="false">
      <c r="A200" s="28"/>
      <c r="B200" s="51"/>
      <c r="C200" s="209"/>
      <c r="D200" s="209"/>
      <c r="E200" s="209"/>
      <c r="F200" s="51"/>
      <c r="G200" s="51"/>
      <c r="H200" s="51"/>
      <c r="I200" s="51"/>
      <c r="J200" s="51"/>
      <c r="K200" s="51"/>
      <c r="L200" s="51" t="n">
        <v>690</v>
      </c>
      <c r="M200" s="28" t="s">
        <v>1690</v>
      </c>
      <c r="N200" s="51" t="s">
        <v>1691</v>
      </c>
    </row>
    <row r="201" customFormat="false" ht="18" hidden="false" customHeight="true" outlineLevel="0" collapsed="false">
      <c r="A201" s="28"/>
      <c r="B201" s="51"/>
      <c r="C201" s="209"/>
      <c r="D201" s="209"/>
      <c r="E201" s="209"/>
      <c r="F201" s="51"/>
      <c r="G201" s="51"/>
      <c r="H201" s="51"/>
      <c r="I201" s="51"/>
      <c r="J201" s="51"/>
      <c r="K201" s="51"/>
      <c r="L201" s="51" t="n">
        <v>694</v>
      </c>
      <c r="M201" s="28" t="s">
        <v>1692</v>
      </c>
      <c r="N201" s="51" t="s">
        <v>1693</v>
      </c>
    </row>
    <row r="202" customFormat="false" ht="18" hidden="false" customHeight="true" outlineLevel="0" collapsed="false">
      <c r="A202" s="28"/>
      <c r="B202" s="51"/>
      <c r="C202" s="209"/>
      <c r="D202" s="209"/>
      <c r="E202" s="209"/>
      <c r="F202" s="51"/>
      <c r="G202" s="51"/>
      <c r="H202" s="51"/>
      <c r="I202" s="51"/>
      <c r="J202" s="51"/>
      <c r="K202" s="51"/>
      <c r="L202" s="51" t="n">
        <v>702</v>
      </c>
      <c r="M202" s="28" t="s">
        <v>1694</v>
      </c>
      <c r="N202" s="51" t="s">
        <v>1695</v>
      </c>
    </row>
    <row r="203" customFormat="false" ht="18" hidden="false" customHeight="true" outlineLevel="0" collapsed="false">
      <c r="A203" s="28"/>
      <c r="B203" s="51"/>
      <c r="C203" s="209"/>
      <c r="D203" s="209"/>
      <c r="E203" s="209"/>
      <c r="F203" s="51"/>
      <c r="G203" s="51"/>
      <c r="H203" s="51"/>
      <c r="I203" s="51"/>
      <c r="J203" s="51"/>
      <c r="K203" s="51"/>
      <c r="L203" s="51" t="n">
        <v>534</v>
      </c>
      <c r="M203" s="28" t="s">
        <v>1696</v>
      </c>
      <c r="N203" s="51" t="s">
        <v>1697</v>
      </c>
    </row>
    <row r="204" customFormat="false" ht="18" hidden="false" customHeight="true" outlineLevel="0" collapsed="false">
      <c r="A204" s="28"/>
      <c r="B204" s="51"/>
      <c r="C204" s="209"/>
      <c r="D204" s="209"/>
      <c r="E204" s="209"/>
      <c r="F204" s="51"/>
      <c r="G204" s="51"/>
      <c r="H204" s="51"/>
      <c r="I204" s="51"/>
      <c r="J204" s="51"/>
      <c r="K204" s="51"/>
      <c r="L204" s="51" t="n">
        <v>703</v>
      </c>
      <c r="M204" s="28" t="s">
        <v>1698</v>
      </c>
      <c r="N204" s="51" t="s">
        <v>1699</v>
      </c>
    </row>
    <row r="205" customFormat="false" ht="18" hidden="false" customHeight="true" outlineLevel="0" collapsed="false">
      <c r="A205" s="28"/>
      <c r="B205" s="51"/>
      <c r="C205" s="209"/>
      <c r="D205" s="209"/>
      <c r="E205" s="209"/>
      <c r="F205" s="51"/>
      <c r="G205" s="51"/>
      <c r="H205" s="51"/>
      <c r="I205" s="51"/>
      <c r="J205" s="51"/>
      <c r="K205" s="51"/>
      <c r="L205" s="51" t="n">
        <v>705</v>
      </c>
      <c r="M205" s="28" t="s">
        <v>1700</v>
      </c>
      <c r="N205" s="51" t="s">
        <v>1701</v>
      </c>
    </row>
    <row r="206" customFormat="false" ht="18" hidden="false" customHeight="true" outlineLevel="0" collapsed="false">
      <c r="A206" s="28"/>
      <c r="B206" s="51"/>
      <c r="C206" s="209"/>
      <c r="D206" s="209"/>
      <c r="E206" s="209"/>
      <c r="F206" s="51"/>
      <c r="G206" s="51"/>
      <c r="H206" s="51"/>
      <c r="I206" s="51"/>
      <c r="J206" s="51"/>
      <c r="K206" s="51"/>
      <c r="L206" s="51" t="n">
        <v>90</v>
      </c>
      <c r="M206" s="28" t="s">
        <v>1702</v>
      </c>
      <c r="N206" s="51" t="s">
        <v>1703</v>
      </c>
    </row>
    <row r="207" customFormat="false" ht="18" hidden="false" customHeight="true" outlineLevel="0" collapsed="false">
      <c r="A207" s="28"/>
      <c r="B207" s="51"/>
      <c r="C207" s="209"/>
      <c r="D207" s="209"/>
      <c r="E207" s="209"/>
      <c r="F207" s="51"/>
      <c r="G207" s="51"/>
      <c r="H207" s="51"/>
      <c r="I207" s="51"/>
      <c r="J207" s="51"/>
      <c r="K207" s="51"/>
      <c r="L207" s="51" t="n">
        <v>706</v>
      </c>
      <c r="M207" s="28" t="s">
        <v>1704</v>
      </c>
      <c r="N207" s="51" t="s">
        <v>1705</v>
      </c>
    </row>
    <row r="208" customFormat="false" ht="18" hidden="false" customHeight="true" outlineLevel="0" collapsed="false">
      <c r="A208" s="28"/>
      <c r="B208" s="51"/>
      <c r="C208" s="209"/>
      <c r="D208" s="209"/>
      <c r="E208" s="209"/>
      <c r="F208" s="51"/>
      <c r="G208" s="51"/>
      <c r="H208" s="51"/>
      <c r="I208" s="51"/>
      <c r="J208" s="51"/>
      <c r="K208" s="51"/>
      <c r="L208" s="51" t="n">
        <v>710</v>
      </c>
      <c r="M208" s="28" t="s">
        <v>58</v>
      </c>
      <c r="N208" s="51" t="s">
        <v>1706</v>
      </c>
    </row>
    <row r="209" customFormat="false" ht="18" hidden="false" customHeight="true" outlineLevel="0" collapsed="false">
      <c r="A209" s="28"/>
      <c r="B209" s="51"/>
      <c r="C209" s="209"/>
      <c r="D209" s="209"/>
      <c r="E209" s="209"/>
      <c r="F209" s="51"/>
      <c r="G209" s="51"/>
      <c r="H209" s="51"/>
      <c r="I209" s="51"/>
      <c r="J209" s="51"/>
      <c r="K209" s="51"/>
      <c r="L209" s="51" t="n">
        <v>239</v>
      </c>
      <c r="M209" s="28" t="s">
        <v>1707</v>
      </c>
      <c r="N209" s="51" t="s">
        <v>1708</v>
      </c>
    </row>
    <row r="210" customFormat="false" ht="18" hidden="false" customHeight="true" outlineLevel="0" collapsed="false">
      <c r="A210" s="28"/>
      <c r="B210" s="51"/>
      <c r="C210" s="209"/>
      <c r="D210" s="209"/>
      <c r="E210" s="209"/>
      <c r="F210" s="51"/>
      <c r="G210" s="51"/>
      <c r="H210" s="51"/>
      <c r="I210" s="51"/>
      <c r="J210" s="51"/>
      <c r="K210" s="51"/>
      <c r="L210" s="51" t="n">
        <v>728</v>
      </c>
      <c r="M210" s="28" t="s">
        <v>1709</v>
      </c>
      <c r="N210" s="51" t="s">
        <v>206</v>
      </c>
    </row>
    <row r="211" customFormat="false" ht="18" hidden="false" customHeight="true" outlineLevel="0" collapsed="false">
      <c r="A211" s="28"/>
      <c r="B211" s="51"/>
      <c r="C211" s="209"/>
      <c r="D211" s="209"/>
      <c r="E211" s="209"/>
      <c r="F211" s="51"/>
      <c r="G211" s="51"/>
      <c r="H211" s="51"/>
      <c r="I211" s="51"/>
      <c r="J211" s="51"/>
      <c r="K211" s="51"/>
      <c r="L211" s="51" t="n">
        <v>724</v>
      </c>
      <c r="M211" s="28" t="s">
        <v>1710</v>
      </c>
      <c r="N211" s="51" t="s">
        <v>1711</v>
      </c>
    </row>
    <row r="212" customFormat="false" ht="18" hidden="false" customHeight="true" outlineLevel="0" collapsed="false">
      <c r="A212" s="28"/>
      <c r="B212" s="51"/>
      <c r="C212" s="209"/>
      <c r="D212" s="209"/>
      <c r="E212" s="209"/>
      <c r="F212" s="51"/>
      <c r="G212" s="51"/>
      <c r="H212" s="51"/>
      <c r="I212" s="51"/>
      <c r="J212" s="51"/>
      <c r="K212" s="51"/>
      <c r="L212" s="51" t="n">
        <v>144</v>
      </c>
      <c r="M212" s="28" t="s">
        <v>1712</v>
      </c>
      <c r="N212" s="51" t="s">
        <v>1713</v>
      </c>
    </row>
    <row r="213" customFormat="false" ht="18" hidden="false" customHeight="true" outlineLevel="0" collapsed="false">
      <c r="A213" s="28"/>
      <c r="B213" s="51"/>
      <c r="C213" s="209"/>
      <c r="D213" s="209"/>
      <c r="E213" s="209"/>
      <c r="F213" s="51"/>
      <c r="G213" s="51"/>
      <c r="H213" s="51"/>
      <c r="I213" s="51"/>
      <c r="J213" s="51"/>
      <c r="K213" s="51"/>
      <c r="L213" s="51" t="n">
        <v>729</v>
      </c>
      <c r="M213" s="28" t="s">
        <v>1714</v>
      </c>
      <c r="N213" s="51" t="s">
        <v>1715</v>
      </c>
    </row>
    <row r="214" customFormat="false" ht="18" hidden="false" customHeight="true" outlineLevel="0" collapsed="false">
      <c r="A214" s="28"/>
      <c r="B214" s="51"/>
      <c r="C214" s="209"/>
      <c r="D214" s="209"/>
      <c r="E214" s="209"/>
      <c r="F214" s="51"/>
      <c r="G214" s="51"/>
      <c r="H214" s="51"/>
      <c r="I214" s="51"/>
      <c r="J214" s="51"/>
      <c r="K214" s="51"/>
      <c r="L214" s="51" t="n">
        <v>740</v>
      </c>
      <c r="M214" s="28" t="s">
        <v>1716</v>
      </c>
      <c r="N214" s="51" t="s">
        <v>1717</v>
      </c>
    </row>
    <row r="215" customFormat="false" ht="18" hidden="false" customHeight="true" outlineLevel="0" collapsed="false">
      <c r="A215" s="28"/>
      <c r="B215" s="51"/>
      <c r="C215" s="209"/>
      <c r="D215" s="209"/>
      <c r="E215" s="209"/>
      <c r="F215" s="51"/>
      <c r="G215" s="51"/>
      <c r="H215" s="51"/>
      <c r="I215" s="51"/>
      <c r="J215" s="51"/>
      <c r="K215" s="51"/>
      <c r="L215" s="51" t="n">
        <v>744</v>
      </c>
      <c r="M215" s="28" t="s">
        <v>1718</v>
      </c>
      <c r="N215" s="51" t="s">
        <v>1719</v>
      </c>
    </row>
    <row r="216" customFormat="false" ht="18" hidden="false" customHeight="true" outlineLevel="0" collapsed="false">
      <c r="A216" s="28"/>
      <c r="B216" s="51"/>
      <c r="C216" s="209"/>
      <c r="D216" s="209"/>
      <c r="E216" s="209"/>
      <c r="F216" s="51"/>
      <c r="G216" s="51"/>
      <c r="H216" s="51"/>
      <c r="I216" s="51"/>
      <c r="J216" s="51"/>
      <c r="K216" s="51"/>
      <c r="L216" s="51" t="n">
        <v>748</v>
      </c>
      <c r="M216" s="28" t="s">
        <v>1720</v>
      </c>
      <c r="N216" s="51" t="s">
        <v>1721</v>
      </c>
    </row>
    <row r="217" customFormat="false" ht="18" hidden="false" customHeight="true" outlineLevel="0" collapsed="false">
      <c r="A217" s="28"/>
      <c r="B217" s="51"/>
      <c r="C217" s="209"/>
      <c r="D217" s="209"/>
      <c r="E217" s="209"/>
      <c r="F217" s="51"/>
      <c r="G217" s="51"/>
      <c r="H217" s="51"/>
      <c r="I217" s="51"/>
      <c r="J217" s="51"/>
      <c r="K217" s="51"/>
      <c r="L217" s="51" t="n">
        <v>752</v>
      </c>
      <c r="M217" s="28" t="s">
        <v>1722</v>
      </c>
      <c r="N217" s="51" t="s">
        <v>1723</v>
      </c>
    </row>
    <row r="218" customFormat="false" ht="18" hidden="false" customHeight="true" outlineLevel="0" collapsed="false">
      <c r="A218" s="28"/>
      <c r="B218" s="51"/>
      <c r="C218" s="209"/>
      <c r="D218" s="209"/>
      <c r="E218" s="209"/>
      <c r="F218" s="51"/>
      <c r="G218" s="51"/>
      <c r="H218" s="51"/>
      <c r="I218" s="51"/>
      <c r="J218" s="51"/>
      <c r="K218" s="51"/>
      <c r="L218" s="51" t="n">
        <v>756</v>
      </c>
      <c r="M218" s="28" t="s">
        <v>1724</v>
      </c>
      <c r="N218" s="51" t="s">
        <v>1725</v>
      </c>
    </row>
    <row r="219" customFormat="false" ht="18" hidden="false" customHeight="true" outlineLevel="0" collapsed="false">
      <c r="A219" s="28"/>
      <c r="B219" s="51"/>
      <c r="C219" s="209"/>
      <c r="D219" s="209"/>
      <c r="E219" s="209"/>
      <c r="F219" s="51"/>
      <c r="G219" s="51"/>
      <c r="H219" s="51"/>
      <c r="I219" s="51"/>
      <c r="J219" s="51"/>
      <c r="K219" s="51"/>
      <c r="L219" s="51" t="n">
        <v>760</v>
      </c>
      <c r="M219" s="28" t="s">
        <v>1726</v>
      </c>
      <c r="N219" s="51" t="s">
        <v>1727</v>
      </c>
    </row>
    <row r="220" customFormat="false" ht="18" hidden="false" customHeight="true" outlineLevel="0" collapsed="false">
      <c r="A220" s="28"/>
      <c r="B220" s="51"/>
      <c r="C220" s="209"/>
      <c r="D220" s="209"/>
      <c r="E220" s="209"/>
      <c r="F220" s="51"/>
      <c r="G220" s="51"/>
      <c r="H220" s="51"/>
      <c r="I220" s="51"/>
      <c r="J220" s="51"/>
      <c r="K220" s="51"/>
      <c r="L220" s="51" t="n">
        <v>158</v>
      </c>
      <c r="M220" s="28" t="s">
        <v>1728</v>
      </c>
      <c r="N220" s="51" t="s">
        <v>1729</v>
      </c>
    </row>
    <row r="221" customFormat="false" ht="18" hidden="false" customHeight="true" outlineLevel="0" collapsed="false">
      <c r="A221" s="28"/>
      <c r="B221" s="51"/>
      <c r="C221" s="209"/>
      <c r="D221" s="209"/>
      <c r="E221" s="209"/>
      <c r="F221" s="51"/>
      <c r="G221" s="51"/>
      <c r="H221" s="51"/>
      <c r="I221" s="51"/>
      <c r="J221" s="51"/>
      <c r="K221" s="51"/>
      <c r="L221" s="51" t="n">
        <v>762</v>
      </c>
      <c r="M221" s="28" t="s">
        <v>1730</v>
      </c>
      <c r="N221" s="51" t="s">
        <v>1731</v>
      </c>
    </row>
    <row r="222" customFormat="false" ht="18" hidden="false" customHeight="true" outlineLevel="0" collapsed="false">
      <c r="A222" s="28"/>
      <c r="B222" s="51"/>
      <c r="C222" s="209"/>
      <c r="D222" s="209"/>
      <c r="E222" s="209"/>
      <c r="F222" s="51"/>
      <c r="G222" s="51"/>
      <c r="H222" s="51"/>
      <c r="I222" s="51"/>
      <c r="J222" s="51"/>
      <c r="K222" s="51"/>
      <c r="L222" s="51" t="n">
        <v>834</v>
      </c>
      <c r="M222" s="28" t="s">
        <v>1732</v>
      </c>
      <c r="N222" s="51" t="s">
        <v>1733</v>
      </c>
    </row>
    <row r="223" customFormat="false" ht="18" hidden="false" customHeight="true" outlineLevel="0" collapsed="false">
      <c r="A223" s="28"/>
      <c r="B223" s="51"/>
      <c r="C223" s="209"/>
      <c r="D223" s="209"/>
      <c r="E223" s="209"/>
      <c r="F223" s="51"/>
      <c r="G223" s="51"/>
      <c r="H223" s="51"/>
      <c r="I223" s="51"/>
      <c r="J223" s="51"/>
      <c r="K223" s="51"/>
      <c r="L223" s="51" t="n">
        <v>764</v>
      </c>
      <c r="M223" s="28" t="s">
        <v>1734</v>
      </c>
      <c r="N223" s="51" t="s">
        <v>1735</v>
      </c>
    </row>
    <row r="224" customFormat="false" ht="18" hidden="false" customHeight="true" outlineLevel="0" collapsed="false">
      <c r="A224" s="28"/>
      <c r="B224" s="51"/>
      <c r="C224" s="209"/>
      <c r="D224" s="209"/>
      <c r="E224" s="209"/>
      <c r="F224" s="51"/>
      <c r="G224" s="51"/>
      <c r="H224" s="51"/>
      <c r="I224" s="51"/>
      <c r="J224" s="51"/>
      <c r="K224" s="51"/>
      <c r="L224" s="51" t="n">
        <v>626</v>
      </c>
      <c r="M224" s="28" t="s">
        <v>1736</v>
      </c>
      <c r="N224" s="51" t="s">
        <v>1737</v>
      </c>
    </row>
    <row r="225" customFormat="false" ht="18" hidden="false" customHeight="true" outlineLevel="0" collapsed="false">
      <c r="A225" s="28"/>
      <c r="B225" s="51"/>
      <c r="C225" s="209"/>
      <c r="D225" s="209"/>
      <c r="E225" s="209"/>
      <c r="F225" s="51"/>
      <c r="G225" s="51"/>
      <c r="H225" s="51"/>
      <c r="I225" s="51"/>
      <c r="J225" s="51"/>
      <c r="K225" s="51"/>
      <c r="L225" s="51" t="n">
        <v>768</v>
      </c>
      <c r="M225" s="28" t="s">
        <v>1738</v>
      </c>
      <c r="N225" s="51" t="s">
        <v>1739</v>
      </c>
    </row>
    <row r="226" customFormat="false" ht="18" hidden="false" customHeight="true" outlineLevel="0" collapsed="false">
      <c r="A226" s="28"/>
      <c r="B226" s="51"/>
      <c r="C226" s="209"/>
      <c r="D226" s="209"/>
      <c r="E226" s="209"/>
      <c r="F226" s="51"/>
      <c r="G226" s="51"/>
      <c r="H226" s="51"/>
      <c r="I226" s="51"/>
      <c r="J226" s="51"/>
      <c r="K226" s="51"/>
      <c r="L226" s="51" t="n">
        <v>772</v>
      </c>
      <c r="M226" s="28" t="s">
        <v>1740</v>
      </c>
      <c r="N226" s="51" t="s">
        <v>1741</v>
      </c>
    </row>
    <row r="227" customFormat="false" ht="18" hidden="false" customHeight="true" outlineLevel="0" collapsed="false">
      <c r="A227" s="28"/>
      <c r="B227" s="51"/>
      <c r="C227" s="209"/>
      <c r="D227" s="209"/>
      <c r="E227" s="209"/>
      <c r="F227" s="51"/>
      <c r="G227" s="51"/>
      <c r="H227" s="51"/>
      <c r="I227" s="51"/>
      <c r="J227" s="51"/>
      <c r="K227" s="51"/>
      <c r="L227" s="51" t="n">
        <v>776</v>
      </c>
      <c r="M227" s="28" t="s">
        <v>1742</v>
      </c>
      <c r="N227" s="51" t="s">
        <v>1743</v>
      </c>
    </row>
    <row r="228" customFormat="false" ht="18" hidden="false" customHeight="true" outlineLevel="0" collapsed="false">
      <c r="A228" s="28"/>
      <c r="B228" s="51"/>
      <c r="C228" s="209"/>
      <c r="D228" s="209"/>
      <c r="E228" s="209"/>
      <c r="F228" s="51"/>
      <c r="G228" s="51"/>
      <c r="H228" s="51"/>
      <c r="I228" s="51"/>
      <c r="J228" s="51"/>
      <c r="K228" s="51"/>
      <c r="L228" s="51" t="n">
        <v>780</v>
      </c>
      <c r="M228" s="28" t="s">
        <v>1744</v>
      </c>
      <c r="N228" s="51" t="s">
        <v>1745</v>
      </c>
    </row>
    <row r="229" customFormat="false" ht="18" hidden="false" customHeight="true" outlineLevel="0" collapsed="false">
      <c r="A229" s="28"/>
      <c r="B229" s="51"/>
      <c r="C229" s="209"/>
      <c r="D229" s="209"/>
      <c r="E229" s="209"/>
      <c r="F229" s="51"/>
      <c r="G229" s="51"/>
      <c r="H229" s="51"/>
      <c r="I229" s="51"/>
      <c r="J229" s="51"/>
      <c r="K229" s="51"/>
      <c r="L229" s="51" t="n">
        <v>788</v>
      </c>
      <c r="M229" s="28" t="s">
        <v>1746</v>
      </c>
      <c r="N229" s="51" t="s">
        <v>1747</v>
      </c>
    </row>
    <row r="230" customFormat="false" ht="18" hidden="false" customHeight="true" outlineLevel="0" collapsed="false">
      <c r="A230" s="28"/>
      <c r="B230" s="51"/>
      <c r="C230" s="209"/>
      <c r="D230" s="209"/>
      <c r="E230" s="209"/>
      <c r="F230" s="51"/>
      <c r="G230" s="51"/>
      <c r="H230" s="51"/>
      <c r="I230" s="51"/>
      <c r="J230" s="51"/>
      <c r="K230" s="51"/>
      <c r="L230" s="51" t="n">
        <v>792</v>
      </c>
      <c r="M230" s="28" t="s">
        <v>1748</v>
      </c>
      <c r="N230" s="51" t="s">
        <v>1749</v>
      </c>
    </row>
    <row r="231" customFormat="false" ht="18" hidden="false" customHeight="true" outlineLevel="0" collapsed="false">
      <c r="A231" s="28"/>
      <c r="B231" s="51"/>
      <c r="C231" s="209"/>
      <c r="D231" s="209"/>
      <c r="E231" s="209"/>
      <c r="F231" s="51"/>
      <c r="G231" s="51"/>
      <c r="H231" s="51"/>
      <c r="I231" s="51"/>
      <c r="J231" s="51"/>
      <c r="K231" s="51"/>
      <c r="L231" s="51" t="n">
        <v>795</v>
      </c>
      <c r="M231" s="28" t="s">
        <v>1750</v>
      </c>
      <c r="N231" s="51" t="s">
        <v>1751</v>
      </c>
    </row>
    <row r="232" customFormat="false" ht="18" hidden="false" customHeight="true" outlineLevel="0" collapsed="false">
      <c r="A232" s="28"/>
      <c r="B232" s="51"/>
      <c r="C232" s="209"/>
      <c r="D232" s="209"/>
      <c r="E232" s="209"/>
      <c r="F232" s="51"/>
      <c r="G232" s="51"/>
      <c r="H232" s="51"/>
      <c r="I232" s="51"/>
      <c r="J232" s="51"/>
      <c r="K232" s="51"/>
      <c r="L232" s="51" t="n">
        <v>796</v>
      </c>
      <c r="M232" s="28" t="s">
        <v>1752</v>
      </c>
      <c r="N232" s="51" t="s">
        <v>1753</v>
      </c>
    </row>
    <row r="233" customFormat="false" ht="18" hidden="false" customHeight="true" outlineLevel="0" collapsed="false">
      <c r="A233" s="28"/>
      <c r="B233" s="51"/>
      <c r="C233" s="209"/>
      <c r="D233" s="209"/>
      <c r="E233" s="209"/>
      <c r="F233" s="51"/>
      <c r="G233" s="51"/>
      <c r="H233" s="51"/>
      <c r="I233" s="51"/>
      <c r="J233" s="51"/>
      <c r="K233" s="51"/>
      <c r="L233" s="51" t="n">
        <v>798</v>
      </c>
      <c r="M233" s="28" t="s">
        <v>1754</v>
      </c>
      <c r="N233" s="51" t="s">
        <v>1755</v>
      </c>
    </row>
    <row r="234" customFormat="false" ht="18" hidden="false" customHeight="true" outlineLevel="0" collapsed="false">
      <c r="A234" s="28"/>
      <c r="B234" s="51"/>
      <c r="C234" s="209"/>
      <c r="D234" s="209"/>
      <c r="E234" s="209"/>
      <c r="F234" s="51"/>
      <c r="G234" s="51"/>
      <c r="H234" s="51"/>
      <c r="I234" s="51"/>
      <c r="J234" s="51"/>
      <c r="K234" s="51"/>
      <c r="L234" s="51" t="n">
        <v>800</v>
      </c>
      <c r="M234" s="28" t="s">
        <v>1756</v>
      </c>
      <c r="N234" s="51" t="s">
        <v>1757</v>
      </c>
    </row>
    <row r="235" customFormat="false" ht="18" hidden="false" customHeight="true" outlineLevel="0" collapsed="false">
      <c r="A235" s="28"/>
      <c r="B235" s="51"/>
      <c r="C235" s="209"/>
      <c r="D235" s="209"/>
      <c r="E235" s="209"/>
      <c r="F235" s="51"/>
      <c r="G235" s="51"/>
      <c r="H235" s="51"/>
      <c r="I235" s="51"/>
      <c r="J235" s="51"/>
      <c r="K235" s="51"/>
      <c r="L235" s="51" t="n">
        <v>804</v>
      </c>
      <c r="M235" s="28" t="s">
        <v>1758</v>
      </c>
      <c r="N235" s="51" t="s">
        <v>1759</v>
      </c>
    </row>
    <row r="236" customFormat="false" ht="18" hidden="false" customHeight="true" outlineLevel="0" collapsed="false">
      <c r="A236" s="28"/>
      <c r="B236" s="51"/>
      <c r="C236" s="209"/>
      <c r="D236" s="209"/>
      <c r="E236" s="209"/>
      <c r="F236" s="51"/>
      <c r="G236" s="51"/>
      <c r="H236" s="51"/>
      <c r="I236" s="51"/>
      <c r="J236" s="51"/>
      <c r="K236" s="51"/>
      <c r="L236" s="51" t="n">
        <v>784</v>
      </c>
      <c r="M236" s="28" t="s">
        <v>1760</v>
      </c>
      <c r="N236" s="51" t="s">
        <v>1761</v>
      </c>
    </row>
    <row r="237" customFormat="false" ht="18" hidden="false" customHeight="true" outlineLevel="0" collapsed="false">
      <c r="A237" s="28"/>
      <c r="B237" s="51"/>
      <c r="C237" s="209"/>
      <c r="D237" s="209"/>
      <c r="E237" s="209"/>
      <c r="F237" s="51"/>
      <c r="G237" s="51"/>
      <c r="H237" s="51"/>
      <c r="I237" s="51"/>
      <c r="J237" s="51"/>
      <c r="K237" s="51"/>
      <c r="L237" s="51" t="n">
        <v>826</v>
      </c>
      <c r="M237" s="28" t="s">
        <v>1762</v>
      </c>
      <c r="N237" s="51" t="s">
        <v>1763</v>
      </c>
    </row>
    <row r="238" customFormat="false" ht="18" hidden="false" customHeight="true" outlineLevel="0" collapsed="false">
      <c r="A238" s="28"/>
      <c r="B238" s="51"/>
      <c r="C238" s="209"/>
      <c r="D238" s="209"/>
      <c r="E238" s="209"/>
      <c r="F238" s="51"/>
      <c r="G238" s="51"/>
      <c r="H238" s="51"/>
      <c r="I238" s="51"/>
      <c r="J238" s="51"/>
      <c r="K238" s="51"/>
      <c r="L238" s="51" t="n">
        <v>840</v>
      </c>
      <c r="M238" s="28" t="s">
        <v>1764</v>
      </c>
      <c r="N238" s="51" t="s">
        <v>1765</v>
      </c>
    </row>
    <row r="239" customFormat="false" ht="18" hidden="false" customHeight="true" outlineLevel="0" collapsed="false">
      <c r="A239" s="28"/>
      <c r="B239" s="51"/>
      <c r="C239" s="209"/>
      <c r="D239" s="209"/>
      <c r="E239" s="209"/>
      <c r="F239" s="51"/>
      <c r="G239" s="51"/>
      <c r="H239" s="51"/>
      <c r="I239" s="51"/>
      <c r="J239" s="51"/>
      <c r="K239" s="51"/>
      <c r="L239" s="51" t="n">
        <v>581</v>
      </c>
      <c r="M239" s="28" t="s">
        <v>1766</v>
      </c>
      <c r="N239" s="51" t="s">
        <v>1767</v>
      </c>
    </row>
    <row r="240" customFormat="false" ht="18" hidden="false" customHeight="true" outlineLevel="0" collapsed="false">
      <c r="A240" s="28"/>
      <c r="B240" s="51"/>
      <c r="C240" s="209"/>
      <c r="D240" s="209"/>
      <c r="E240" s="209"/>
      <c r="F240" s="51"/>
      <c r="G240" s="51"/>
      <c r="H240" s="51"/>
      <c r="I240" s="51"/>
      <c r="J240" s="51"/>
      <c r="K240" s="51"/>
      <c r="L240" s="51" t="n">
        <v>858</v>
      </c>
      <c r="M240" s="28" t="s">
        <v>1768</v>
      </c>
      <c r="N240" s="51" t="s">
        <v>1769</v>
      </c>
    </row>
    <row r="241" customFormat="false" ht="18" hidden="false" customHeight="true" outlineLevel="0" collapsed="false">
      <c r="A241" s="28"/>
      <c r="B241" s="51"/>
      <c r="C241" s="209"/>
      <c r="D241" s="209"/>
      <c r="E241" s="209"/>
      <c r="F241" s="51"/>
      <c r="G241" s="51"/>
      <c r="H241" s="51"/>
      <c r="I241" s="51"/>
      <c r="J241" s="51"/>
      <c r="K241" s="51"/>
      <c r="L241" s="51" t="n">
        <v>860</v>
      </c>
      <c r="M241" s="28" t="s">
        <v>1770</v>
      </c>
      <c r="N241" s="51" t="s">
        <v>1771</v>
      </c>
    </row>
    <row r="242" customFormat="false" ht="18" hidden="false" customHeight="true" outlineLevel="0" collapsed="false">
      <c r="A242" s="28"/>
      <c r="B242" s="51"/>
      <c r="C242" s="209"/>
      <c r="D242" s="209"/>
      <c r="E242" s="209"/>
      <c r="F242" s="51"/>
      <c r="G242" s="51"/>
      <c r="H242" s="51"/>
      <c r="I242" s="51"/>
      <c r="J242" s="51"/>
      <c r="K242" s="51"/>
      <c r="L242" s="51" t="n">
        <v>548</v>
      </c>
      <c r="M242" s="28" t="s">
        <v>1772</v>
      </c>
      <c r="N242" s="51" t="s">
        <v>1773</v>
      </c>
    </row>
    <row r="243" customFormat="false" ht="18" hidden="false" customHeight="true" outlineLevel="0" collapsed="false">
      <c r="A243" s="28"/>
      <c r="B243" s="51"/>
      <c r="C243" s="209"/>
      <c r="D243" s="209"/>
      <c r="E243" s="209"/>
      <c r="F243" s="51"/>
      <c r="G243" s="51"/>
      <c r="H243" s="51"/>
      <c r="I243" s="51"/>
      <c r="J243" s="51"/>
      <c r="K243" s="51"/>
      <c r="L243" s="51" t="n">
        <v>862</v>
      </c>
      <c r="M243" s="28" t="s">
        <v>1774</v>
      </c>
      <c r="N243" s="51" t="s">
        <v>1775</v>
      </c>
    </row>
    <row r="244" customFormat="false" ht="18" hidden="false" customHeight="true" outlineLevel="0" collapsed="false">
      <c r="A244" s="28"/>
      <c r="B244" s="51"/>
      <c r="C244" s="209"/>
      <c r="D244" s="209"/>
      <c r="E244" s="209"/>
      <c r="F244" s="51"/>
      <c r="G244" s="51"/>
      <c r="H244" s="51"/>
      <c r="I244" s="51"/>
      <c r="J244" s="51"/>
      <c r="K244" s="51"/>
      <c r="L244" s="51" t="n">
        <v>704</v>
      </c>
      <c r="M244" s="28" t="s">
        <v>1776</v>
      </c>
      <c r="N244" s="51" t="s">
        <v>1777</v>
      </c>
    </row>
    <row r="245" customFormat="false" ht="18" hidden="false" customHeight="true" outlineLevel="0" collapsed="false">
      <c r="A245" s="28"/>
      <c r="B245" s="51"/>
      <c r="C245" s="209"/>
      <c r="D245" s="209"/>
      <c r="E245" s="209"/>
      <c r="F245" s="51"/>
      <c r="G245" s="51"/>
      <c r="H245" s="51"/>
      <c r="I245" s="51"/>
      <c r="J245" s="51"/>
      <c r="K245" s="51"/>
      <c r="L245" s="51" t="n">
        <v>92</v>
      </c>
      <c r="M245" s="28" t="s">
        <v>1778</v>
      </c>
      <c r="N245" s="51" t="s">
        <v>1779</v>
      </c>
    </row>
    <row r="246" customFormat="false" ht="18" hidden="false" customHeight="true" outlineLevel="0" collapsed="false">
      <c r="A246" s="28"/>
      <c r="B246" s="51"/>
      <c r="C246" s="209"/>
      <c r="D246" s="209"/>
      <c r="E246" s="209"/>
      <c r="F246" s="51"/>
      <c r="G246" s="51"/>
      <c r="H246" s="51"/>
      <c r="I246" s="51"/>
      <c r="J246" s="51"/>
      <c r="K246" s="51"/>
      <c r="L246" s="51" t="n">
        <v>850</v>
      </c>
      <c r="M246" s="28" t="s">
        <v>1780</v>
      </c>
      <c r="N246" s="51" t="s">
        <v>1781</v>
      </c>
    </row>
    <row r="247" customFormat="false" ht="18" hidden="false" customHeight="true" outlineLevel="0" collapsed="false">
      <c r="A247" s="28"/>
      <c r="B247" s="51"/>
      <c r="C247" s="209"/>
      <c r="D247" s="209"/>
      <c r="E247" s="209"/>
      <c r="F247" s="51"/>
      <c r="G247" s="51"/>
      <c r="H247" s="51"/>
      <c r="I247" s="51"/>
      <c r="J247" s="51"/>
      <c r="K247" s="51"/>
      <c r="L247" s="51" t="n">
        <v>876</v>
      </c>
      <c r="M247" s="28" t="s">
        <v>1782</v>
      </c>
      <c r="N247" s="51" t="s">
        <v>1783</v>
      </c>
    </row>
    <row r="248" customFormat="false" ht="18" hidden="false" customHeight="true" outlineLevel="0" collapsed="false">
      <c r="A248" s="28"/>
      <c r="B248" s="51"/>
      <c r="C248" s="209"/>
      <c r="D248" s="209"/>
      <c r="E248" s="209"/>
      <c r="F248" s="51"/>
      <c r="G248" s="51"/>
      <c r="H248" s="51"/>
      <c r="I248" s="51"/>
      <c r="J248" s="51"/>
      <c r="K248" s="51"/>
      <c r="L248" s="51" t="n">
        <v>732</v>
      </c>
      <c r="M248" s="28" t="s">
        <v>1784</v>
      </c>
      <c r="N248" s="51" t="s">
        <v>1785</v>
      </c>
    </row>
    <row r="249" customFormat="false" ht="18" hidden="false" customHeight="true" outlineLevel="0" collapsed="false">
      <c r="A249" s="28"/>
      <c r="B249" s="51"/>
      <c r="C249" s="209"/>
      <c r="D249" s="209"/>
      <c r="E249" s="209"/>
      <c r="F249" s="51"/>
      <c r="G249" s="51"/>
      <c r="H249" s="51"/>
      <c r="I249" s="51"/>
      <c r="J249" s="51"/>
      <c r="K249" s="51"/>
      <c r="L249" s="51" t="n">
        <v>887</v>
      </c>
      <c r="M249" s="28" t="s">
        <v>1786</v>
      </c>
      <c r="N249" s="51" t="s">
        <v>1787</v>
      </c>
    </row>
    <row r="250" customFormat="false" ht="18" hidden="false" customHeight="true" outlineLevel="0" collapsed="false">
      <c r="A250" s="28"/>
      <c r="B250" s="51"/>
      <c r="C250" s="209"/>
      <c r="D250" s="209"/>
      <c r="E250" s="209"/>
      <c r="F250" s="51"/>
      <c r="G250" s="51"/>
      <c r="H250" s="51"/>
      <c r="I250" s="51"/>
      <c r="J250" s="51"/>
      <c r="K250" s="51"/>
      <c r="L250" s="51" t="n">
        <v>894</v>
      </c>
      <c r="M250" s="28" t="s">
        <v>1788</v>
      </c>
      <c r="N250" s="51" t="s">
        <v>1789</v>
      </c>
    </row>
    <row r="251" customFormat="false" ht="18" hidden="false" customHeight="true" outlineLevel="0" collapsed="false">
      <c r="A251" s="28"/>
      <c r="B251" s="51"/>
      <c r="C251" s="209"/>
      <c r="D251" s="209"/>
      <c r="E251" s="209"/>
      <c r="F251" s="51"/>
      <c r="G251" s="51"/>
      <c r="H251" s="51"/>
      <c r="I251" s="51"/>
      <c r="J251" s="51"/>
      <c r="K251" s="51"/>
      <c r="L251" s="51" t="n">
        <v>716</v>
      </c>
      <c r="M251" s="28" t="s">
        <v>1790</v>
      </c>
      <c r="N251" s="51" t="s">
        <v>1791</v>
      </c>
    </row>
    <row r="252" customFormat="false" ht="18" hidden="false" customHeight="true" outlineLevel="0" collapsed="false">
      <c r="A252" s="28"/>
      <c r="B252" s="51"/>
      <c r="C252" s="209"/>
      <c r="D252" s="209"/>
      <c r="E252" s="209"/>
      <c r="F252" s="51"/>
      <c r="G252" s="51"/>
      <c r="H252" s="51"/>
      <c r="I252" s="51"/>
      <c r="J252" s="51"/>
      <c r="K252" s="51"/>
    </row>
  </sheetData>
  <mergeCells count="16">
    <mergeCell ref="A1:B1"/>
    <mergeCell ref="C1:D1"/>
    <mergeCell ref="E1:F1"/>
    <mergeCell ref="G1:G2"/>
    <mergeCell ref="H1:H2"/>
    <mergeCell ref="I1:I2"/>
    <mergeCell ref="J1:J2"/>
    <mergeCell ref="K1:K2"/>
    <mergeCell ref="L1:N1"/>
    <mergeCell ref="A12:A13"/>
    <mergeCell ref="B12:B13"/>
    <mergeCell ref="C12:C13"/>
    <mergeCell ref="D12:D13"/>
    <mergeCell ref="E12:E13"/>
    <mergeCell ref="F12:F13"/>
    <mergeCell ref="G12:I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34343"/>
    <pageSetUpPr fitToPage="false"/>
  </sheetPr>
  <dimension ref="A1:Z2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3" min="1" style="0" width="15.64"/>
    <col collapsed="false" customWidth="true" hidden="false" outlineLevel="0" max="64" min="4" style="0" width="11.45"/>
  </cols>
  <sheetData>
    <row r="1" customFormat="false" ht="24.75" hidden="false" customHeight="true" outlineLevel="0" collapsed="false">
      <c r="A1" s="214" t="s">
        <v>1792</v>
      </c>
      <c r="B1" s="214"/>
      <c r="C1" s="214"/>
      <c r="D1" s="215"/>
      <c r="E1" s="215" t="s">
        <v>1010</v>
      </c>
      <c r="F1" s="216"/>
      <c r="G1" s="216"/>
      <c r="H1" s="216"/>
      <c r="I1" s="216"/>
      <c r="J1" s="216"/>
      <c r="K1" s="216"/>
      <c r="L1" s="216"/>
      <c r="M1" s="216"/>
      <c r="N1" s="216"/>
      <c r="O1" s="216"/>
      <c r="P1" s="216"/>
      <c r="Q1" s="216"/>
      <c r="R1" s="216"/>
      <c r="S1" s="216"/>
      <c r="T1" s="216"/>
      <c r="U1" s="216"/>
      <c r="V1" s="216"/>
      <c r="W1" s="216"/>
      <c r="X1" s="216"/>
      <c r="Y1" s="216"/>
      <c r="Z1" s="216"/>
    </row>
    <row r="2" customFormat="false" ht="24.75" hidden="false" customHeight="true" outlineLevel="0" collapsed="false">
      <c r="A2" s="217" t="s">
        <v>1793</v>
      </c>
      <c r="B2" s="217" t="s">
        <v>104</v>
      </c>
      <c r="C2" s="217" t="s">
        <v>1794</v>
      </c>
      <c r="D2" s="217"/>
      <c r="E2" s="217" t="s">
        <v>1060</v>
      </c>
    </row>
    <row r="3" customFormat="false" ht="13.8" hidden="false" customHeight="false" outlineLevel="0" collapsed="false">
      <c r="A3" s="96" t="n">
        <v>4</v>
      </c>
      <c r="B3" s="139" t="s">
        <v>1068</v>
      </c>
      <c r="C3" s="96" t="s">
        <v>1069</v>
      </c>
      <c r="E3" s="218" t="s">
        <v>1115</v>
      </c>
    </row>
    <row r="4" customFormat="false" ht="13.8" hidden="false" customHeight="false" outlineLevel="0" collapsed="false">
      <c r="A4" s="96" t="n">
        <v>248</v>
      </c>
      <c r="B4" s="139" t="s">
        <v>1076</v>
      </c>
      <c r="C4" s="96" t="s">
        <v>1077</v>
      </c>
      <c r="E4" s="218" t="s">
        <v>1122</v>
      </c>
    </row>
    <row r="5" customFormat="false" ht="13.8" hidden="false" customHeight="false" outlineLevel="0" collapsed="false">
      <c r="A5" s="96" t="n">
        <v>8</v>
      </c>
      <c r="B5" s="139" t="s">
        <v>1082</v>
      </c>
      <c r="C5" s="96" t="s">
        <v>1083</v>
      </c>
      <c r="E5" s="218" t="s">
        <v>1131</v>
      </c>
    </row>
    <row r="6" customFormat="false" ht="13.8" hidden="false" customHeight="false" outlineLevel="0" collapsed="false">
      <c r="A6" s="96" t="n">
        <v>12</v>
      </c>
      <c r="B6" s="139" t="s">
        <v>1086</v>
      </c>
      <c r="C6" s="96" t="s">
        <v>1087</v>
      </c>
      <c r="E6" s="218" t="s">
        <v>1139</v>
      </c>
    </row>
    <row r="7" customFormat="false" ht="13.8" hidden="false" customHeight="false" outlineLevel="0" collapsed="false">
      <c r="A7" s="96" t="n">
        <v>16</v>
      </c>
      <c r="B7" s="139" t="s">
        <v>1090</v>
      </c>
      <c r="C7" s="96" t="s">
        <v>1091</v>
      </c>
      <c r="E7" s="218" t="s">
        <v>1146</v>
      </c>
    </row>
    <row r="8" customFormat="false" ht="13.8" hidden="false" customHeight="false" outlineLevel="0" collapsed="false">
      <c r="A8" s="96" t="n">
        <v>20</v>
      </c>
      <c r="B8" s="139" t="s">
        <v>1093</v>
      </c>
      <c r="C8" s="96" t="s">
        <v>1094</v>
      </c>
      <c r="E8" s="218" t="s">
        <v>1151</v>
      </c>
    </row>
    <row r="9" customFormat="false" ht="13.8" hidden="false" customHeight="false" outlineLevel="0" collapsed="false">
      <c r="A9" s="96" t="n">
        <v>24</v>
      </c>
      <c r="B9" s="139" t="s">
        <v>1096</v>
      </c>
      <c r="C9" s="96" t="s">
        <v>1097</v>
      </c>
      <c r="E9" s="218" t="s">
        <v>1155</v>
      </c>
    </row>
    <row r="10" customFormat="false" ht="13.8" hidden="false" customHeight="false" outlineLevel="0" collapsed="false">
      <c r="A10" s="96" t="n">
        <v>660</v>
      </c>
      <c r="B10" s="139" t="s">
        <v>1099</v>
      </c>
      <c r="C10" s="96" t="s">
        <v>1100</v>
      </c>
      <c r="E10" s="218" t="s">
        <v>1159</v>
      </c>
    </row>
    <row r="11" customFormat="false" ht="13.8" hidden="false" customHeight="false" outlineLevel="0" collapsed="false">
      <c r="A11" s="96" t="n">
        <v>10</v>
      </c>
      <c r="B11" s="139" t="s">
        <v>1101</v>
      </c>
      <c r="C11" s="96" t="s">
        <v>1102</v>
      </c>
      <c r="E11" s="218" t="s">
        <v>1163</v>
      </c>
    </row>
    <row r="12" customFormat="false" ht="13.8" hidden="false" customHeight="false" outlineLevel="0" collapsed="false">
      <c r="A12" s="138" t="s">
        <v>1795</v>
      </c>
      <c r="B12" s="181" t="s">
        <v>1108</v>
      </c>
      <c r="C12" s="138" t="s">
        <v>1109</v>
      </c>
      <c r="E12" s="218" t="s">
        <v>1167</v>
      </c>
    </row>
    <row r="13" customFormat="false" ht="13.8" hidden="false" customHeight="false" outlineLevel="0" collapsed="false">
      <c r="A13" s="96" t="n">
        <v>32</v>
      </c>
      <c r="B13" s="139" t="s">
        <v>1113</v>
      </c>
      <c r="C13" s="96" t="s">
        <v>1114</v>
      </c>
      <c r="E13" s="218" t="s">
        <v>1171</v>
      </c>
    </row>
    <row r="14" customFormat="false" ht="13.8" hidden="false" customHeight="false" outlineLevel="0" collapsed="false">
      <c r="A14" s="96" t="n">
        <v>51</v>
      </c>
      <c r="B14" s="139" t="s">
        <v>1120</v>
      </c>
      <c r="C14" s="96" t="s">
        <v>1121</v>
      </c>
      <c r="E14" s="218" t="s">
        <v>1175</v>
      </c>
    </row>
    <row r="15" customFormat="false" ht="13.8" hidden="false" customHeight="false" outlineLevel="0" collapsed="false">
      <c r="A15" s="96" t="n">
        <v>533</v>
      </c>
      <c r="B15" s="139" t="s">
        <v>1128</v>
      </c>
      <c r="C15" s="96" t="s">
        <v>1129</v>
      </c>
      <c r="E15" s="218" t="s">
        <v>1179</v>
      </c>
    </row>
    <row r="16" customFormat="false" ht="13.8" hidden="false" customHeight="false" outlineLevel="0" collapsed="false">
      <c r="A16" s="96" t="n">
        <v>36</v>
      </c>
      <c r="B16" s="139" t="s">
        <v>1136</v>
      </c>
      <c r="C16" s="96" t="s">
        <v>1137</v>
      </c>
      <c r="E16" s="218" t="s">
        <v>1182</v>
      </c>
    </row>
    <row r="17" customFormat="false" ht="13.8" hidden="false" customHeight="false" outlineLevel="0" collapsed="false">
      <c r="A17" s="96" t="n">
        <v>40</v>
      </c>
      <c r="B17" s="139" t="s">
        <v>1144</v>
      </c>
      <c r="C17" s="96" t="s">
        <v>1145</v>
      </c>
      <c r="E17" s="218" t="s">
        <v>1185</v>
      </c>
    </row>
    <row r="18" customFormat="false" ht="13.8" hidden="false" customHeight="false" outlineLevel="0" collapsed="false">
      <c r="A18" s="96" t="n">
        <v>31</v>
      </c>
      <c r="B18" s="139" t="s">
        <v>1149</v>
      </c>
      <c r="C18" s="96" t="s">
        <v>1150</v>
      </c>
      <c r="E18" s="218" t="s">
        <v>1188</v>
      </c>
    </row>
    <row r="19" customFormat="false" ht="13.8" hidden="false" customHeight="false" outlineLevel="0" collapsed="false">
      <c r="A19" s="96" t="n">
        <v>44</v>
      </c>
      <c r="B19" s="139" t="s">
        <v>1153</v>
      </c>
      <c r="C19" s="96" t="s">
        <v>1154</v>
      </c>
      <c r="E19" s="218" t="s">
        <v>1191</v>
      </c>
    </row>
    <row r="20" customFormat="false" ht="13.8" hidden="false" customHeight="false" outlineLevel="0" collapsed="false">
      <c r="A20" s="96" t="n">
        <v>48</v>
      </c>
      <c r="B20" s="139" t="s">
        <v>1157</v>
      </c>
      <c r="C20" s="96" t="s">
        <v>1158</v>
      </c>
      <c r="E20" s="218" t="s">
        <v>1194</v>
      </c>
    </row>
    <row r="21" customFormat="false" ht="13.8" hidden="false" customHeight="false" outlineLevel="0" collapsed="false">
      <c r="A21" s="96" t="n">
        <v>50</v>
      </c>
      <c r="B21" s="139" t="s">
        <v>1161</v>
      </c>
      <c r="C21" s="96" t="s">
        <v>1162</v>
      </c>
      <c r="E21" s="218" t="s">
        <v>1197</v>
      </c>
    </row>
    <row r="22" customFormat="false" ht="13.8" hidden="false" customHeight="false" outlineLevel="0" collapsed="false">
      <c r="A22" s="96" t="n">
        <v>52</v>
      </c>
      <c r="B22" s="139" t="s">
        <v>1165</v>
      </c>
      <c r="C22" s="96" t="s">
        <v>1166</v>
      </c>
      <c r="E22" s="218" t="s">
        <v>1199</v>
      </c>
    </row>
    <row r="23" customFormat="false" ht="13.8" hidden="false" customHeight="false" outlineLevel="0" collapsed="false">
      <c r="A23" s="96" t="n">
        <v>112</v>
      </c>
      <c r="B23" s="139" t="s">
        <v>1169</v>
      </c>
      <c r="C23" s="96" t="s">
        <v>1170</v>
      </c>
      <c r="E23" s="218" t="s">
        <v>1202</v>
      </c>
    </row>
    <row r="24" customFormat="false" ht="13.8" hidden="false" customHeight="false" outlineLevel="0" collapsed="false">
      <c r="A24" s="96" t="n">
        <v>56</v>
      </c>
      <c r="B24" s="139" t="s">
        <v>1173</v>
      </c>
      <c r="C24" s="96" t="s">
        <v>1174</v>
      </c>
      <c r="E24" s="218" t="s">
        <v>1205</v>
      </c>
    </row>
    <row r="25" customFormat="false" ht="13.8" hidden="false" customHeight="false" outlineLevel="0" collapsed="false">
      <c r="A25" s="96" t="n">
        <v>84</v>
      </c>
      <c r="B25" s="139" t="s">
        <v>1177</v>
      </c>
      <c r="C25" s="96" t="s">
        <v>1178</v>
      </c>
      <c r="E25" s="218" t="s">
        <v>1208</v>
      </c>
    </row>
    <row r="26" customFormat="false" ht="13.8" hidden="false" customHeight="false" outlineLevel="0" collapsed="false">
      <c r="A26" s="96" t="n">
        <v>204</v>
      </c>
      <c r="B26" s="139" t="s">
        <v>1180</v>
      </c>
      <c r="C26" s="96" t="s">
        <v>1181</v>
      </c>
      <c r="E26" s="218" t="s">
        <v>1211</v>
      </c>
    </row>
    <row r="27" customFormat="false" ht="13.8" hidden="false" customHeight="false" outlineLevel="0" collapsed="false">
      <c r="A27" s="96" t="n">
        <v>60</v>
      </c>
      <c r="B27" s="139" t="s">
        <v>1183</v>
      </c>
      <c r="C27" s="96" t="s">
        <v>1184</v>
      </c>
      <c r="E27" s="218" t="s">
        <v>1214</v>
      </c>
    </row>
    <row r="28" customFormat="false" ht="13.8" hidden="false" customHeight="false" outlineLevel="0" collapsed="false">
      <c r="A28" s="96" t="n">
        <v>64</v>
      </c>
      <c r="B28" s="139" t="s">
        <v>1186</v>
      </c>
      <c r="C28" s="96" t="s">
        <v>1187</v>
      </c>
      <c r="E28" s="218" t="s">
        <v>1217</v>
      </c>
    </row>
    <row r="29" customFormat="false" ht="13.8" hidden="false" customHeight="false" outlineLevel="0" collapsed="false">
      <c r="A29" s="96" t="n">
        <v>68</v>
      </c>
      <c r="B29" s="139" t="s">
        <v>1189</v>
      </c>
      <c r="C29" s="96" t="s">
        <v>1190</v>
      </c>
      <c r="E29" s="218" t="s">
        <v>1220</v>
      </c>
    </row>
    <row r="30" customFormat="false" ht="13.8" hidden="false" customHeight="false" outlineLevel="0" collapsed="false">
      <c r="A30" s="96" t="n">
        <v>535</v>
      </c>
      <c r="B30" s="139" t="s">
        <v>1192</v>
      </c>
      <c r="C30" s="96" t="s">
        <v>1193</v>
      </c>
      <c r="E30" s="218" t="s">
        <v>1223</v>
      </c>
    </row>
    <row r="31" customFormat="false" ht="13.8" hidden="false" customHeight="false" outlineLevel="0" collapsed="false">
      <c r="A31" s="96" t="n">
        <v>70</v>
      </c>
      <c r="B31" s="139" t="s">
        <v>1195</v>
      </c>
      <c r="C31" s="96" t="s">
        <v>1196</v>
      </c>
      <c r="E31" s="218" t="s">
        <v>1226</v>
      </c>
    </row>
    <row r="32" customFormat="false" ht="13.8" hidden="false" customHeight="false" outlineLevel="0" collapsed="false">
      <c r="A32" s="96" t="n">
        <v>72</v>
      </c>
      <c r="B32" s="139" t="s">
        <v>1198</v>
      </c>
      <c r="C32" s="96" t="s">
        <v>412</v>
      </c>
      <c r="E32" s="218" t="s">
        <v>1229</v>
      </c>
    </row>
    <row r="33" customFormat="false" ht="13.8" hidden="false" customHeight="false" outlineLevel="0" collapsed="false">
      <c r="A33" s="96" t="n">
        <v>74</v>
      </c>
      <c r="B33" s="139" t="s">
        <v>1200</v>
      </c>
      <c r="C33" s="96" t="s">
        <v>1201</v>
      </c>
      <c r="E33" s="218" t="s">
        <v>1232</v>
      </c>
    </row>
    <row r="34" customFormat="false" ht="13.8" hidden="false" customHeight="false" outlineLevel="0" collapsed="false">
      <c r="A34" s="96" t="n">
        <v>76</v>
      </c>
      <c r="B34" s="139" t="s">
        <v>1203</v>
      </c>
      <c r="C34" s="96" t="s">
        <v>1204</v>
      </c>
      <c r="E34" s="218" t="s">
        <v>1235</v>
      </c>
    </row>
    <row r="35" customFormat="false" ht="13.8" hidden="false" customHeight="false" outlineLevel="0" collapsed="false">
      <c r="A35" s="96" t="n">
        <v>86</v>
      </c>
      <c r="B35" s="139" t="s">
        <v>1206</v>
      </c>
      <c r="C35" s="96" t="s">
        <v>1207</v>
      </c>
      <c r="E35" s="218" t="s">
        <v>1238</v>
      </c>
    </row>
    <row r="36" customFormat="false" ht="13.8" hidden="false" customHeight="false" outlineLevel="0" collapsed="false">
      <c r="A36" s="96" t="n">
        <v>96</v>
      </c>
      <c r="B36" s="139" t="s">
        <v>1209</v>
      </c>
      <c r="C36" s="96" t="s">
        <v>1210</v>
      </c>
      <c r="E36" s="218" t="s">
        <v>1241</v>
      </c>
    </row>
    <row r="37" customFormat="false" ht="13.8" hidden="false" customHeight="false" outlineLevel="0" collapsed="false">
      <c r="A37" s="96" t="n">
        <v>100</v>
      </c>
      <c r="B37" s="139" t="s">
        <v>1212</v>
      </c>
      <c r="C37" s="96" t="s">
        <v>1213</v>
      </c>
      <c r="E37" s="218" t="s">
        <v>1244</v>
      </c>
    </row>
    <row r="38" customFormat="false" ht="13.8" hidden="false" customHeight="false" outlineLevel="0" collapsed="false">
      <c r="A38" s="96" t="n">
        <v>854</v>
      </c>
      <c r="B38" s="139" t="s">
        <v>1215</v>
      </c>
      <c r="C38" s="96" t="s">
        <v>1216</v>
      </c>
      <c r="E38" s="218" t="s">
        <v>1247</v>
      </c>
    </row>
    <row r="39" customFormat="false" ht="13.8" hidden="false" customHeight="false" outlineLevel="0" collapsed="false">
      <c r="A39" s="96" t="n">
        <v>108</v>
      </c>
      <c r="B39" s="139" t="s">
        <v>1218</v>
      </c>
      <c r="C39" s="96" t="s">
        <v>1219</v>
      </c>
      <c r="E39" s="218" t="s">
        <v>1250</v>
      </c>
    </row>
    <row r="40" customFormat="false" ht="13.8" hidden="false" customHeight="false" outlineLevel="0" collapsed="false">
      <c r="A40" s="96" t="n">
        <v>116</v>
      </c>
      <c r="B40" s="139" t="s">
        <v>1221</v>
      </c>
      <c r="C40" s="96" t="s">
        <v>1222</v>
      </c>
      <c r="E40" s="218" t="s">
        <v>1253</v>
      </c>
    </row>
    <row r="41" customFormat="false" ht="13.8" hidden="false" customHeight="false" outlineLevel="0" collapsed="false">
      <c r="A41" s="96" t="n">
        <v>120</v>
      </c>
      <c r="B41" s="139" t="s">
        <v>1224</v>
      </c>
      <c r="C41" s="96" t="s">
        <v>1225</v>
      </c>
      <c r="E41" s="218" t="s">
        <v>1256</v>
      </c>
    </row>
    <row r="42" customFormat="false" ht="13.8" hidden="false" customHeight="false" outlineLevel="0" collapsed="false">
      <c r="A42" s="96" t="n">
        <v>124</v>
      </c>
      <c r="B42" s="139" t="s">
        <v>1227</v>
      </c>
      <c r="C42" s="96" t="s">
        <v>1228</v>
      </c>
      <c r="E42" s="218" t="s">
        <v>1259</v>
      </c>
    </row>
    <row r="43" customFormat="false" ht="13.8" hidden="false" customHeight="false" outlineLevel="0" collapsed="false">
      <c r="A43" s="96" t="n">
        <v>132</v>
      </c>
      <c r="B43" s="139" t="s">
        <v>1230</v>
      </c>
      <c r="C43" s="96" t="s">
        <v>1231</v>
      </c>
      <c r="E43" s="218" t="s">
        <v>1262</v>
      </c>
    </row>
    <row r="44" customFormat="false" ht="13.8" hidden="false" customHeight="false" outlineLevel="0" collapsed="false">
      <c r="A44" s="96" t="n">
        <v>136</v>
      </c>
      <c r="B44" s="139" t="s">
        <v>1233</v>
      </c>
      <c r="C44" s="96" t="s">
        <v>1234</v>
      </c>
      <c r="E44" s="218" t="s">
        <v>1265</v>
      </c>
    </row>
    <row r="45" customFormat="false" ht="13.8" hidden="false" customHeight="false" outlineLevel="0" collapsed="false">
      <c r="A45" s="96" t="n">
        <v>140</v>
      </c>
      <c r="B45" s="139" t="s">
        <v>1236</v>
      </c>
      <c r="C45" s="96" t="s">
        <v>1237</v>
      </c>
      <c r="E45" s="218" t="s">
        <v>1268</v>
      </c>
    </row>
    <row r="46" customFormat="false" ht="13.8" hidden="false" customHeight="false" outlineLevel="0" collapsed="false">
      <c r="A46" s="96" t="n">
        <v>148</v>
      </c>
      <c r="B46" s="139" t="s">
        <v>1239</v>
      </c>
      <c r="C46" s="96" t="s">
        <v>1240</v>
      </c>
      <c r="E46" s="218" t="s">
        <v>1271</v>
      </c>
    </row>
    <row r="47" customFormat="false" ht="13.8" hidden="false" customHeight="false" outlineLevel="0" collapsed="false">
      <c r="A47" s="96" t="n">
        <v>152</v>
      </c>
      <c r="B47" s="139" t="s">
        <v>1242</v>
      </c>
      <c r="C47" s="96" t="s">
        <v>1243</v>
      </c>
      <c r="E47" s="218" t="s">
        <v>1274</v>
      </c>
    </row>
    <row r="48" customFormat="false" ht="13.8" hidden="false" customHeight="false" outlineLevel="0" collapsed="false">
      <c r="A48" s="96" t="n">
        <v>156</v>
      </c>
      <c r="B48" s="139" t="s">
        <v>1245</v>
      </c>
      <c r="C48" s="96" t="s">
        <v>1246</v>
      </c>
      <c r="E48" s="218" t="s">
        <v>1277</v>
      </c>
    </row>
    <row r="49" customFormat="false" ht="13.8" hidden="false" customHeight="false" outlineLevel="0" collapsed="false">
      <c r="A49" s="96" t="n">
        <v>162</v>
      </c>
      <c r="B49" s="139" t="s">
        <v>1248</v>
      </c>
      <c r="C49" s="96" t="s">
        <v>1249</v>
      </c>
      <c r="E49" s="218" t="s">
        <v>1280</v>
      </c>
    </row>
    <row r="50" customFormat="false" ht="13.8" hidden="false" customHeight="false" outlineLevel="0" collapsed="false">
      <c r="A50" s="96" t="n">
        <v>166</v>
      </c>
      <c r="B50" s="139" t="s">
        <v>1251</v>
      </c>
      <c r="C50" s="96" t="s">
        <v>1252</v>
      </c>
      <c r="E50" s="218" t="s">
        <v>1283</v>
      </c>
    </row>
    <row r="51" customFormat="false" ht="13.8" hidden="false" customHeight="false" outlineLevel="0" collapsed="false">
      <c r="A51" s="96" t="n">
        <v>170</v>
      </c>
      <c r="B51" s="139" t="s">
        <v>1254</v>
      </c>
      <c r="C51" s="96" t="s">
        <v>1255</v>
      </c>
      <c r="E51" s="218" t="s">
        <v>1286</v>
      </c>
    </row>
    <row r="52" customFormat="false" ht="13.8" hidden="false" customHeight="false" outlineLevel="0" collapsed="false">
      <c r="A52" s="96" t="n">
        <v>174</v>
      </c>
      <c r="B52" s="139" t="s">
        <v>1257</v>
      </c>
      <c r="C52" s="96" t="s">
        <v>1258</v>
      </c>
      <c r="E52" s="218" t="s">
        <v>1289</v>
      </c>
    </row>
    <row r="53" customFormat="false" ht="13.8" hidden="false" customHeight="false" outlineLevel="0" collapsed="false">
      <c r="A53" s="96" t="n">
        <v>178</v>
      </c>
      <c r="B53" s="139" t="s">
        <v>1260</v>
      </c>
      <c r="C53" s="96" t="s">
        <v>1261</v>
      </c>
      <c r="E53" s="218" t="s">
        <v>1292</v>
      </c>
    </row>
    <row r="54" customFormat="false" ht="13.8" hidden="false" customHeight="false" outlineLevel="0" collapsed="false">
      <c r="A54" s="96" t="n">
        <v>180</v>
      </c>
      <c r="B54" s="139" t="s">
        <v>1263</v>
      </c>
      <c r="C54" s="96" t="s">
        <v>1264</v>
      </c>
      <c r="E54" s="218" t="s">
        <v>1295</v>
      </c>
    </row>
    <row r="55" customFormat="false" ht="13.8" hidden="false" customHeight="false" outlineLevel="0" collapsed="false">
      <c r="A55" s="96" t="n">
        <v>184</v>
      </c>
      <c r="B55" s="139" t="s">
        <v>1266</v>
      </c>
      <c r="C55" s="96" t="s">
        <v>1267</v>
      </c>
      <c r="E55" s="218" t="s">
        <v>1298</v>
      </c>
    </row>
    <row r="56" customFormat="false" ht="13.8" hidden="false" customHeight="false" outlineLevel="0" collapsed="false">
      <c r="A56" s="96" t="n">
        <v>188</v>
      </c>
      <c r="B56" s="139" t="s">
        <v>1269</v>
      </c>
      <c r="C56" s="96" t="s">
        <v>1270</v>
      </c>
      <c r="E56" s="218" t="s">
        <v>1301</v>
      </c>
    </row>
    <row r="57" customFormat="false" ht="13.8" hidden="false" customHeight="false" outlineLevel="0" collapsed="false">
      <c r="A57" s="96" t="n">
        <v>384</v>
      </c>
      <c r="B57" s="139" t="s">
        <v>1272</v>
      </c>
      <c r="C57" s="96" t="s">
        <v>1273</v>
      </c>
      <c r="E57" s="218" t="s">
        <v>1304</v>
      </c>
    </row>
    <row r="58" customFormat="false" ht="13.8" hidden="false" customHeight="false" outlineLevel="0" collapsed="false">
      <c r="A58" s="96" t="n">
        <v>191</v>
      </c>
      <c r="B58" s="139" t="s">
        <v>1275</v>
      </c>
      <c r="C58" s="96" t="s">
        <v>1276</v>
      </c>
      <c r="E58" s="218" t="s">
        <v>1307</v>
      </c>
    </row>
    <row r="59" customFormat="false" ht="13.8" hidden="false" customHeight="false" outlineLevel="0" collapsed="false">
      <c r="A59" s="96" t="n">
        <v>192</v>
      </c>
      <c r="B59" s="139" t="s">
        <v>1278</v>
      </c>
      <c r="C59" s="96" t="s">
        <v>1279</v>
      </c>
      <c r="E59" s="218" t="s">
        <v>1310</v>
      </c>
    </row>
    <row r="60" customFormat="false" ht="13.8" hidden="false" customHeight="false" outlineLevel="0" collapsed="false">
      <c r="A60" s="96" t="n">
        <v>531</v>
      </c>
      <c r="B60" s="139" t="s">
        <v>1281</v>
      </c>
      <c r="C60" s="96" t="s">
        <v>1282</v>
      </c>
      <c r="E60" s="218" t="s">
        <v>1313</v>
      </c>
    </row>
    <row r="61" customFormat="false" ht="13.8" hidden="false" customHeight="false" outlineLevel="0" collapsed="false">
      <c r="A61" s="96" t="n">
        <v>196</v>
      </c>
      <c r="B61" s="139" t="s">
        <v>1284</v>
      </c>
      <c r="C61" s="96" t="s">
        <v>1285</v>
      </c>
      <c r="E61" s="218" t="s">
        <v>1316</v>
      </c>
    </row>
    <row r="62" customFormat="false" ht="13.8" hidden="false" customHeight="false" outlineLevel="0" collapsed="false">
      <c r="A62" s="96" t="n">
        <v>203</v>
      </c>
      <c r="B62" s="139" t="s">
        <v>1287</v>
      </c>
      <c r="C62" s="96" t="s">
        <v>1288</v>
      </c>
      <c r="E62" s="218" t="s">
        <v>1319</v>
      </c>
    </row>
    <row r="63" customFormat="false" ht="13.8" hidden="false" customHeight="false" outlineLevel="0" collapsed="false">
      <c r="A63" s="96" t="n">
        <v>208</v>
      </c>
      <c r="B63" s="139" t="s">
        <v>1290</v>
      </c>
      <c r="C63" s="96" t="s">
        <v>1291</v>
      </c>
      <c r="E63" s="218" t="s">
        <v>1322</v>
      </c>
    </row>
    <row r="64" customFormat="false" ht="13.8" hidden="false" customHeight="false" outlineLevel="0" collapsed="false">
      <c r="A64" s="96" t="n">
        <v>262</v>
      </c>
      <c r="B64" s="139" t="s">
        <v>1293</v>
      </c>
      <c r="C64" s="96" t="s">
        <v>1294</v>
      </c>
      <c r="E64" s="218" t="s">
        <v>1325</v>
      </c>
    </row>
    <row r="65" customFormat="false" ht="13.8" hidden="false" customHeight="false" outlineLevel="0" collapsed="false">
      <c r="A65" s="96" t="n">
        <v>212</v>
      </c>
      <c r="B65" s="139" t="s">
        <v>1296</v>
      </c>
      <c r="C65" s="96" t="s">
        <v>1297</v>
      </c>
      <c r="E65" s="218" t="s">
        <v>1328</v>
      </c>
    </row>
    <row r="66" customFormat="false" ht="13.8" hidden="false" customHeight="false" outlineLevel="0" collapsed="false">
      <c r="A66" s="96" t="n">
        <v>214</v>
      </c>
      <c r="B66" s="139" t="s">
        <v>1299</v>
      </c>
      <c r="C66" s="96" t="s">
        <v>1300</v>
      </c>
      <c r="E66" s="218" t="s">
        <v>1331</v>
      </c>
    </row>
    <row r="67" customFormat="false" ht="13.8" hidden="false" customHeight="false" outlineLevel="0" collapsed="false">
      <c r="A67" s="96" t="n">
        <v>218</v>
      </c>
      <c r="B67" s="139" t="s">
        <v>1302</v>
      </c>
      <c r="C67" s="96" t="s">
        <v>1303</v>
      </c>
      <c r="E67" s="218" t="s">
        <v>1334</v>
      </c>
    </row>
    <row r="68" customFormat="false" ht="13.8" hidden="false" customHeight="false" outlineLevel="0" collapsed="false">
      <c r="A68" s="96" t="n">
        <v>818</v>
      </c>
      <c r="B68" s="139" t="s">
        <v>1305</v>
      </c>
      <c r="C68" s="96" t="s">
        <v>1306</v>
      </c>
      <c r="E68" s="218" t="s">
        <v>1337</v>
      </c>
    </row>
    <row r="69" customFormat="false" ht="13.8" hidden="false" customHeight="false" outlineLevel="0" collapsed="false">
      <c r="A69" s="96" t="n">
        <v>222</v>
      </c>
      <c r="B69" s="139" t="s">
        <v>1308</v>
      </c>
      <c r="C69" s="96" t="s">
        <v>1309</v>
      </c>
      <c r="E69" s="218" t="s">
        <v>1340</v>
      </c>
    </row>
    <row r="70" customFormat="false" ht="13.8" hidden="false" customHeight="false" outlineLevel="0" collapsed="false">
      <c r="A70" s="96" t="n">
        <v>226</v>
      </c>
      <c r="B70" s="139" t="s">
        <v>1311</v>
      </c>
      <c r="C70" s="96" t="s">
        <v>1312</v>
      </c>
      <c r="E70" s="218" t="s">
        <v>1343</v>
      </c>
    </row>
    <row r="71" customFormat="false" ht="13.8" hidden="false" customHeight="false" outlineLevel="0" collapsed="false">
      <c r="A71" s="96" t="n">
        <v>232</v>
      </c>
      <c r="B71" s="139" t="s">
        <v>1314</v>
      </c>
      <c r="C71" s="96" t="s">
        <v>1315</v>
      </c>
      <c r="E71" s="218" t="s">
        <v>1346</v>
      </c>
    </row>
    <row r="72" customFormat="false" ht="13.8" hidden="false" customHeight="false" outlineLevel="0" collapsed="false">
      <c r="A72" s="96" t="n">
        <v>233</v>
      </c>
      <c r="B72" s="139" t="s">
        <v>1317</v>
      </c>
      <c r="C72" s="96" t="s">
        <v>1318</v>
      </c>
      <c r="E72" s="218" t="s">
        <v>1349</v>
      </c>
    </row>
    <row r="73" customFormat="false" ht="13.8" hidden="false" customHeight="false" outlineLevel="0" collapsed="false">
      <c r="A73" s="96" t="n">
        <v>231</v>
      </c>
      <c r="B73" s="139" t="s">
        <v>1320</v>
      </c>
      <c r="C73" s="96" t="s">
        <v>1321</v>
      </c>
      <c r="E73" s="218" t="s">
        <v>1352</v>
      </c>
    </row>
    <row r="74" customFormat="false" ht="13.8" hidden="false" customHeight="false" outlineLevel="0" collapsed="false">
      <c r="A74" s="96" t="n">
        <v>238</v>
      </c>
      <c r="B74" s="139" t="s">
        <v>1323</v>
      </c>
      <c r="C74" s="96" t="s">
        <v>1324</v>
      </c>
      <c r="E74" s="218" t="s">
        <v>1355</v>
      </c>
    </row>
    <row r="75" customFormat="false" ht="13.8" hidden="false" customHeight="false" outlineLevel="0" collapsed="false">
      <c r="A75" s="96" t="n">
        <v>234</v>
      </c>
      <c r="B75" s="139" t="s">
        <v>1326</v>
      </c>
      <c r="C75" s="96" t="s">
        <v>1327</v>
      </c>
      <c r="E75" s="218" t="s">
        <v>1358</v>
      </c>
    </row>
    <row r="76" customFormat="false" ht="13.8" hidden="false" customHeight="false" outlineLevel="0" collapsed="false">
      <c r="A76" s="96" t="n">
        <v>242</v>
      </c>
      <c r="B76" s="139" t="s">
        <v>1329</v>
      </c>
      <c r="C76" s="96" t="s">
        <v>1330</v>
      </c>
      <c r="E76" s="218" t="s">
        <v>1361</v>
      </c>
    </row>
    <row r="77" customFormat="false" ht="13.8" hidden="false" customHeight="false" outlineLevel="0" collapsed="false">
      <c r="A77" s="96" t="n">
        <v>246</v>
      </c>
      <c r="B77" s="139" t="s">
        <v>1332</v>
      </c>
      <c r="C77" s="96" t="s">
        <v>1333</v>
      </c>
      <c r="E77" s="218" t="s">
        <v>1364</v>
      </c>
    </row>
    <row r="78" customFormat="false" ht="13.8" hidden="false" customHeight="false" outlineLevel="0" collapsed="false">
      <c r="A78" s="96" t="n">
        <v>250</v>
      </c>
      <c r="B78" s="139" t="s">
        <v>1335</v>
      </c>
      <c r="C78" s="96" t="s">
        <v>1336</v>
      </c>
      <c r="E78" s="218" t="s">
        <v>1367</v>
      </c>
    </row>
    <row r="79" customFormat="false" ht="13.8" hidden="false" customHeight="false" outlineLevel="0" collapsed="false">
      <c r="A79" s="96" t="n">
        <v>254</v>
      </c>
      <c r="B79" s="139" t="s">
        <v>1338</v>
      </c>
      <c r="C79" s="96" t="s">
        <v>1339</v>
      </c>
      <c r="E79" s="218" t="s">
        <v>1370</v>
      </c>
    </row>
    <row r="80" customFormat="false" ht="13.8" hidden="false" customHeight="false" outlineLevel="0" collapsed="false">
      <c r="A80" s="96" t="n">
        <v>258</v>
      </c>
      <c r="B80" s="139" t="s">
        <v>1341</v>
      </c>
      <c r="C80" s="96" t="s">
        <v>1342</v>
      </c>
      <c r="E80" s="218" t="s">
        <v>1373</v>
      </c>
    </row>
    <row r="81" customFormat="false" ht="13.8" hidden="false" customHeight="false" outlineLevel="0" collapsed="false">
      <c r="A81" s="96" t="n">
        <v>260</v>
      </c>
      <c r="B81" s="139" t="s">
        <v>1344</v>
      </c>
      <c r="C81" s="96" t="s">
        <v>1345</v>
      </c>
      <c r="E81" s="218" t="s">
        <v>1376</v>
      </c>
    </row>
    <row r="82" customFormat="false" ht="13.8" hidden="false" customHeight="false" outlineLevel="0" collapsed="false">
      <c r="A82" s="96" t="n">
        <v>266</v>
      </c>
      <c r="B82" s="139" t="s">
        <v>1347</v>
      </c>
      <c r="C82" s="96" t="s">
        <v>1348</v>
      </c>
      <c r="E82" s="218" t="s">
        <v>1379</v>
      </c>
    </row>
    <row r="83" customFormat="false" ht="13.8" hidden="false" customHeight="false" outlineLevel="0" collapsed="false">
      <c r="A83" s="96" t="n">
        <v>270</v>
      </c>
      <c r="B83" s="139" t="s">
        <v>1350</v>
      </c>
      <c r="C83" s="96" t="s">
        <v>1351</v>
      </c>
      <c r="E83" s="218" t="s">
        <v>1382</v>
      </c>
    </row>
    <row r="84" customFormat="false" ht="13.8" hidden="false" customHeight="false" outlineLevel="0" collapsed="false">
      <c r="A84" s="96" t="n">
        <v>268</v>
      </c>
      <c r="B84" s="139" t="s">
        <v>1353</v>
      </c>
      <c r="C84" s="96" t="s">
        <v>1354</v>
      </c>
      <c r="E84" s="218" t="s">
        <v>1385</v>
      </c>
    </row>
    <row r="85" customFormat="false" ht="13.8" hidden="false" customHeight="false" outlineLevel="0" collapsed="false">
      <c r="A85" s="96" t="n">
        <v>276</v>
      </c>
      <c r="B85" s="139" t="s">
        <v>1356</v>
      </c>
      <c r="C85" s="96" t="s">
        <v>1357</v>
      </c>
      <c r="E85" s="218" t="s">
        <v>1388</v>
      </c>
    </row>
    <row r="86" customFormat="false" ht="13.8" hidden="false" customHeight="false" outlineLevel="0" collapsed="false">
      <c r="A86" s="96" t="n">
        <v>288</v>
      </c>
      <c r="B86" s="139" t="s">
        <v>1359</v>
      </c>
      <c r="C86" s="96" t="s">
        <v>1360</v>
      </c>
      <c r="E86" s="218" t="s">
        <v>1391</v>
      </c>
    </row>
    <row r="87" customFormat="false" ht="13.8" hidden="false" customHeight="false" outlineLevel="0" collapsed="false">
      <c r="A87" s="96" t="n">
        <v>292</v>
      </c>
      <c r="B87" s="139" t="s">
        <v>1362</v>
      </c>
      <c r="C87" s="96" t="s">
        <v>1363</v>
      </c>
      <c r="E87" s="218" t="s">
        <v>1394</v>
      </c>
    </row>
    <row r="88" customFormat="false" ht="13.8" hidden="false" customHeight="false" outlineLevel="0" collapsed="false">
      <c r="A88" s="96" t="n">
        <v>300</v>
      </c>
      <c r="B88" s="139" t="s">
        <v>1365</v>
      </c>
      <c r="C88" s="96" t="s">
        <v>1366</v>
      </c>
      <c r="E88" s="218" t="s">
        <v>1397</v>
      </c>
    </row>
    <row r="89" customFormat="false" ht="13.8" hidden="false" customHeight="false" outlineLevel="0" collapsed="false">
      <c r="A89" s="96" t="n">
        <v>304</v>
      </c>
      <c r="B89" s="139" t="s">
        <v>1368</v>
      </c>
      <c r="C89" s="96" t="s">
        <v>1369</v>
      </c>
      <c r="E89" s="218" t="s">
        <v>1400</v>
      </c>
    </row>
    <row r="90" customFormat="false" ht="13.8" hidden="false" customHeight="false" outlineLevel="0" collapsed="false">
      <c r="A90" s="96" t="n">
        <v>308</v>
      </c>
      <c r="B90" s="139" t="s">
        <v>1371</v>
      </c>
      <c r="C90" s="96" t="s">
        <v>1372</v>
      </c>
      <c r="E90" s="218" t="s">
        <v>1403</v>
      </c>
    </row>
    <row r="91" customFormat="false" ht="13.8" hidden="false" customHeight="false" outlineLevel="0" collapsed="false">
      <c r="A91" s="96" t="n">
        <v>312</v>
      </c>
      <c r="B91" s="139" t="s">
        <v>1374</v>
      </c>
      <c r="C91" s="96" t="s">
        <v>1375</v>
      </c>
      <c r="E91" s="218" t="s">
        <v>1406</v>
      </c>
    </row>
    <row r="92" customFormat="false" ht="13.8" hidden="false" customHeight="false" outlineLevel="0" collapsed="false">
      <c r="A92" s="96" t="n">
        <v>316</v>
      </c>
      <c r="B92" s="139" t="s">
        <v>1377</v>
      </c>
      <c r="C92" s="96" t="s">
        <v>1378</v>
      </c>
      <c r="E92" s="218" t="s">
        <v>1409</v>
      </c>
    </row>
    <row r="93" customFormat="false" ht="13.8" hidden="false" customHeight="false" outlineLevel="0" collapsed="false">
      <c r="A93" s="96" t="n">
        <v>320</v>
      </c>
      <c r="B93" s="139" t="s">
        <v>1380</v>
      </c>
      <c r="C93" s="96" t="s">
        <v>1381</v>
      </c>
      <c r="E93" s="218" t="s">
        <v>1412</v>
      </c>
    </row>
    <row r="94" customFormat="false" ht="13.8" hidden="false" customHeight="false" outlineLevel="0" collapsed="false">
      <c r="A94" s="96" t="n">
        <v>831</v>
      </c>
      <c r="B94" s="139" t="s">
        <v>1383</v>
      </c>
      <c r="C94" s="96" t="s">
        <v>1384</v>
      </c>
      <c r="E94" s="218" t="s">
        <v>1415</v>
      </c>
    </row>
    <row r="95" customFormat="false" ht="13.8" hidden="false" customHeight="false" outlineLevel="0" collapsed="false">
      <c r="A95" s="96" t="n">
        <v>324</v>
      </c>
      <c r="B95" s="139" t="s">
        <v>1386</v>
      </c>
      <c r="C95" s="96" t="s">
        <v>1387</v>
      </c>
      <c r="E95" s="218" t="s">
        <v>1418</v>
      </c>
    </row>
    <row r="96" customFormat="false" ht="13.8" hidden="false" customHeight="false" outlineLevel="0" collapsed="false">
      <c r="A96" s="96" t="n">
        <v>624</v>
      </c>
      <c r="B96" s="139" t="s">
        <v>1389</v>
      </c>
      <c r="C96" s="96" t="s">
        <v>1390</v>
      </c>
      <c r="E96" s="218" t="s">
        <v>1420</v>
      </c>
    </row>
    <row r="97" customFormat="false" ht="13.8" hidden="false" customHeight="false" outlineLevel="0" collapsed="false">
      <c r="A97" s="96" t="n">
        <v>328</v>
      </c>
      <c r="B97" s="139" t="s">
        <v>1392</v>
      </c>
      <c r="C97" s="96" t="s">
        <v>1393</v>
      </c>
      <c r="E97" s="218" t="s">
        <v>1423</v>
      </c>
    </row>
    <row r="98" customFormat="false" ht="13.8" hidden="false" customHeight="false" outlineLevel="0" collapsed="false">
      <c r="A98" s="96" t="n">
        <v>332</v>
      </c>
      <c r="B98" s="139" t="s">
        <v>1395</v>
      </c>
      <c r="C98" s="96" t="s">
        <v>1396</v>
      </c>
      <c r="E98" s="218" t="s">
        <v>1426</v>
      </c>
    </row>
    <row r="99" customFormat="false" ht="13.8" hidden="false" customHeight="false" outlineLevel="0" collapsed="false">
      <c r="A99" s="96" t="n">
        <v>334</v>
      </c>
      <c r="B99" s="139" t="s">
        <v>1398</v>
      </c>
      <c r="C99" s="96" t="s">
        <v>1399</v>
      </c>
      <c r="E99" s="218" t="s">
        <v>1429</v>
      </c>
    </row>
    <row r="100" customFormat="false" ht="13.8" hidden="false" customHeight="false" outlineLevel="0" collapsed="false">
      <c r="A100" s="96" t="n">
        <v>336</v>
      </c>
      <c r="B100" s="139" t="s">
        <v>1401</v>
      </c>
      <c r="C100" s="96" t="s">
        <v>1402</v>
      </c>
      <c r="E100" s="218" t="s">
        <v>1432</v>
      </c>
    </row>
    <row r="101" customFormat="false" ht="13.8" hidden="false" customHeight="false" outlineLevel="0" collapsed="false">
      <c r="A101" s="96" t="n">
        <v>340</v>
      </c>
      <c r="B101" s="139" t="s">
        <v>1404</v>
      </c>
      <c r="C101" s="96" t="s">
        <v>1405</v>
      </c>
      <c r="E101" s="218" t="s">
        <v>1435</v>
      </c>
    </row>
    <row r="102" customFormat="false" ht="13.8" hidden="false" customHeight="false" outlineLevel="0" collapsed="false">
      <c r="A102" s="96" t="n">
        <v>344</v>
      </c>
      <c r="B102" s="139" t="s">
        <v>1407</v>
      </c>
      <c r="C102" s="96" t="s">
        <v>1408</v>
      </c>
      <c r="E102" s="218" t="s">
        <v>1438</v>
      </c>
    </row>
    <row r="103" customFormat="false" ht="13.8" hidden="false" customHeight="false" outlineLevel="0" collapsed="false">
      <c r="A103" s="96" t="n">
        <v>348</v>
      </c>
      <c r="B103" s="139" t="s">
        <v>1410</v>
      </c>
      <c r="C103" s="96" t="s">
        <v>1411</v>
      </c>
      <c r="E103" s="218" t="s">
        <v>1441</v>
      </c>
    </row>
    <row r="104" customFormat="false" ht="13.8" hidden="false" customHeight="false" outlineLevel="0" collapsed="false">
      <c r="A104" s="96" t="n">
        <v>352</v>
      </c>
      <c r="B104" s="139" t="s">
        <v>1413</v>
      </c>
      <c r="C104" s="96" t="s">
        <v>1414</v>
      </c>
      <c r="E104" s="218" t="s">
        <v>1444</v>
      </c>
    </row>
    <row r="105" customFormat="false" ht="13.8" hidden="false" customHeight="false" outlineLevel="0" collapsed="false">
      <c r="A105" s="96" t="n">
        <v>356</v>
      </c>
      <c r="B105" s="139" t="s">
        <v>1416</v>
      </c>
      <c r="C105" s="96" t="s">
        <v>1417</v>
      </c>
      <c r="E105" s="218" t="s">
        <v>1447</v>
      </c>
    </row>
    <row r="106" customFormat="false" ht="13.8" hidden="false" customHeight="false" outlineLevel="0" collapsed="false">
      <c r="A106" s="96" t="n">
        <v>360</v>
      </c>
      <c r="B106" s="139" t="s">
        <v>1419</v>
      </c>
      <c r="C106" s="96" t="s">
        <v>545</v>
      </c>
      <c r="E106" s="218" t="s">
        <v>1450</v>
      </c>
    </row>
    <row r="107" customFormat="false" ht="13.8" hidden="false" customHeight="false" outlineLevel="0" collapsed="false">
      <c r="A107" s="96" t="n">
        <v>364</v>
      </c>
      <c r="B107" s="139" t="s">
        <v>1421</v>
      </c>
      <c r="C107" s="96" t="s">
        <v>1422</v>
      </c>
      <c r="E107" s="218" t="s">
        <v>1453</v>
      </c>
    </row>
    <row r="108" customFormat="false" ht="13.8" hidden="false" customHeight="false" outlineLevel="0" collapsed="false">
      <c r="A108" s="96" t="n">
        <v>368</v>
      </c>
      <c r="B108" s="139" t="s">
        <v>1424</v>
      </c>
      <c r="C108" s="96" t="s">
        <v>1425</v>
      </c>
      <c r="E108" s="218" t="s">
        <v>1456</v>
      </c>
    </row>
    <row r="109" customFormat="false" ht="13.8" hidden="false" customHeight="false" outlineLevel="0" collapsed="false">
      <c r="A109" s="96" t="n">
        <v>372</v>
      </c>
      <c r="B109" s="139" t="s">
        <v>1427</v>
      </c>
      <c r="C109" s="96" t="s">
        <v>1428</v>
      </c>
      <c r="E109" s="218" t="s">
        <v>1459</v>
      </c>
    </row>
    <row r="110" customFormat="false" ht="13.8" hidden="false" customHeight="false" outlineLevel="0" collapsed="false">
      <c r="A110" s="96" t="n">
        <v>833</v>
      </c>
      <c r="B110" s="139" t="s">
        <v>1430</v>
      </c>
      <c r="C110" s="96" t="s">
        <v>1431</v>
      </c>
      <c r="E110" s="218" t="s">
        <v>1462</v>
      </c>
    </row>
    <row r="111" customFormat="false" ht="13.8" hidden="false" customHeight="false" outlineLevel="0" collapsed="false">
      <c r="A111" s="96" t="n">
        <v>376</v>
      </c>
      <c r="B111" s="139" t="s">
        <v>1433</v>
      </c>
      <c r="C111" s="96" t="s">
        <v>1434</v>
      </c>
      <c r="E111" s="218" t="s">
        <v>1465</v>
      </c>
    </row>
    <row r="112" customFormat="false" ht="13.8" hidden="false" customHeight="false" outlineLevel="0" collapsed="false">
      <c r="A112" s="96" t="n">
        <v>380</v>
      </c>
      <c r="B112" s="139" t="s">
        <v>1436</v>
      </c>
      <c r="C112" s="96" t="s">
        <v>1437</v>
      </c>
      <c r="E112" s="218" t="s">
        <v>1468</v>
      </c>
    </row>
    <row r="113" customFormat="false" ht="13.8" hidden="false" customHeight="false" outlineLevel="0" collapsed="false">
      <c r="A113" s="96" t="n">
        <v>388</v>
      </c>
      <c r="B113" s="139" t="s">
        <v>1439</v>
      </c>
      <c r="C113" s="96" t="s">
        <v>1440</v>
      </c>
      <c r="E113" s="218" t="s">
        <v>1471</v>
      </c>
    </row>
    <row r="114" customFormat="false" ht="13.8" hidden="false" customHeight="false" outlineLevel="0" collapsed="false">
      <c r="A114" s="96" t="n">
        <v>392</v>
      </c>
      <c r="B114" s="139" t="s">
        <v>1442</v>
      </c>
      <c r="C114" s="96" t="s">
        <v>1443</v>
      </c>
      <c r="E114" s="218" t="s">
        <v>1474</v>
      </c>
    </row>
    <row r="115" customFormat="false" ht="13.8" hidden="false" customHeight="false" outlineLevel="0" collapsed="false">
      <c r="A115" s="96" t="n">
        <v>832</v>
      </c>
      <c r="B115" s="139" t="s">
        <v>1445</v>
      </c>
      <c r="C115" s="96" t="s">
        <v>1446</v>
      </c>
      <c r="E115" s="218" t="s">
        <v>1477</v>
      </c>
    </row>
    <row r="116" customFormat="false" ht="13.8" hidden="false" customHeight="false" outlineLevel="0" collapsed="false">
      <c r="A116" s="96" t="n">
        <v>400</v>
      </c>
      <c r="B116" s="139" t="s">
        <v>1448</v>
      </c>
      <c r="C116" s="96" t="s">
        <v>1449</v>
      </c>
      <c r="E116" s="218" t="s">
        <v>1480</v>
      </c>
    </row>
    <row r="117" customFormat="false" ht="13.8" hidden="false" customHeight="false" outlineLevel="0" collapsed="false">
      <c r="A117" s="96" t="n">
        <v>398</v>
      </c>
      <c r="B117" s="139" t="s">
        <v>1451</v>
      </c>
      <c r="C117" s="96" t="s">
        <v>1452</v>
      </c>
      <c r="E117" s="218" t="s">
        <v>1483</v>
      </c>
    </row>
    <row r="118" customFormat="false" ht="13.8" hidden="false" customHeight="false" outlineLevel="0" collapsed="false">
      <c r="A118" s="96" t="n">
        <v>404</v>
      </c>
      <c r="B118" s="139" t="s">
        <v>1454</v>
      </c>
      <c r="C118" s="96" t="s">
        <v>1455</v>
      </c>
      <c r="E118" s="218" t="s">
        <v>1486</v>
      </c>
    </row>
    <row r="119" customFormat="false" ht="13.8" hidden="false" customHeight="false" outlineLevel="0" collapsed="false">
      <c r="A119" s="96" t="n">
        <v>296</v>
      </c>
      <c r="B119" s="139" t="s">
        <v>1457</v>
      </c>
      <c r="C119" s="96" t="s">
        <v>1458</v>
      </c>
      <c r="E119" s="218" t="s">
        <v>1489</v>
      </c>
    </row>
    <row r="120" customFormat="false" ht="13.8" hidden="false" customHeight="false" outlineLevel="0" collapsed="false">
      <c r="A120" s="96" t="n">
        <v>408</v>
      </c>
      <c r="B120" s="139" t="s">
        <v>1460</v>
      </c>
      <c r="C120" s="96" t="s">
        <v>1461</v>
      </c>
      <c r="E120" s="218" t="s">
        <v>1492</v>
      </c>
    </row>
    <row r="121" customFormat="false" ht="13.8" hidden="false" customHeight="false" outlineLevel="0" collapsed="false">
      <c r="A121" s="96" t="n">
        <v>410</v>
      </c>
      <c r="B121" s="139" t="s">
        <v>1463</v>
      </c>
      <c r="C121" s="96" t="s">
        <v>1464</v>
      </c>
      <c r="E121" s="218" t="s">
        <v>1495</v>
      </c>
    </row>
    <row r="122" customFormat="false" ht="13.8" hidden="false" customHeight="false" outlineLevel="0" collapsed="false">
      <c r="A122" s="96" t="n">
        <v>414</v>
      </c>
      <c r="B122" s="139" t="s">
        <v>1466</v>
      </c>
      <c r="C122" s="96" t="s">
        <v>1467</v>
      </c>
      <c r="E122" s="218" t="s">
        <v>1498</v>
      </c>
    </row>
    <row r="123" customFormat="false" ht="13.8" hidden="false" customHeight="false" outlineLevel="0" collapsed="false">
      <c r="A123" s="96" t="n">
        <v>417</v>
      </c>
      <c r="B123" s="139" t="s">
        <v>1469</v>
      </c>
      <c r="C123" s="96" t="s">
        <v>1470</v>
      </c>
      <c r="E123" s="218" t="s">
        <v>1501</v>
      </c>
    </row>
    <row r="124" customFormat="false" ht="13.8" hidden="false" customHeight="false" outlineLevel="0" collapsed="false">
      <c r="A124" s="96" t="n">
        <v>418</v>
      </c>
      <c r="B124" s="139" t="s">
        <v>1472</v>
      </c>
      <c r="C124" s="96" t="s">
        <v>1473</v>
      </c>
      <c r="E124" s="218" t="s">
        <v>1504</v>
      </c>
    </row>
    <row r="125" customFormat="false" ht="13.8" hidden="false" customHeight="false" outlineLevel="0" collapsed="false">
      <c r="A125" s="96" t="n">
        <v>428</v>
      </c>
      <c r="B125" s="139" t="s">
        <v>1475</v>
      </c>
      <c r="C125" s="96" t="s">
        <v>1476</v>
      </c>
      <c r="E125" s="218" t="s">
        <v>1507</v>
      </c>
    </row>
    <row r="126" customFormat="false" ht="13.8" hidden="false" customHeight="false" outlineLevel="0" collapsed="false">
      <c r="A126" s="96" t="n">
        <v>422</v>
      </c>
      <c r="B126" s="139" t="s">
        <v>1478</v>
      </c>
      <c r="C126" s="96" t="s">
        <v>1479</v>
      </c>
      <c r="E126" s="218" t="s">
        <v>1510</v>
      </c>
    </row>
    <row r="127" customFormat="false" ht="13.8" hidden="false" customHeight="false" outlineLevel="0" collapsed="false">
      <c r="A127" s="96" t="n">
        <v>426</v>
      </c>
      <c r="B127" s="139" t="s">
        <v>1481</v>
      </c>
      <c r="C127" s="96" t="s">
        <v>1482</v>
      </c>
      <c r="E127" s="218" t="s">
        <v>1512</v>
      </c>
    </row>
    <row r="128" customFormat="false" ht="13.8" hidden="false" customHeight="false" outlineLevel="0" collapsed="false">
      <c r="A128" s="96" t="n">
        <v>430</v>
      </c>
      <c r="B128" s="139" t="s">
        <v>1484</v>
      </c>
      <c r="C128" s="96" t="s">
        <v>1485</v>
      </c>
      <c r="E128" s="218" t="s">
        <v>1515</v>
      </c>
    </row>
    <row r="129" customFormat="false" ht="13.8" hidden="false" customHeight="false" outlineLevel="0" collapsed="false">
      <c r="A129" s="96" t="n">
        <v>434</v>
      </c>
      <c r="B129" s="139" t="s">
        <v>1487</v>
      </c>
      <c r="C129" s="96" t="s">
        <v>1488</v>
      </c>
      <c r="E129" s="218" t="s">
        <v>1518</v>
      </c>
    </row>
    <row r="130" customFormat="false" ht="13.8" hidden="false" customHeight="false" outlineLevel="0" collapsed="false">
      <c r="A130" s="96" t="n">
        <v>438</v>
      </c>
      <c r="B130" s="139" t="s">
        <v>1490</v>
      </c>
      <c r="C130" s="96" t="s">
        <v>1491</v>
      </c>
      <c r="E130" s="218" t="s">
        <v>1521</v>
      </c>
    </row>
    <row r="131" customFormat="false" ht="13.8" hidden="false" customHeight="false" outlineLevel="0" collapsed="false">
      <c r="A131" s="96" t="n">
        <v>440</v>
      </c>
      <c r="B131" s="139" t="s">
        <v>1493</v>
      </c>
      <c r="C131" s="96" t="s">
        <v>1494</v>
      </c>
      <c r="E131" s="218" t="s">
        <v>1524</v>
      </c>
    </row>
    <row r="132" customFormat="false" ht="13.8" hidden="false" customHeight="false" outlineLevel="0" collapsed="false">
      <c r="A132" s="96" t="n">
        <v>442</v>
      </c>
      <c r="B132" s="139" t="s">
        <v>1496</v>
      </c>
      <c r="C132" s="96" t="s">
        <v>1497</v>
      </c>
      <c r="E132" s="218" t="s">
        <v>1527</v>
      </c>
    </row>
    <row r="133" customFormat="false" ht="13.8" hidden="false" customHeight="false" outlineLevel="0" collapsed="false">
      <c r="A133" s="96" t="n">
        <v>446</v>
      </c>
      <c r="B133" s="139" t="s">
        <v>1499</v>
      </c>
      <c r="C133" s="96" t="s">
        <v>1500</v>
      </c>
      <c r="E133" s="218" t="s">
        <v>1530</v>
      </c>
    </row>
    <row r="134" customFormat="false" ht="13.8" hidden="false" customHeight="false" outlineLevel="0" collapsed="false">
      <c r="A134" s="96" t="n">
        <v>807</v>
      </c>
      <c r="B134" s="139" t="s">
        <v>1502</v>
      </c>
      <c r="C134" s="96" t="s">
        <v>1503</v>
      </c>
      <c r="E134" s="218" t="s">
        <v>1533</v>
      </c>
    </row>
    <row r="135" customFormat="false" ht="13.8" hidden="false" customHeight="false" outlineLevel="0" collapsed="false">
      <c r="A135" s="96" t="n">
        <v>450</v>
      </c>
      <c r="B135" s="139" t="s">
        <v>1505</v>
      </c>
      <c r="C135" s="96" t="s">
        <v>1506</v>
      </c>
      <c r="E135" s="218" t="s">
        <v>1536</v>
      </c>
    </row>
    <row r="136" customFormat="false" ht="13.8" hidden="false" customHeight="false" outlineLevel="0" collapsed="false">
      <c r="A136" s="96" t="n">
        <v>454</v>
      </c>
      <c r="B136" s="139" t="s">
        <v>1508</v>
      </c>
      <c r="C136" s="96" t="s">
        <v>1509</v>
      </c>
      <c r="E136" s="218" t="s">
        <v>1539</v>
      </c>
    </row>
    <row r="137" customFormat="false" ht="13.8" hidden="false" customHeight="false" outlineLevel="0" collapsed="false">
      <c r="A137" s="96" t="n">
        <v>458</v>
      </c>
      <c r="B137" s="139" t="s">
        <v>1511</v>
      </c>
      <c r="C137" s="96" t="s">
        <v>194</v>
      </c>
      <c r="E137" s="218" t="s">
        <v>1542</v>
      </c>
    </row>
    <row r="138" customFormat="false" ht="13.8" hidden="false" customHeight="false" outlineLevel="0" collapsed="false">
      <c r="A138" s="96" t="n">
        <v>462</v>
      </c>
      <c r="B138" s="139" t="s">
        <v>1513</v>
      </c>
      <c r="C138" s="96" t="s">
        <v>1514</v>
      </c>
      <c r="E138" s="218" t="s">
        <v>1545</v>
      </c>
    </row>
    <row r="139" customFormat="false" ht="13.8" hidden="false" customHeight="false" outlineLevel="0" collapsed="false">
      <c r="A139" s="96" t="n">
        <v>466</v>
      </c>
      <c r="B139" s="139" t="s">
        <v>1516</v>
      </c>
      <c r="C139" s="96" t="s">
        <v>1517</v>
      </c>
      <c r="E139" s="218" t="s">
        <v>1548</v>
      </c>
    </row>
    <row r="140" customFormat="false" ht="13.8" hidden="false" customHeight="false" outlineLevel="0" collapsed="false">
      <c r="A140" s="96" t="n">
        <v>470</v>
      </c>
      <c r="B140" s="139" t="s">
        <v>1519</v>
      </c>
      <c r="C140" s="96" t="s">
        <v>1520</v>
      </c>
      <c r="E140" s="218" t="s">
        <v>1551</v>
      </c>
    </row>
    <row r="141" customFormat="false" ht="13.8" hidden="false" customHeight="false" outlineLevel="0" collapsed="false">
      <c r="A141" s="96" t="n">
        <v>584</v>
      </c>
      <c r="B141" s="139" t="s">
        <v>1522</v>
      </c>
      <c r="C141" s="96" t="s">
        <v>1523</v>
      </c>
      <c r="E141" s="218" t="s">
        <v>1554</v>
      </c>
    </row>
    <row r="142" customFormat="false" ht="13.8" hidden="false" customHeight="false" outlineLevel="0" collapsed="false">
      <c r="A142" s="96" t="n">
        <v>474</v>
      </c>
      <c r="B142" s="139" t="s">
        <v>1525</v>
      </c>
      <c r="C142" s="96" t="s">
        <v>1526</v>
      </c>
      <c r="E142" s="218" t="s">
        <v>1557</v>
      </c>
    </row>
    <row r="143" customFormat="false" ht="13.8" hidden="false" customHeight="false" outlineLevel="0" collapsed="false">
      <c r="A143" s="96" t="n">
        <v>478</v>
      </c>
      <c r="B143" s="139" t="s">
        <v>1528</v>
      </c>
      <c r="C143" s="96" t="s">
        <v>1529</v>
      </c>
      <c r="E143" s="218" t="s">
        <v>1560</v>
      </c>
    </row>
    <row r="144" customFormat="false" ht="13.8" hidden="false" customHeight="false" outlineLevel="0" collapsed="false">
      <c r="A144" s="96" t="n">
        <v>480</v>
      </c>
      <c r="B144" s="139" t="s">
        <v>1531</v>
      </c>
      <c r="C144" s="96" t="s">
        <v>1532</v>
      </c>
      <c r="E144" s="218" t="s">
        <v>1563</v>
      </c>
    </row>
    <row r="145" customFormat="false" ht="13.8" hidden="false" customHeight="false" outlineLevel="0" collapsed="false">
      <c r="A145" s="96" t="n">
        <v>175</v>
      </c>
      <c r="B145" s="139" t="s">
        <v>1534</v>
      </c>
      <c r="C145" s="96" t="s">
        <v>1535</v>
      </c>
      <c r="E145" s="218" t="s">
        <v>1566</v>
      </c>
    </row>
    <row r="146" customFormat="false" ht="13.8" hidden="false" customHeight="false" outlineLevel="0" collapsed="false">
      <c r="A146" s="96" t="n">
        <v>484</v>
      </c>
      <c r="B146" s="139" t="s">
        <v>1537</v>
      </c>
      <c r="C146" s="96" t="s">
        <v>1538</v>
      </c>
      <c r="E146" s="218" t="s">
        <v>1569</v>
      </c>
    </row>
    <row r="147" customFormat="false" ht="13.8" hidden="false" customHeight="false" outlineLevel="0" collapsed="false">
      <c r="A147" s="96" t="n">
        <v>583</v>
      </c>
      <c r="B147" s="139" t="s">
        <v>1540</v>
      </c>
      <c r="C147" s="96" t="s">
        <v>1541</v>
      </c>
      <c r="E147" s="218" t="s">
        <v>1572</v>
      </c>
    </row>
    <row r="148" customFormat="false" ht="13.8" hidden="false" customHeight="false" outlineLevel="0" collapsed="false">
      <c r="A148" s="96" t="n">
        <v>498</v>
      </c>
      <c r="B148" s="139" t="s">
        <v>1543</v>
      </c>
      <c r="C148" s="96" t="s">
        <v>1544</v>
      </c>
      <c r="E148" s="218" t="s">
        <v>1575</v>
      </c>
    </row>
    <row r="149" customFormat="false" ht="13.8" hidden="false" customHeight="false" outlineLevel="0" collapsed="false">
      <c r="A149" s="96" t="n">
        <v>492</v>
      </c>
      <c r="B149" s="139" t="s">
        <v>1546</v>
      </c>
      <c r="C149" s="96" t="s">
        <v>1547</v>
      </c>
      <c r="E149" s="218" t="s">
        <v>1578</v>
      </c>
    </row>
    <row r="150" customFormat="false" ht="13.8" hidden="false" customHeight="false" outlineLevel="0" collapsed="false">
      <c r="A150" s="96" t="n">
        <v>496</v>
      </c>
      <c r="B150" s="139" t="s">
        <v>1549</v>
      </c>
      <c r="C150" s="96" t="s">
        <v>1550</v>
      </c>
      <c r="E150" s="218" t="s">
        <v>1581</v>
      </c>
    </row>
    <row r="151" customFormat="false" ht="13.8" hidden="false" customHeight="false" outlineLevel="0" collapsed="false">
      <c r="A151" s="96" t="n">
        <v>499</v>
      </c>
      <c r="B151" s="139" t="s">
        <v>1552</v>
      </c>
      <c r="C151" s="96" t="s">
        <v>1553</v>
      </c>
      <c r="E151" s="218" t="s">
        <v>1584</v>
      </c>
    </row>
    <row r="152" customFormat="false" ht="13.8" hidden="false" customHeight="false" outlineLevel="0" collapsed="false">
      <c r="A152" s="96" t="n">
        <v>500</v>
      </c>
      <c r="B152" s="139" t="s">
        <v>1555</v>
      </c>
      <c r="C152" s="96" t="s">
        <v>1556</v>
      </c>
      <c r="E152" s="218" t="s">
        <v>1011</v>
      </c>
    </row>
    <row r="153" customFormat="false" ht="13.8" hidden="false" customHeight="false" outlineLevel="0" collapsed="false">
      <c r="A153" s="96" t="n">
        <v>504</v>
      </c>
      <c r="B153" s="139" t="s">
        <v>1558</v>
      </c>
      <c r="C153" s="96" t="s">
        <v>1559</v>
      </c>
      <c r="E153" s="218" t="s">
        <v>1589</v>
      </c>
    </row>
    <row r="154" customFormat="false" ht="13.8" hidden="false" customHeight="false" outlineLevel="0" collapsed="false">
      <c r="A154" s="96" t="n">
        <v>508</v>
      </c>
      <c r="B154" s="139" t="s">
        <v>1561</v>
      </c>
      <c r="C154" s="96" t="s">
        <v>1562</v>
      </c>
      <c r="E154" s="218" t="s">
        <v>1592</v>
      </c>
    </row>
    <row r="155" customFormat="false" ht="13.8" hidden="false" customHeight="false" outlineLevel="0" collapsed="false">
      <c r="A155" s="96" t="n">
        <v>104</v>
      </c>
      <c r="B155" s="139" t="s">
        <v>1564</v>
      </c>
      <c r="C155" s="96" t="s">
        <v>1565</v>
      </c>
      <c r="E155" s="218" t="s">
        <v>1595</v>
      </c>
    </row>
    <row r="156" customFormat="false" ht="13.8" hidden="false" customHeight="false" outlineLevel="0" collapsed="false">
      <c r="A156" s="96" t="n">
        <v>516</v>
      </c>
      <c r="B156" s="139" t="s">
        <v>1567</v>
      </c>
      <c r="C156" s="96" t="s">
        <v>1568</v>
      </c>
      <c r="E156" s="218" t="s">
        <v>1598</v>
      </c>
    </row>
    <row r="157" customFormat="false" ht="13.8" hidden="false" customHeight="false" outlineLevel="0" collapsed="false">
      <c r="A157" s="96" t="n">
        <v>520</v>
      </c>
      <c r="B157" s="139" t="s">
        <v>1570</v>
      </c>
      <c r="C157" s="96" t="s">
        <v>1571</v>
      </c>
      <c r="E157" s="218" t="s">
        <v>1601</v>
      </c>
    </row>
    <row r="158" customFormat="false" ht="13.8" hidden="false" customHeight="false" outlineLevel="0" collapsed="false">
      <c r="A158" s="96" t="n">
        <v>524</v>
      </c>
      <c r="B158" s="139" t="s">
        <v>1573</v>
      </c>
      <c r="C158" s="96" t="s">
        <v>1574</v>
      </c>
      <c r="E158" s="218" t="s">
        <v>1604</v>
      </c>
    </row>
    <row r="159" customFormat="false" ht="13.8" hidden="false" customHeight="false" outlineLevel="0" collapsed="false">
      <c r="A159" s="96" t="n">
        <v>528</v>
      </c>
      <c r="B159" s="139" t="s">
        <v>1576</v>
      </c>
      <c r="C159" s="96" t="s">
        <v>1577</v>
      </c>
      <c r="E159" s="218" t="s">
        <v>1607</v>
      </c>
    </row>
    <row r="160" customFormat="false" ht="13.8" hidden="false" customHeight="false" outlineLevel="0" collapsed="false">
      <c r="A160" s="96" t="n">
        <v>540</v>
      </c>
      <c r="B160" s="139" t="s">
        <v>1579</v>
      </c>
      <c r="C160" s="96" t="s">
        <v>1580</v>
      </c>
      <c r="E160" s="218" t="s">
        <v>1610</v>
      </c>
    </row>
    <row r="161" customFormat="false" ht="13.8" hidden="false" customHeight="false" outlineLevel="0" collapsed="false">
      <c r="A161" s="96" t="n">
        <v>554</v>
      </c>
      <c r="B161" s="139" t="s">
        <v>1582</v>
      </c>
      <c r="C161" s="96" t="s">
        <v>1583</v>
      </c>
      <c r="E161" s="218" t="s">
        <v>1613</v>
      </c>
    </row>
    <row r="162" customFormat="false" ht="13.8" hidden="false" customHeight="false" outlineLevel="0" collapsed="false">
      <c r="A162" s="96" t="n">
        <v>558</v>
      </c>
      <c r="B162" s="139" t="s">
        <v>1585</v>
      </c>
      <c r="C162" s="96" t="s">
        <v>1586</v>
      </c>
      <c r="E162" s="218" t="s">
        <v>1616</v>
      </c>
    </row>
    <row r="163" customFormat="false" ht="13.8" hidden="false" customHeight="false" outlineLevel="0" collapsed="false">
      <c r="A163" s="96" t="n">
        <v>562</v>
      </c>
      <c r="B163" s="139" t="s">
        <v>1587</v>
      </c>
      <c r="C163" s="96" t="s">
        <v>1588</v>
      </c>
      <c r="E163" s="218" t="s">
        <v>1619</v>
      </c>
    </row>
    <row r="164" customFormat="false" ht="13.8" hidden="false" customHeight="false" outlineLevel="0" collapsed="false">
      <c r="A164" s="96" t="n">
        <v>566</v>
      </c>
      <c r="B164" s="139" t="s">
        <v>1590</v>
      </c>
      <c r="C164" s="96" t="s">
        <v>1591</v>
      </c>
      <c r="E164" s="218" t="s">
        <v>1622</v>
      </c>
    </row>
    <row r="165" customFormat="false" ht="13.8" hidden="false" customHeight="false" outlineLevel="0" collapsed="false">
      <c r="A165" s="96" t="n">
        <v>570</v>
      </c>
      <c r="B165" s="139" t="s">
        <v>1593</v>
      </c>
      <c r="C165" s="96" t="s">
        <v>1594</v>
      </c>
      <c r="E165" s="218" t="s">
        <v>1625</v>
      </c>
    </row>
    <row r="166" customFormat="false" ht="13.8" hidden="false" customHeight="false" outlineLevel="0" collapsed="false">
      <c r="A166" s="96" t="n">
        <v>574</v>
      </c>
      <c r="B166" s="139" t="s">
        <v>1596</v>
      </c>
      <c r="C166" s="96" t="s">
        <v>1597</v>
      </c>
      <c r="E166" s="218" t="s">
        <v>1628</v>
      </c>
    </row>
    <row r="167" customFormat="false" ht="13.8" hidden="false" customHeight="false" outlineLevel="0" collapsed="false">
      <c r="A167" s="96" t="n">
        <v>580</v>
      </c>
      <c r="B167" s="139" t="s">
        <v>1599</v>
      </c>
      <c r="C167" s="96" t="s">
        <v>1600</v>
      </c>
      <c r="E167" s="218" t="s">
        <v>1631</v>
      </c>
    </row>
    <row r="168" customFormat="false" ht="13.8" hidden="false" customHeight="false" outlineLevel="0" collapsed="false">
      <c r="A168" s="96" t="n">
        <v>578</v>
      </c>
      <c r="B168" s="139" t="s">
        <v>1602</v>
      </c>
      <c r="C168" s="96" t="s">
        <v>1603</v>
      </c>
      <c r="E168" s="218" t="s">
        <v>1634</v>
      </c>
    </row>
    <row r="169" customFormat="false" ht="13.8" hidden="false" customHeight="false" outlineLevel="0" collapsed="false">
      <c r="A169" s="96" t="n">
        <v>512</v>
      </c>
      <c r="B169" s="139" t="s">
        <v>1605</v>
      </c>
      <c r="C169" s="96" t="s">
        <v>1606</v>
      </c>
      <c r="E169" s="218" t="s">
        <v>1637</v>
      </c>
    </row>
    <row r="170" customFormat="false" ht="13.8" hidden="false" customHeight="false" outlineLevel="0" collapsed="false">
      <c r="A170" s="96" t="n">
        <v>586</v>
      </c>
      <c r="B170" s="139" t="s">
        <v>1608</v>
      </c>
      <c r="C170" s="96" t="s">
        <v>1609</v>
      </c>
      <c r="E170" s="218" t="s">
        <v>1640</v>
      </c>
    </row>
    <row r="171" customFormat="false" ht="13.8" hidden="false" customHeight="false" outlineLevel="0" collapsed="false">
      <c r="A171" s="96" t="n">
        <v>585</v>
      </c>
      <c r="B171" s="139" t="s">
        <v>1611</v>
      </c>
      <c r="C171" s="96" t="s">
        <v>1612</v>
      </c>
      <c r="E171" s="218" t="s">
        <v>1643</v>
      </c>
    </row>
    <row r="172" customFormat="false" ht="13.8" hidden="false" customHeight="false" outlineLevel="0" collapsed="false">
      <c r="A172" s="96" t="n">
        <v>275</v>
      </c>
      <c r="B172" s="139" t="s">
        <v>1614</v>
      </c>
      <c r="C172" s="96" t="s">
        <v>1615</v>
      </c>
      <c r="E172" s="218" t="s">
        <v>1646</v>
      </c>
    </row>
    <row r="173" customFormat="false" ht="13.8" hidden="false" customHeight="false" outlineLevel="0" collapsed="false">
      <c r="A173" s="96" t="n">
        <v>591</v>
      </c>
      <c r="B173" s="139" t="s">
        <v>1617</v>
      </c>
      <c r="C173" s="96" t="s">
        <v>1618</v>
      </c>
      <c r="E173" s="218" t="s">
        <v>1649</v>
      </c>
    </row>
    <row r="174" customFormat="false" ht="13.8" hidden="false" customHeight="false" outlineLevel="0" collapsed="false">
      <c r="A174" s="96" t="n">
        <v>598</v>
      </c>
      <c r="B174" s="139" t="s">
        <v>1620</v>
      </c>
      <c r="C174" s="96" t="s">
        <v>1621</v>
      </c>
      <c r="E174" s="218" t="s">
        <v>1652</v>
      </c>
    </row>
    <row r="175" customFormat="false" ht="13.8" hidden="false" customHeight="false" outlineLevel="0" collapsed="false">
      <c r="A175" s="96" t="n">
        <v>600</v>
      </c>
      <c r="B175" s="139" t="s">
        <v>1623</v>
      </c>
      <c r="C175" s="96" t="s">
        <v>1624</v>
      </c>
      <c r="E175" s="218" t="s">
        <v>1655</v>
      </c>
    </row>
    <row r="176" customFormat="false" ht="13.8" hidden="false" customHeight="false" outlineLevel="0" collapsed="false">
      <c r="A176" s="96" t="n">
        <v>604</v>
      </c>
      <c r="B176" s="139" t="s">
        <v>1626</v>
      </c>
      <c r="C176" s="96" t="s">
        <v>1627</v>
      </c>
      <c r="E176" s="218" t="s">
        <v>1658</v>
      </c>
    </row>
    <row r="177" customFormat="false" ht="13.8" hidden="false" customHeight="false" outlineLevel="0" collapsed="false">
      <c r="A177" s="96" t="n">
        <v>608</v>
      </c>
      <c r="B177" s="139" t="s">
        <v>1629</v>
      </c>
      <c r="C177" s="96" t="s">
        <v>1630</v>
      </c>
      <c r="E177" s="218" t="s">
        <v>1661</v>
      </c>
    </row>
    <row r="178" customFormat="false" ht="13.8" hidden="false" customHeight="false" outlineLevel="0" collapsed="false">
      <c r="A178" s="96" t="n">
        <v>612</v>
      </c>
      <c r="B178" s="139" t="s">
        <v>1632</v>
      </c>
      <c r="C178" s="96" t="s">
        <v>1633</v>
      </c>
      <c r="E178" s="218" t="s">
        <v>1664</v>
      </c>
    </row>
    <row r="179" customFormat="false" ht="13.8" hidden="false" customHeight="false" outlineLevel="0" collapsed="false">
      <c r="A179" s="96" t="n">
        <v>616</v>
      </c>
      <c r="B179" s="139" t="s">
        <v>1635</v>
      </c>
      <c r="C179" s="96" t="s">
        <v>1636</v>
      </c>
      <c r="E179" s="218" t="s">
        <v>1667</v>
      </c>
    </row>
    <row r="180" customFormat="false" ht="13.8" hidden="false" customHeight="false" outlineLevel="0" collapsed="false">
      <c r="A180" s="96" t="n">
        <v>620</v>
      </c>
      <c r="B180" s="139" t="s">
        <v>1638</v>
      </c>
      <c r="C180" s="96" t="s">
        <v>1639</v>
      </c>
      <c r="E180" s="218" t="s">
        <v>1670</v>
      </c>
    </row>
    <row r="181" customFormat="false" ht="13.8" hidden="false" customHeight="false" outlineLevel="0" collapsed="false">
      <c r="A181" s="96" t="n">
        <v>630</v>
      </c>
      <c r="B181" s="139" t="s">
        <v>1641</v>
      </c>
      <c r="C181" s="96" t="s">
        <v>1642</v>
      </c>
      <c r="E181" s="218" t="s">
        <v>1673</v>
      </c>
    </row>
    <row r="182" customFormat="false" ht="13.8" hidden="false" customHeight="false" outlineLevel="0" collapsed="false">
      <c r="A182" s="96" t="n">
        <v>634</v>
      </c>
      <c r="B182" s="139" t="s">
        <v>1644</v>
      </c>
      <c r="C182" s="96" t="s">
        <v>1645</v>
      </c>
    </row>
    <row r="183" customFormat="false" ht="13.8" hidden="false" customHeight="false" outlineLevel="0" collapsed="false">
      <c r="A183" s="96" t="n">
        <v>638</v>
      </c>
      <c r="B183" s="139" t="s">
        <v>1647</v>
      </c>
      <c r="C183" s="96" t="s">
        <v>1648</v>
      </c>
    </row>
    <row r="184" customFormat="false" ht="13.8" hidden="false" customHeight="false" outlineLevel="0" collapsed="false">
      <c r="A184" s="96" t="n">
        <v>642</v>
      </c>
      <c r="B184" s="139" t="s">
        <v>1650</v>
      </c>
      <c r="C184" s="96" t="s">
        <v>1651</v>
      </c>
    </row>
    <row r="185" customFormat="false" ht="13.8" hidden="false" customHeight="false" outlineLevel="0" collapsed="false">
      <c r="A185" s="96" t="n">
        <v>643</v>
      </c>
      <c r="B185" s="139" t="s">
        <v>1653</v>
      </c>
      <c r="C185" s="96" t="s">
        <v>1654</v>
      </c>
    </row>
    <row r="186" customFormat="false" ht="13.8" hidden="false" customHeight="false" outlineLevel="0" collapsed="false">
      <c r="A186" s="96" t="n">
        <v>646</v>
      </c>
      <c r="B186" s="139" t="s">
        <v>1656</v>
      </c>
      <c r="C186" s="96" t="s">
        <v>1657</v>
      </c>
    </row>
    <row r="187" customFormat="false" ht="13.8" hidden="false" customHeight="false" outlineLevel="0" collapsed="false">
      <c r="A187" s="96" t="n">
        <v>652</v>
      </c>
      <c r="B187" s="139" t="s">
        <v>1659</v>
      </c>
      <c r="C187" s="96" t="s">
        <v>1660</v>
      </c>
    </row>
    <row r="188" customFormat="false" ht="13.8" hidden="false" customHeight="false" outlineLevel="0" collapsed="false">
      <c r="A188" s="96" t="n">
        <v>654</v>
      </c>
      <c r="B188" s="139" t="s">
        <v>1662</v>
      </c>
      <c r="C188" s="96" t="s">
        <v>1663</v>
      </c>
    </row>
    <row r="189" customFormat="false" ht="13.8" hidden="false" customHeight="false" outlineLevel="0" collapsed="false">
      <c r="A189" s="96" t="n">
        <v>659</v>
      </c>
      <c r="B189" s="139" t="s">
        <v>1665</v>
      </c>
      <c r="C189" s="96" t="s">
        <v>1666</v>
      </c>
    </row>
    <row r="190" customFormat="false" ht="13.8" hidden="false" customHeight="false" outlineLevel="0" collapsed="false">
      <c r="A190" s="96" t="n">
        <v>662</v>
      </c>
      <c r="B190" s="139" t="s">
        <v>1668</v>
      </c>
      <c r="C190" s="96" t="s">
        <v>1669</v>
      </c>
    </row>
    <row r="191" customFormat="false" ht="13.8" hidden="false" customHeight="false" outlineLevel="0" collapsed="false">
      <c r="A191" s="96" t="n">
        <v>663</v>
      </c>
      <c r="B191" s="139" t="s">
        <v>1671</v>
      </c>
      <c r="C191" s="96" t="s">
        <v>1672</v>
      </c>
    </row>
    <row r="192" customFormat="false" ht="13.8" hidden="false" customHeight="false" outlineLevel="0" collapsed="false">
      <c r="A192" s="96" t="n">
        <v>666</v>
      </c>
      <c r="B192" s="139" t="s">
        <v>1674</v>
      </c>
      <c r="C192" s="96" t="s">
        <v>1675</v>
      </c>
    </row>
    <row r="193" customFormat="false" ht="13.8" hidden="false" customHeight="false" outlineLevel="0" collapsed="false">
      <c r="A193" s="96" t="n">
        <v>670</v>
      </c>
      <c r="B193" s="139" t="s">
        <v>1676</v>
      </c>
      <c r="C193" s="96" t="s">
        <v>1677</v>
      </c>
    </row>
    <row r="194" customFormat="false" ht="13.8" hidden="false" customHeight="false" outlineLevel="0" collapsed="false">
      <c r="A194" s="96" t="n">
        <v>882</v>
      </c>
      <c r="B194" s="139" t="s">
        <v>1678</v>
      </c>
      <c r="C194" s="96" t="s">
        <v>1679</v>
      </c>
    </row>
    <row r="195" customFormat="false" ht="13.8" hidden="false" customHeight="false" outlineLevel="0" collapsed="false">
      <c r="A195" s="96" t="n">
        <v>674</v>
      </c>
      <c r="B195" s="139" t="s">
        <v>1680</v>
      </c>
      <c r="C195" s="96" t="s">
        <v>1681</v>
      </c>
    </row>
    <row r="196" customFormat="false" ht="13.8" hidden="false" customHeight="false" outlineLevel="0" collapsed="false">
      <c r="A196" s="96" t="n">
        <v>678</v>
      </c>
      <c r="B196" s="139" t="s">
        <v>1682</v>
      </c>
      <c r="C196" s="96" t="s">
        <v>1683</v>
      </c>
    </row>
    <row r="197" customFormat="false" ht="13.8" hidden="false" customHeight="false" outlineLevel="0" collapsed="false">
      <c r="A197" s="96" t="n">
        <v>682</v>
      </c>
      <c r="B197" s="139" t="s">
        <v>1684</v>
      </c>
      <c r="C197" s="96" t="s">
        <v>1685</v>
      </c>
    </row>
    <row r="198" customFormat="false" ht="13.8" hidden="false" customHeight="false" outlineLevel="0" collapsed="false">
      <c r="A198" s="96" t="n">
        <v>686</v>
      </c>
      <c r="B198" s="139" t="s">
        <v>1686</v>
      </c>
      <c r="C198" s="96" t="s">
        <v>1687</v>
      </c>
    </row>
    <row r="199" customFormat="false" ht="13.8" hidden="false" customHeight="false" outlineLevel="0" collapsed="false">
      <c r="A199" s="96" t="n">
        <v>688</v>
      </c>
      <c r="B199" s="139" t="s">
        <v>1688</v>
      </c>
      <c r="C199" s="96" t="s">
        <v>1689</v>
      </c>
    </row>
    <row r="200" customFormat="false" ht="13.8" hidden="false" customHeight="false" outlineLevel="0" collapsed="false">
      <c r="A200" s="96" t="n">
        <v>690</v>
      </c>
      <c r="B200" s="139" t="s">
        <v>1690</v>
      </c>
      <c r="C200" s="96" t="s">
        <v>1691</v>
      </c>
    </row>
    <row r="201" customFormat="false" ht="13.8" hidden="false" customHeight="false" outlineLevel="0" collapsed="false">
      <c r="A201" s="96" t="n">
        <v>694</v>
      </c>
      <c r="B201" s="139" t="s">
        <v>1692</v>
      </c>
      <c r="C201" s="96" t="s">
        <v>1693</v>
      </c>
    </row>
    <row r="202" customFormat="false" ht="13.8" hidden="false" customHeight="false" outlineLevel="0" collapsed="false">
      <c r="A202" s="96" t="n">
        <v>702</v>
      </c>
      <c r="B202" s="139" t="s">
        <v>1694</v>
      </c>
      <c r="C202" s="96" t="s">
        <v>1695</v>
      </c>
    </row>
    <row r="203" customFormat="false" ht="13.8" hidden="false" customHeight="false" outlineLevel="0" collapsed="false">
      <c r="A203" s="96" t="n">
        <v>534</v>
      </c>
      <c r="B203" s="139" t="s">
        <v>1696</v>
      </c>
      <c r="C203" s="96" t="s">
        <v>1697</v>
      </c>
    </row>
    <row r="204" customFormat="false" ht="13.8" hidden="false" customHeight="false" outlineLevel="0" collapsed="false">
      <c r="A204" s="96" t="n">
        <v>703</v>
      </c>
      <c r="B204" s="139" t="s">
        <v>1698</v>
      </c>
      <c r="C204" s="96" t="s">
        <v>1699</v>
      </c>
    </row>
    <row r="205" customFormat="false" ht="13.8" hidden="false" customHeight="false" outlineLevel="0" collapsed="false">
      <c r="A205" s="96" t="n">
        <v>705</v>
      </c>
      <c r="B205" s="139" t="s">
        <v>1700</v>
      </c>
      <c r="C205" s="96" t="s">
        <v>1701</v>
      </c>
    </row>
    <row r="206" customFormat="false" ht="13.8" hidden="false" customHeight="false" outlineLevel="0" collapsed="false">
      <c r="A206" s="96" t="n">
        <v>90</v>
      </c>
      <c r="B206" s="139" t="s">
        <v>1702</v>
      </c>
      <c r="C206" s="96" t="s">
        <v>1703</v>
      </c>
    </row>
    <row r="207" customFormat="false" ht="13.8" hidden="false" customHeight="false" outlineLevel="0" collapsed="false">
      <c r="A207" s="96" t="n">
        <v>706</v>
      </c>
      <c r="B207" s="139" t="s">
        <v>1704</v>
      </c>
      <c r="C207" s="96" t="s">
        <v>1705</v>
      </c>
    </row>
    <row r="208" customFormat="false" ht="13.8" hidden="false" customHeight="false" outlineLevel="0" collapsed="false">
      <c r="A208" s="96" t="n">
        <v>710</v>
      </c>
      <c r="B208" s="139" t="s">
        <v>58</v>
      </c>
      <c r="C208" s="96" t="s">
        <v>1706</v>
      </c>
    </row>
    <row r="209" customFormat="false" ht="13.8" hidden="false" customHeight="false" outlineLevel="0" collapsed="false">
      <c r="A209" s="96" t="n">
        <v>239</v>
      </c>
      <c r="B209" s="139" t="s">
        <v>1707</v>
      </c>
      <c r="C209" s="96" t="s">
        <v>1708</v>
      </c>
    </row>
    <row r="210" customFormat="false" ht="13.8" hidden="false" customHeight="false" outlineLevel="0" collapsed="false">
      <c r="A210" s="96" t="n">
        <v>728</v>
      </c>
      <c r="B210" s="139" t="s">
        <v>1709</v>
      </c>
      <c r="C210" s="96" t="s">
        <v>206</v>
      </c>
    </row>
    <row r="211" customFormat="false" ht="13.8" hidden="false" customHeight="false" outlineLevel="0" collapsed="false">
      <c r="A211" s="96" t="n">
        <v>724</v>
      </c>
      <c r="B211" s="139" t="s">
        <v>1710</v>
      </c>
      <c r="C211" s="96" t="s">
        <v>1711</v>
      </c>
    </row>
    <row r="212" customFormat="false" ht="13.8" hidden="false" customHeight="false" outlineLevel="0" collapsed="false">
      <c r="A212" s="96" t="n">
        <v>144</v>
      </c>
      <c r="B212" s="139" t="s">
        <v>1712</v>
      </c>
      <c r="C212" s="96" t="s">
        <v>1713</v>
      </c>
    </row>
    <row r="213" customFormat="false" ht="13.8" hidden="false" customHeight="false" outlineLevel="0" collapsed="false">
      <c r="A213" s="96" t="n">
        <v>729</v>
      </c>
      <c r="B213" s="139" t="s">
        <v>1714</v>
      </c>
      <c r="C213" s="96" t="s">
        <v>1715</v>
      </c>
    </row>
    <row r="214" customFormat="false" ht="13.8" hidden="false" customHeight="false" outlineLevel="0" collapsed="false">
      <c r="A214" s="96" t="n">
        <v>740</v>
      </c>
      <c r="B214" s="139" t="s">
        <v>1716</v>
      </c>
      <c r="C214" s="96" t="s">
        <v>1717</v>
      </c>
    </row>
    <row r="215" customFormat="false" ht="13.8" hidden="false" customHeight="false" outlineLevel="0" collapsed="false">
      <c r="A215" s="96" t="n">
        <v>744</v>
      </c>
      <c r="B215" s="139" t="s">
        <v>1718</v>
      </c>
      <c r="C215" s="96" t="s">
        <v>1719</v>
      </c>
    </row>
    <row r="216" customFormat="false" ht="13.8" hidden="false" customHeight="false" outlineLevel="0" collapsed="false">
      <c r="A216" s="96" t="n">
        <v>748</v>
      </c>
      <c r="B216" s="139" t="s">
        <v>1720</v>
      </c>
      <c r="C216" s="96" t="s">
        <v>1721</v>
      </c>
    </row>
    <row r="217" customFormat="false" ht="13.8" hidden="false" customHeight="false" outlineLevel="0" collapsed="false">
      <c r="A217" s="96" t="n">
        <v>752</v>
      </c>
      <c r="B217" s="139" t="s">
        <v>1722</v>
      </c>
      <c r="C217" s="96" t="s">
        <v>1723</v>
      </c>
    </row>
    <row r="218" customFormat="false" ht="13.8" hidden="false" customHeight="false" outlineLevel="0" collapsed="false">
      <c r="A218" s="96" t="n">
        <v>756</v>
      </c>
      <c r="B218" s="139" t="s">
        <v>1724</v>
      </c>
      <c r="C218" s="96" t="s">
        <v>1725</v>
      </c>
    </row>
    <row r="219" customFormat="false" ht="13.8" hidden="false" customHeight="false" outlineLevel="0" collapsed="false">
      <c r="A219" s="96" t="n">
        <v>760</v>
      </c>
      <c r="B219" s="139" t="s">
        <v>1726</v>
      </c>
      <c r="C219" s="96" t="s">
        <v>1727</v>
      </c>
    </row>
    <row r="220" customFormat="false" ht="13.8" hidden="false" customHeight="false" outlineLevel="0" collapsed="false">
      <c r="A220" s="96" t="n">
        <v>158</v>
      </c>
      <c r="B220" s="139" t="s">
        <v>1728</v>
      </c>
      <c r="C220" s="96" t="s">
        <v>1729</v>
      </c>
    </row>
    <row r="221" customFormat="false" ht="13.8" hidden="false" customHeight="false" outlineLevel="0" collapsed="false">
      <c r="A221" s="96" t="n">
        <v>762</v>
      </c>
      <c r="B221" s="139" t="s">
        <v>1730</v>
      </c>
      <c r="C221" s="96" t="s">
        <v>1731</v>
      </c>
    </row>
    <row r="222" customFormat="false" ht="13.8" hidden="false" customHeight="false" outlineLevel="0" collapsed="false">
      <c r="A222" s="96" t="n">
        <v>834</v>
      </c>
      <c r="B222" s="139" t="s">
        <v>1732</v>
      </c>
      <c r="C222" s="96" t="s">
        <v>1733</v>
      </c>
    </row>
    <row r="223" customFormat="false" ht="13.8" hidden="false" customHeight="false" outlineLevel="0" collapsed="false">
      <c r="A223" s="96" t="n">
        <v>764</v>
      </c>
      <c r="B223" s="139" t="s">
        <v>1734</v>
      </c>
      <c r="C223" s="96" t="s">
        <v>1735</v>
      </c>
    </row>
    <row r="224" customFormat="false" ht="13.8" hidden="false" customHeight="false" outlineLevel="0" collapsed="false">
      <c r="A224" s="96" t="n">
        <v>626</v>
      </c>
      <c r="B224" s="139" t="s">
        <v>1736</v>
      </c>
      <c r="C224" s="96" t="s">
        <v>1737</v>
      </c>
    </row>
    <row r="225" customFormat="false" ht="13.8" hidden="false" customHeight="false" outlineLevel="0" collapsed="false">
      <c r="A225" s="96" t="n">
        <v>768</v>
      </c>
      <c r="B225" s="139" t="s">
        <v>1738</v>
      </c>
      <c r="C225" s="96" t="s">
        <v>1739</v>
      </c>
    </row>
    <row r="226" customFormat="false" ht="13.8" hidden="false" customHeight="false" outlineLevel="0" collapsed="false">
      <c r="A226" s="96" t="n">
        <v>772</v>
      </c>
      <c r="B226" s="139" t="s">
        <v>1740</v>
      </c>
      <c r="C226" s="96" t="s">
        <v>1741</v>
      </c>
    </row>
    <row r="227" customFormat="false" ht="13.8" hidden="false" customHeight="false" outlineLevel="0" collapsed="false">
      <c r="A227" s="96" t="n">
        <v>776</v>
      </c>
      <c r="B227" s="139" t="s">
        <v>1742</v>
      </c>
      <c r="C227" s="96" t="s">
        <v>1743</v>
      </c>
    </row>
    <row r="228" customFormat="false" ht="13.8" hidden="false" customHeight="false" outlineLevel="0" collapsed="false">
      <c r="A228" s="96" t="n">
        <v>780</v>
      </c>
      <c r="B228" s="139" t="s">
        <v>1744</v>
      </c>
      <c r="C228" s="96" t="s">
        <v>1745</v>
      </c>
    </row>
    <row r="229" customFormat="false" ht="13.8" hidden="false" customHeight="false" outlineLevel="0" collapsed="false">
      <c r="A229" s="96" t="n">
        <v>788</v>
      </c>
      <c r="B229" s="139" t="s">
        <v>1746</v>
      </c>
      <c r="C229" s="96" t="s">
        <v>1747</v>
      </c>
    </row>
    <row r="230" customFormat="false" ht="13.8" hidden="false" customHeight="false" outlineLevel="0" collapsed="false">
      <c r="A230" s="96" t="n">
        <v>792</v>
      </c>
      <c r="B230" s="139" t="s">
        <v>1748</v>
      </c>
      <c r="C230" s="96" t="s">
        <v>1749</v>
      </c>
    </row>
    <row r="231" customFormat="false" ht="13.8" hidden="false" customHeight="false" outlineLevel="0" collapsed="false">
      <c r="A231" s="96" t="n">
        <v>795</v>
      </c>
      <c r="B231" s="139" t="s">
        <v>1750</v>
      </c>
      <c r="C231" s="96" t="s">
        <v>1751</v>
      </c>
    </row>
    <row r="232" customFormat="false" ht="13.8" hidden="false" customHeight="false" outlineLevel="0" collapsed="false">
      <c r="A232" s="96" t="n">
        <v>796</v>
      </c>
      <c r="B232" s="139" t="s">
        <v>1752</v>
      </c>
      <c r="C232" s="96" t="s">
        <v>1753</v>
      </c>
    </row>
    <row r="233" customFormat="false" ht="13.8" hidden="false" customHeight="false" outlineLevel="0" collapsed="false">
      <c r="A233" s="96" t="n">
        <v>798</v>
      </c>
      <c r="B233" s="139" t="s">
        <v>1754</v>
      </c>
      <c r="C233" s="96" t="s">
        <v>1755</v>
      </c>
    </row>
    <row r="234" customFormat="false" ht="13.8" hidden="false" customHeight="false" outlineLevel="0" collapsed="false">
      <c r="A234" s="96" t="n">
        <v>800</v>
      </c>
      <c r="B234" s="139" t="s">
        <v>1756</v>
      </c>
      <c r="C234" s="96" t="s">
        <v>1757</v>
      </c>
    </row>
    <row r="235" customFormat="false" ht="13.8" hidden="false" customHeight="false" outlineLevel="0" collapsed="false">
      <c r="A235" s="96" t="n">
        <v>804</v>
      </c>
      <c r="B235" s="139" t="s">
        <v>1758</v>
      </c>
      <c r="C235" s="96" t="s">
        <v>1759</v>
      </c>
    </row>
    <row r="236" customFormat="false" ht="13.8" hidden="false" customHeight="false" outlineLevel="0" collapsed="false">
      <c r="A236" s="96" t="n">
        <v>784</v>
      </c>
      <c r="B236" s="139" t="s">
        <v>1760</v>
      </c>
      <c r="C236" s="96" t="s">
        <v>1761</v>
      </c>
    </row>
    <row r="237" customFormat="false" ht="13.8" hidden="false" customHeight="false" outlineLevel="0" collapsed="false">
      <c r="A237" s="96" t="n">
        <v>826</v>
      </c>
      <c r="B237" s="139" t="s">
        <v>1762</v>
      </c>
      <c r="C237" s="96" t="s">
        <v>1763</v>
      </c>
    </row>
    <row r="238" customFormat="false" ht="13.8" hidden="false" customHeight="false" outlineLevel="0" collapsed="false">
      <c r="A238" s="96" t="n">
        <v>840</v>
      </c>
      <c r="B238" s="139" t="s">
        <v>1764</v>
      </c>
      <c r="C238" s="96" t="s">
        <v>1765</v>
      </c>
    </row>
    <row r="239" customFormat="false" ht="13.8" hidden="false" customHeight="false" outlineLevel="0" collapsed="false">
      <c r="A239" s="96" t="n">
        <v>581</v>
      </c>
      <c r="B239" s="139" t="s">
        <v>1766</v>
      </c>
      <c r="C239" s="96" t="s">
        <v>1767</v>
      </c>
    </row>
    <row r="240" customFormat="false" ht="13.8" hidden="false" customHeight="false" outlineLevel="0" collapsed="false">
      <c r="A240" s="96" t="n">
        <v>858</v>
      </c>
      <c r="B240" s="139" t="s">
        <v>1768</v>
      </c>
      <c r="C240" s="96" t="s">
        <v>1769</v>
      </c>
    </row>
    <row r="241" customFormat="false" ht="13.8" hidden="false" customHeight="false" outlineLevel="0" collapsed="false">
      <c r="A241" s="96" t="n">
        <v>860</v>
      </c>
      <c r="B241" s="139" t="s">
        <v>1770</v>
      </c>
      <c r="C241" s="96" t="s">
        <v>1771</v>
      </c>
    </row>
    <row r="242" customFormat="false" ht="13.8" hidden="false" customHeight="false" outlineLevel="0" collapsed="false">
      <c r="A242" s="96" t="n">
        <v>548</v>
      </c>
      <c r="B242" s="139" t="s">
        <v>1772</v>
      </c>
      <c r="C242" s="96" t="s">
        <v>1773</v>
      </c>
    </row>
    <row r="243" customFormat="false" ht="13.8" hidden="false" customHeight="false" outlineLevel="0" collapsed="false">
      <c r="A243" s="96" t="n">
        <v>862</v>
      </c>
      <c r="B243" s="139" t="s">
        <v>1774</v>
      </c>
      <c r="C243" s="96" t="s">
        <v>1775</v>
      </c>
    </row>
    <row r="244" customFormat="false" ht="13.8" hidden="false" customHeight="false" outlineLevel="0" collapsed="false">
      <c r="A244" s="96" t="n">
        <v>704</v>
      </c>
      <c r="B244" s="139" t="s">
        <v>1776</v>
      </c>
      <c r="C244" s="96" t="s">
        <v>1777</v>
      </c>
    </row>
    <row r="245" customFormat="false" ht="13.8" hidden="false" customHeight="false" outlineLevel="0" collapsed="false">
      <c r="A245" s="96" t="n">
        <v>92</v>
      </c>
      <c r="B245" s="139" t="s">
        <v>1778</v>
      </c>
      <c r="C245" s="96" t="s">
        <v>1779</v>
      </c>
    </row>
    <row r="246" customFormat="false" ht="13.8" hidden="false" customHeight="false" outlineLevel="0" collapsed="false">
      <c r="A246" s="96" t="n">
        <v>850</v>
      </c>
      <c r="B246" s="139" t="s">
        <v>1780</v>
      </c>
      <c r="C246" s="96" t="s">
        <v>1781</v>
      </c>
    </row>
    <row r="247" customFormat="false" ht="13.8" hidden="false" customHeight="false" outlineLevel="0" collapsed="false">
      <c r="A247" s="96" t="n">
        <v>876</v>
      </c>
      <c r="B247" s="139" t="s">
        <v>1782</v>
      </c>
      <c r="C247" s="96" t="s">
        <v>1783</v>
      </c>
    </row>
    <row r="248" customFormat="false" ht="13.8" hidden="false" customHeight="false" outlineLevel="0" collapsed="false">
      <c r="A248" s="96" t="n">
        <v>732</v>
      </c>
      <c r="B248" s="139" t="s">
        <v>1784</v>
      </c>
      <c r="C248" s="96" t="s">
        <v>1785</v>
      </c>
    </row>
    <row r="249" customFormat="false" ht="13.8" hidden="false" customHeight="false" outlineLevel="0" collapsed="false">
      <c r="A249" s="96" t="n">
        <v>887</v>
      </c>
      <c r="B249" s="139" t="s">
        <v>1786</v>
      </c>
      <c r="C249" s="96" t="s">
        <v>1787</v>
      </c>
    </row>
    <row r="250" customFormat="false" ht="13.8" hidden="false" customHeight="false" outlineLevel="0" collapsed="false">
      <c r="A250" s="96" t="n">
        <v>894</v>
      </c>
      <c r="B250" s="139" t="s">
        <v>1788</v>
      </c>
      <c r="C250" s="96" t="s">
        <v>1789</v>
      </c>
    </row>
    <row r="251" customFormat="false" ht="13.8" hidden="false" customHeight="false" outlineLevel="0" collapsed="false">
      <c r="A251" s="96" t="n">
        <v>716</v>
      </c>
      <c r="B251" s="139" t="s">
        <v>1790</v>
      </c>
      <c r="C251" s="96" t="s">
        <v>1791</v>
      </c>
    </row>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0.63"/>
    <col collapsed="false" customWidth="true" hidden="false" outlineLevel="0" max="2" min="2" style="0" width="48.07"/>
    <col collapsed="false" customWidth="true" hidden="false" outlineLevel="0" max="6" min="3" style="0" width="8.28"/>
    <col collapsed="false" customWidth="true" hidden="false" outlineLevel="0" max="7" min="7" style="0" width="18.26"/>
    <col collapsed="false" customWidth="true" hidden="false" outlineLevel="0" max="64" min="8" style="0" width="11.45"/>
  </cols>
  <sheetData>
    <row r="1" customFormat="false" ht="20.25" hidden="true" customHeight="true" outlineLevel="0" collapsed="false">
      <c r="A1" s="14" t="s">
        <v>149</v>
      </c>
      <c r="B1" s="14" t="s">
        <v>150</v>
      </c>
      <c r="C1" s="14" t="s">
        <v>157</v>
      </c>
      <c r="D1" s="14" t="s">
        <v>158</v>
      </c>
      <c r="E1" s="58" t="s">
        <v>159</v>
      </c>
      <c r="F1" s="14" t="s">
        <v>160</v>
      </c>
      <c r="G1" s="14"/>
    </row>
    <row r="2" customFormat="false" ht="37.5" hidden="false" customHeight="true" outlineLevel="0" collapsed="false">
      <c r="A2" s="53" t="s">
        <v>161</v>
      </c>
      <c r="B2" s="59" t="s">
        <v>162</v>
      </c>
      <c r="C2" s="59"/>
      <c r="D2" s="59"/>
      <c r="E2" s="59"/>
      <c r="F2" s="59"/>
      <c r="G2" s="18" t="str">
        <f aca="false">HYPERLINK("https://www.bikalabs.com","Creative Commons BYSA
Bika Lab Systems")</f>
        <v>Creative Commons BYSA
Bika Lab Systems</v>
      </c>
    </row>
    <row r="3" customFormat="false" ht="24" hidden="false" customHeight="true" outlineLevel="0" collapsed="false">
      <c r="A3" s="44" t="s">
        <v>153</v>
      </c>
      <c r="B3" s="44" t="s">
        <v>7</v>
      </c>
      <c r="C3" s="44" t="s">
        <v>163</v>
      </c>
      <c r="D3" s="44" t="s">
        <v>164</v>
      </c>
      <c r="E3" s="60" t="s">
        <v>165</v>
      </c>
      <c r="F3" s="44" t="s">
        <v>166</v>
      </c>
      <c r="G3" s="61"/>
    </row>
  </sheetData>
  <mergeCells count="1">
    <mergeCell ref="B2:F2"/>
  </mergeCells>
  <conditionalFormatting sqref="A1:G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D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1" outlineLevelCol="0"/>
  <cols>
    <col collapsed="false" customWidth="true" hidden="false" outlineLevel="0" max="1" min="1" style="0" width="30.15"/>
    <col collapsed="false" customWidth="true" hidden="false" outlineLevel="0" max="2" min="2" style="0" width="23.47"/>
    <col collapsed="false" customWidth="true" hidden="false" outlineLevel="0" max="4" min="3" style="0" width="39.68"/>
    <col collapsed="false" customWidth="true" hidden="false" outlineLevel="0" max="64" min="5" style="0" width="11.45"/>
  </cols>
  <sheetData>
    <row r="1" customFormat="false" ht="30" hidden="false" customHeight="true" outlineLevel="0" collapsed="false">
      <c r="A1" s="219" t="s">
        <v>1796</v>
      </c>
      <c r="B1" s="220"/>
      <c r="C1" s="220"/>
      <c r="D1" s="221"/>
    </row>
    <row r="2" customFormat="false" ht="22.5" hidden="true" customHeight="true" outlineLevel="0" collapsed="false">
      <c r="A2" s="133"/>
      <c r="B2" s="133"/>
      <c r="C2" s="133"/>
      <c r="D2" s="111"/>
    </row>
    <row r="3" customFormat="false" ht="22.5" hidden="false" customHeight="true" outlineLevel="0" collapsed="false">
      <c r="A3" s="133" t="s">
        <v>1797</v>
      </c>
      <c r="B3" s="133" t="s">
        <v>10</v>
      </c>
      <c r="C3" s="133" t="s">
        <v>7</v>
      </c>
      <c r="D3" s="111"/>
    </row>
    <row r="4" customFormat="false" ht="18" hidden="false" customHeight="true" outlineLevel="0" collapsed="false">
      <c r="A4" s="76" t="s">
        <v>1798</v>
      </c>
      <c r="B4" s="76" t="s">
        <v>1799</v>
      </c>
      <c r="C4" s="76" t="s">
        <v>1800</v>
      </c>
      <c r="D4" s="76"/>
    </row>
    <row r="5" customFormat="false" ht="18" hidden="false" customHeight="true" outlineLevel="0" collapsed="false">
      <c r="A5" s="76" t="s">
        <v>1801</v>
      </c>
      <c r="B5" s="76" t="s">
        <v>1802</v>
      </c>
      <c r="C5" s="76" t="s">
        <v>1803</v>
      </c>
      <c r="D5" s="76"/>
    </row>
    <row r="6" customFormat="false" ht="18" hidden="false" customHeight="true" outlineLevel="0" collapsed="false">
      <c r="A6" s="222" t="s">
        <v>1804</v>
      </c>
      <c r="B6" s="76"/>
      <c r="C6" s="76"/>
      <c r="D6" s="76"/>
    </row>
    <row r="7" customFormat="false" ht="18" hidden="false" customHeight="true" outlineLevel="0" collapsed="false">
      <c r="A7" s="76" t="s">
        <v>1805</v>
      </c>
      <c r="B7" s="76"/>
      <c r="C7" s="76"/>
      <c r="D7" s="76"/>
    </row>
    <row r="8" customFormat="false" ht="18" hidden="false" customHeight="true" outlineLevel="0" collapsed="false">
      <c r="A8" s="76" t="s">
        <v>1806</v>
      </c>
      <c r="B8" s="76" t="s">
        <v>1807</v>
      </c>
      <c r="C8" s="76" t="s">
        <v>1808</v>
      </c>
      <c r="D8" s="76"/>
    </row>
    <row r="9" customFormat="false" ht="18" hidden="false" customHeight="true" outlineLevel="0" collapsed="false">
      <c r="A9" s="76" t="s">
        <v>879</v>
      </c>
      <c r="B9" s="76" t="s">
        <v>1809</v>
      </c>
      <c r="C9" s="76" t="s">
        <v>1810</v>
      </c>
      <c r="D9" s="76"/>
    </row>
    <row r="10" customFormat="false" ht="18" hidden="false" customHeight="true" outlineLevel="0" collapsed="false">
      <c r="A10" s="76" t="s">
        <v>1811</v>
      </c>
      <c r="B10" s="76" t="s">
        <v>1812</v>
      </c>
      <c r="C10" s="76" t="s">
        <v>1813</v>
      </c>
      <c r="D10" s="76"/>
    </row>
    <row r="11" customFormat="false" ht="18" hidden="false" customHeight="true" outlineLevel="0" collapsed="false">
      <c r="A11" s="76" t="s">
        <v>1814</v>
      </c>
      <c r="B11" s="76" t="s">
        <v>1815</v>
      </c>
      <c r="C11" s="76" t="s">
        <v>1816</v>
      </c>
      <c r="D11" s="76"/>
    </row>
    <row r="12" customFormat="false" ht="18" hidden="false" customHeight="true" outlineLevel="0" collapsed="false">
      <c r="A12" s="76" t="s">
        <v>1817</v>
      </c>
      <c r="B12" s="76" t="s">
        <v>1818</v>
      </c>
      <c r="C12" s="76" t="s">
        <v>1819</v>
      </c>
      <c r="D12" s="76"/>
    </row>
    <row r="13" customFormat="false" ht="18" hidden="false" customHeight="true" outlineLevel="0" collapsed="false">
      <c r="A13" s="76" t="s">
        <v>1820</v>
      </c>
      <c r="B13" s="76" t="s">
        <v>1821</v>
      </c>
      <c r="C13" s="76"/>
      <c r="D13" s="76"/>
    </row>
    <row r="14" customFormat="false" ht="18" hidden="false" customHeight="true" outlineLevel="0" collapsed="false">
      <c r="A14" s="76" t="s">
        <v>1822</v>
      </c>
      <c r="B14" s="76" t="s">
        <v>1823</v>
      </c>
      <c r="C14" s="76" t="s">
        <v>1824</v>
      </c>
      <c r="D14" s="76"/>
    </row>
    <row r="15" customFormat="false" ht="18" hidden="false" customHeight="true" outlineLevel="0" collapsed="false">
      <c r="A15" s="76" t="s">
        <v>1825</v>
      </c>
      <c r="B15" s="76" t="s">
        <v>1826</v>
      </c>
      <c r="C15" s="76" t="s">
        <v>1827</v>
      </c>
      <c r="D15" s="76"/>
    </row>
    <row r="16" customFormat="false" ht="18" hidden="false" customHeight="true" outlineLevel="0" collapsed="false">
      <c r="A16" s="76" t="s">
        <v>1828</v>
      </c>
      <c r="B16" s="76" t="s">
        <v>1829</v>
      </c>
      <c r="C16" s="76" t="s">
        <v>1830</v>
      </c>
      <c r="D16" s="76"/>
    </row>
    <row r="17" customFormat="false" ht="18" hidden="false" customHeight="true" outlineLevel="0" collapsed="false">
      <c r="A17" s="76" t="s">
        <v>1831</v>
      </c>
      <c r="B17" s="76" t="s">
        <v>1832</v>
      </c>
      <c r="C17" s="76" t="s">
        <v>1833</v>
      </c>
      <c r="D17" s="76"/>
    </row>
    <row r="18" customFormat="false" ht="18" hidden="false" customHeight="true" outlineLevel="0" collapsed="false">
      <c r="A18" s="76" t="s">
        <v>1834</v>
      </c>
      <c r="B18" s="76"/>
      <c r="C18" s="76"/>
      <c r="D18" s="222"/>
    </row>
    <row r="19" customFormat="false" ht="18" hidden="false" customHeight="true" outlineLevel="0" collapsed="false">
      <c r="A19" s="76" t="s">
        <v>1835</v>
      </c>
      <c r="B19" s="76"/>
      <c r="C19" s="76"/>
      <c r="D19" s="76"/>
    </row>
    <row r="20" customFormat="false" ht="18" hidden="false" customHeight="true" outlineLevel="0" collapsed="false">
      <c r="A20" s="76" t="s">
        <v>1836</v>
      </c>
      <c r="B20" s="76"/>
      <c r="C20" s="76"/>
      <c r="D20" s="222"/>
    </row>
    <row r="21" customFormat="false" ht="13.8" hidden="false" customHeight="false" outlineLevel="0" collapsed="false">
      <c r="A21" s="76" t="s">
        <v>853</v>
      </c>
    </row>
    <row r="22" customFormat="false" ht="18" hidden="false" customHeight="true" outlineLevel="1" collapsed="false">
      <c r="A22" s="76" t="s">
        <v>1837</v>
      </c>
      <c r="B22" s="76"/>
      <c r="C22" s="76"/>
      <c r="D22" s="222"/>
    </row>
    <row r="23" customFormat="false" ht="18" hidden="false" customHeight="true" outlineLevel="1" collapsed="false">
      <c r="A23" s="76" t="s">
        <v>1838</v>
      </c>
      <c r="B23" s="76" t="s">
        <v>1839</v>
      </c>
      <c r="C23" s="76"/>
      <c r="D23" s="76"/>
    </row>
    <row r="24" customFormat="false" ht="18" hidden="false" customHeight="true" outlineLevel="1" collapsed="false">
      <c r="A24" s="76" t="s">
        <v>1840</v>
      </c>
      <c r="B24" s="76" t="s">
        <v>1841</v>
      </c>
      <c r="C24" s="76"/>
      <c r="D24" s="76"/>
    </row>
    <row r="25" customFormat="false" ht="18" hidden="false" customHeight="true" outlineLevel="1" collapsed="false">
      <c r="A25" s="76" t="s">
        <v>1842</v>
      </c>
      <c r="B25" s="76" t="s">
        <v>1843</v>
      </c>
      <c r="C25" s="76" t="s">
        <v>1844</v>
      </c>
      <c r="D25" s="76"/>
    </row>
    <row r="26" customFormat="false" ht="13.8" hidden="false" customHeight="false" outlineLevel="1" collapsed="false">
      <c r="A26" s="222" t="s">
        <v>781</v>
      </c>
      <c r="B26" s="76" t="s">
        <v>1845</v>
      </c>
      <c r="C26" s="76"/>
      <c r="D26" s="76"/>
    </row>
    <row r="27" customFormat="false" ht="18" hidden="false" customHeight="true" outlineLevel="1" collapsed="false">
      <c r="A27" s="222" t="s">
        <v>1846</v>
      </c>
      <c r="B27" s="76"/>
      <c r="C27" s="76"/>
      <c r="D27" s="76"/>
    </row>
    <row r="28" customFormat="false" ht="18" hidden="false" customHeight="true" outlineLevel="1" collapsed="false">
      <c r="A28" s="222" t="s">
        <v>1847</v>
      </c>
      <c r="B28" s="76"/>
      <c r="C28" s="76"/>
      <c r="D28" s="76"/>
    </row>
    <row r="29" customFormat="false" ht="18" hidden="false" customHeight="true" outlineLevel="1" collapsed="false">
      <c r="A29" s="76" t="s">
        <v>1848</v>
      </c>
      <c r="B29" s="76" t="s">
        <v>1849</v>
      </c>
      <c r="C29" s="76" t="s">
        <v>1850</v>
      </c>
      <c r="D29" s="76"/>
    </row>
    <row r="30" customFormat="false" ht="18" hidden="false" customHeight="true" outlineLevel="1" collapsed="false">
      <c r="A30" s="76" t="s">
        <v>1851</v>
      </c>
      <c r="B30" s="76" t="s">
        <v>1852</v>
      </c>
      <c r="C30" s="76" t="s">
        <v>1853</v>
      </c>
      <c r="D30" s="76"/>
    </row>
    <row r="31" customFormat="false" ht="18" hidden="false" customHeight="true" outlineLevel="1" collapsed="false">
      <c r="A31" s="76" t="s">
        <v>1854</v>
      </c>
      <c r="B31" s="76" t="s">
        <v>1855</v>
      </c>
      <c r="C31" s="76"/>
      <c r="D31" s="222"/>
    </row>
    <row r="32" customFormat="false" ht="18" hidden="false" customHeight="true" outlineLevel="1" collapsed="false">
      <c r="A32" s="76" t="s">
        <v>1856</v>
      </c>
      <c r="B32" s="76" t="s">
        <v>1857</v>
      </c>
      <c r="C32" s="76" t="s">
        <v>1858</v>
      </c>
      <c r="D32" s="222"/>
    </row>
    <row r="33" customFormat="false" ht="18" hidden="false" customHeight="true" outlineLevel="1" collapsed="false">
      <c r="A33" s="76" t="s">
        <v>1859</v>
      </c>
      <c r="B33" s="76" t="s">
        <v>1860</v>
      </c>
      <c r="C33" s="76" t="s">
        <v>1861</v>
      </c>
      <c r="D33" s="76"/>
    </row>
    <row r="34" customFormat="false" ht="18" hidden="false" customHeight="true" outlineLevel="1" collapsed="false">
      <c r="A34" s="76" t="s">
        <v>1862</v>
      </c>
      <c r="B34" s="76"/>
      <c r="C34" s="76"/>
      <c r="D34" s="76"/>
    </row>
    <row r="35" customFormat="false" ht="18" hidden="false" customHeight="true" outlineLevel="1" collapsed="false">
      <c r="A35" s="76" t="s">
        <v>1863</v>
      </c>
      <c r="B35" s="76"/>
      <c r="C35" s="76"/>
      <c r="D35" s="76"/>
    </row>
    <row r="36" customFormat="false" ht="18" hidden="false" customHeight="true" outlineLevel="1" collapsed="false">
      <c r="A36" s="76" t="s">
        <v>1864</v>
      </c>
      <c r="B36" s="76" t="s">
        <v>1865</v>
      </c>
      <c r="C36" s="76" t="s">
        <v>1866</v>
      </c>
      <c r="D36" s="76"/>
    </row>
    <row r="37" customFormat="false" ht="18" hidden="false" customHeight="true" outlineLevel="1" collapsed="false">
      <c r="A37" s="76" t="s">
        <v>1867</v>
      </c>
      <c r="B37" s="76"/>
      <c r="C37" s="76"/>
      <c r="D37" s="76"/>
    </row>
    <row r="38" customFormat="false" ht="18" hidden="false" customHeight="true" outlineLevel="1" collapsed="false">
      <c r="A38" s="76" t="s">
        <v>1868</v>
      </c>
      <c r="B38" s="76" t="s">
        <v>1869</v>
      </c>
      <c r="C38" s="76" t="s">
        <v>1870</v>
      </c>
      <c r="D38" s="76"/>
    </row>
    <row r="39" customFormat="false" ht="18" hidden="false" customHeight="true" outlineLevel="1" collapsed="false">
      <c r="A39" s="76" t="s">
        <v>1871</v>
      </c>
      <c r="B39" s="76" t="s">
        <v>1872</v>
      </c>
      <c r="C39" s="76" t="s">
        <v>1873</v>
      </c>
      <c r="D39" s="76"/>
    </row>
    <row r="40" customFormat="false" ht="18" hidden="false" customHeight="true" outlineLevel="1" collapsed="false">
      <c r="A40" s="222" t="s">
        <v>1874</v>
      </c>
      <c r="B40" s="76"/>
      <c r="C40" s="76"/>
      <c r="D40" s="76"/>
    </row>
    <row r="41" customFormat="false" ht="18" hidden="false" customHeight="true" outlineLevel="1" collapsed="false">
      <c r="A41" s="76" t="s">
        <v>1875</v>
      </c>
      <c r="B41" s="76" t="s">
        <v>1876</v>
      </c>
      <c r="C41" s="76" t="s">
        <v>1877</v>
      </c>
      <c r="D41" s="76"/>
    </row>
    <row r="42" customFormat="false" ht="18" hidden="false" customHeight="true" outlineLevel="1" collapsed="false">
      <c r="A42" s="76" t="s">
        <v>1878</v>
      </c>
      <c r="B42" s="76" t="s">
        <v>1879</v>
      </c>
      <c r="C42" s="76" t="s">
        <v>1880</v>
      </c>
      <c r="D42" s="76"/>
    </row>
    <row r="43" customFormat="false" ht="18" hidden="false" customHeight="true" outlineLevel="1" collapsed="false">
      <c r="A43" s="76" t="s">
        <v>1881</v>
      </c>
      <c r="B43" s="76" t="s">
        <v>1882</v>
      </c>
      <c r="C43" s="76" t="s">
        <v>1883</v>
      </c>
      <c r="D43" s="76"/>
    </row>
    <row r="44" customFormat="false" ht="18" hidden="false" customHeight="true" outlineLevel="1" collapsed="false">
      <c r="A44" s="222" t="s">
        <v>1884</v>
      </c>
      <c r="B44" s="222" t="s">
        <v>1885</v>
      </c>
      <c r="C44" s="222"/>
      <c r="D44" s="76"/>
    </row>
    <row r="45" customFormat="false" ht="18" hidden="false" customHeight="true" outlineLevel="1" collapsed="false">
      <c r="A45" s="222" t="s">
        <v>1886</v>
      </c>
      <c r="B45" s="76" t="s">
        <v>1887</v>
      </c>
      <c r="C45" s="76"/>
      <c r="D45" s="222"/>
    </row>
    <row r="46" customFormat="false" ht="18" hidden="false" customHeight="true" outlineLevel="1" collapsed="false">
      <c r="A46" s="222" t="s">
        <v>1888</v>
      </c>
      <c r="B46" s="76" t="s">
        <v>1889</v>
      </c>
      <c r="C46" s="76" t="s">
        <v>1890</v>
      </c>
      <c r="D46" s="222"/>
    </row>
    <row r="47" customFormat="false" ht="18" hidden="false" customHeight="true" outlineLevel="1" collapsed="false">
      <c r="A47" s="222" t="s">
        <v>1891</v>
      </c>
      <c r="B47" s="76"/>
      <c r="C47" s="76"/>
      <c r="D47" s="76"/>
    </row>
    <row r="48" customFormat="false" ht="18" hidden="false" customHeight="true" outlineLevel="1" collapsed="false">
      <c r="A48" s="222" t="s">
        <v>1892</v>
      </c>
      <c r="B48" s="222" t="s">
        <v>1893</v>
      </c>
      <c r="C48" s="222" t="s">
        <v>1894</v>
      </c>
      <c r="D48" s="76"/>
    </row>
    <row r="49" customFormat="false" ht="18" hidden="false" customHeight="true" outlineLevel="1" collapsed="false">
      <c r="A49" s="222" t="s">
        <v>1895</v>
      </c>
      <c r="B49" s="222" t="s">
        <v>1896</v>
      </c>
      <c r="C49" s="222" t="s">
        <v>1897</v>
      </c>
      <c r="D49" s="76"/>
    </row>
    <row r="50" customFormat="false" ht="18" hidden="false" customHeight="true" outlineLevel="1" collapsed="false">
      <c r="A50" s="76" t="s">
        <v>1898</v>
      </c>
      <c r="B50" s="76" t="s">
        <v>1899</v>
      </c>
      <c r="C50" s="76"/>
      <c r="D50" s="76"/>
    </row>
    <row r="51" customFormat="false" ht="18" hidden="false" customHeight="true" outlineLevel="0" collapsed="false">
      <c r="A51" s="76" t="s">
        <v>1900</v>
      </c>
      <c r="B51" s="76" t="s">
        <v>1901</v>
      </c>
      <c r="C51" s="76" t="s">
        <v>1902</v>
      </c>
      <c r="D51" s="76"/>
    </row>
    <row r="52" customFormat="false" ht="18" hidden="false" customHeight="true" outlineLevel="0" collapsed="false">
      <c r="A52" s="76" t="s">
        <v>1903</v>
      </c>
      <c r="B52" s="76" t="s">
        <v>1904</v>
      </c>
      <c r="C52" s="76" t="s">
        <v>1905</v>
      </c>
      <c r="D52" s="76"/>
    </row>
    <row r="53" customFormat="false" ht="18" hidden="false" customHeight="true" outlineLevel="0" collapsed="false">
      <c r="A53" s="76" t="s">
        <v>1906</v>
      </c>
      <c r="B53" s="76" t="s">
        <v>1907</v>
      </c>
      <c r="C53" s="76" t="s">
        <v>1908</v>
      </c>
      <c r="D53" s="76"/>
    </row>
    <row r="54" customFormat="false" ht="18" hidden="false" customHeight="true" outlineLevel="0" collapsed="false">
      <c r="A54" s="76" t="s">
        <v>1909</v>
      </c>
      <c r="B54" s="76" t="s">
        <v>1910</v>
      </c>
      <c r="C54" s="76" t="s">
        <v>1911</v>
      </c>
      <c r="D54" s="76"/>
    </row>
    <row r="55" customFormat="false" ht="18" hidden="false" customHeight="true" outlineLevel="0" collapsed="false">
      <c r="A55" s="76" t="s">
        <v>1912</v>
      </c>
      <c r="B55" s="76" t="s">
        <v>1913</v>
      </c>
      <c r="C55" s="76" t="s">
        <v>1914</v>
      </c>
      <c r="D55" s="76"/>
    </row>
    <row r="56" customFormat="false" ht="18" hidden="false" customHeight="true" outlineLevel="0" collapsed="false">
      <c r="A56" s="76" t="s">
        <v>1915</v>
      </c>
      <c r="B56" s="76" t="s">
        <v>1916</v>
      </c>
      <c r="C56" s="76" t="s">
        <v>1917</v>
      </c>
      <c r="D56" s="76"/>
    </row>
    <row r="57" customFormat="false" ht="18" hidden="false" customHeight="true" outlineLevel="0" collapsed="false">
      <c r="A57" s="76" t="s">
        <v>1918</v>
      </c>
      <c r="B57" s="76" t="s">
        <v>1919</v>
      </c>
      <c r="C57" s="76" t="s">
        <v>163</v>
      </c>
      <c r="D57" s="76"/>
    </row>
    <row r="58" customFormat="false" ht="18" hidden="false" customHeight="true" outlineLevel="0" collapsed="false">
      <c r="A58" s="76" t="s">
        <v>1920</v>
      </c>
      <c r="B58" s="76" t="s">
        <v>1921</v>
      </c>
      <c r="C58" s="76" t="s">
        <v>1922</v>
      </c>
      <c r="D58" s="76"/>
    </row>
    <row r="59" customFormat="false" ht="18" hidden="false" customHeight="true" outlineLevel="0" collapsed="false">
      <c r="A59" s="76" t="s">
        <v>1923</v>
      </c>
      <c r="B59" s="76"/>
      <c r="C59" s="76"/>
      <c r="D59" s="76"/>
    </row>
    <row r="60" customFormat="false" ht="18" hidden="false" customHeight="true" outlineLevel="0" collapsed="false">
      <c r="A60" s="76" t="s">
        <v>772</v>
      </c>
      <c r="B60" s="76" t="s">
        <v>1924</v>
      </c>
      <c r="C60" s="76"/>
      <c r="D60" s="76"/>
    </row>
    <row r="61" customFormat="false" ht="18" hidden="false" customHeight="true" outlineLevel="0" collapsed="false">
      <c r="A61" s="76" t="s">
        <v>1925</v>
      </c>
      <c r="B61" s="76"/>
      <c r="C61" s="76"/>
      <c r="D61" s="76"/>
    </row>
    <row r="62" customFormat="false" ht="18" hidden="false" customHeight="true" outlineLevel="0" collapsed="false">
      <c r="A62" s="76" t="s">
        <v>1926</v>
      </c>
      <c r="B62" s="76"/>
      <c r="C62" s="76"/>
      <c r="D62" s="222"/>
    </row>
    <row r="63" customFormat="false" ht="18" hidden="false" customHeight="true" outlineLevel="0" collapsed="false">
      <c r="A63" s="222" t="s">
        <v>1927</v>
      </c>
      <c r="B63" s="76"/>
      <c r="C63" s="76"/>
      <c r="D63" s="222"/>
    </row>
    <row r="64" customFormat="false" ht="18" hidden="false" customHeight="true" outlineLevel="1" collapsed="false">
      <c r="A64" s="76" t="s">
        <v>775</v>
      </c>
      <c r="B64" s="76" t="s">
        <v>1928</v>
      </c>
      <c r="C64" s="76" t="s">
        <v>1929</v>
      </c>
      <c r="D64" s="222"/>
    </row>
    <row r="65" customFormat="false" ht="18" hidden="false" customHeight="true" outlineLevel="1" collapsed="false">
      <c r="A65" s="222" t="s">
        <v>775</v>
      </c>
      <c r="B65" s="76"/>
      <c r="C65" s="76"/>
      <c r="D65" s="76"/>
    </row>
    <row r="66" customFormat="false" ht="18" hidden="false" customHeight="true" outlineLevel="1" collapsed="false">
      <c r="A66" s="222" t="s">
        <v>1930</v>
      </c>
      <c r="B66" s="76"/>
      <c r="C66" s="76"/>
      <c r="D66" s="76"/>
    </row>
    <row r="67" customFormat="false" ht="18" hidden="false" customHeight="true" outlineLevel="1" collapsed="false">
      <c r="A67" s="222" t="s">
        <v>1931</v>
      </c>
      <c r="B67" s="76"/>
      <c r="C67" s="76"/>
      <c r="D67" s="76"/>
    </row>
    <row r="68" customFormat="false" ht="18" hidden="false" customHeight="true" outlineLevel="1" collapsed="false">
      <c r="A68" s="222" t="s">
        <v>874</v>
      </c>
      <c r="B68" s="76" t="s">
        <v>1932</v>
      </c>
      <c r="C68" s="76"/>
      <c r="D68" s="76"/>
    </row>
    <row r="69" customFormat="false" ht="18" hidden="false" customHeight="true" outlineLevel="1" collapsed="false">
      <c r="A69" s="76" t="s">
        <v>917</v>
      </c>
      <c r="B69" s="76" t="s">
        <v>1933</v>
      </c>
      <c r="C69" s="76"/>
      <c r="D69" s="222"/>
    </row>
    <row r="70" customFormat="false" ht="18" hidden="false" customHeight="true" outlineLevel="1" collapsed="false">
      <c r="A70" s="222" t="s">
        <v>1934</v>
      </c>
      <c r="B70" s="222" t="s">
        <v>1935</v>
      </c>
      <c r="C70" s="222" t="s">
        <v>1936</v>
      </c>
      <c r="D70" s="222"/>
    </row>
    <row r="71" customFormat="false" ht="18" hidden="false" customHeight="true" outlineLevel="1" collapsed="false">
      <c r="A71" s="76" t="s">
        <v>767</v>
      </c>
      <c r="B71" s="76" t="s">
        <v>1937</v>
      </c>
      <c r="C71" s="76"/>
      <c r="D71" s="222"/>
    </row>
    <row r="72" customFormat="false" ht="18" hidden="false" customHeight="true" outlineLevel="1" collapsed="false">
      <c r="A72" s="76" t="s">
        <v>1938</v>
      </c>
      <c r="B72" s="76" t="s">
        <v>1939</v>
      </c>
      <c r="C72" s="76" t="s">
        <v>1940</v>
      </c>
      <c r="D72" s="222"/>
    </row>
    <row r="73" customFormat="false" ht="18" hidden="false" customHeight="true" outlineLevel="1" collapsed="false">
      <c r="A73" s="76" t="s">
        <v>1941</v>
      </c>
      <c r="B73" s="76" t="s">
        <v>1942</v>
      </c>
      <c r="C73" s="76" t="s">
        <v>1929</v>
      </c>
      <c r="D73" s="222"/>
    </row>
    <row r="74" customFormat="false" ht="18" hidden="false" customHeight="true" outlineLevel="1" collapsed="false">
      <c r="A74" s="76" t="s">
        <v>1943</v>
      </c>
      <c r="B74" s="222"/>
      <c r="C74" s="222"/>
      <c r="D74" s="222"/>
    </row>
    <row r="75" customFormat="false" ht="18" hidden="false" customHeight="true" outlineLevel="1" collapsed="false">
      <c r="A75" s="222" t="s">
        <v>1944</v>
      </c>
      <c r="B75" s="76"/>
      <c r="C75" s="76"/>
      <c r="D75" s="76"/>
    </row>
    <row r="76" customFormat="false" ht="18" hidden="false" customHeight="true" outlineLevel="1" collapsed="false">
      <c r="A76" s="222" t="s">
        <v>1945</v>
      </c>
      <c r="B76" s="222"/>
      <c r="C76" s="222"/>
      <c r="D76" s="76"/>
    </row>
    <row r="77" customFormat="false" ht="18" hidden="false" customHeight="true" outlineLevel="1" collapsed="false">
      <c r="A77" s="222" t="s">
        <v>1946</v>
      </c>
      <c r="B77" s="222"/>
      <c r="C77" s="222"/>
      <c r="D77" s="76"/>
    </row>
    <row r="78" customFormat="false" ht="18" hidden="false" customHeight="true" outlineLevel="1" collapsed="false">
      <c r="A78" s="76" t="s">
        <v>1065</v>
      </c>
      <c r="B78" s="76" t="s">
        <v>1947</v>
      </c>
      <c r="C78" s="76" t="s">
        <v>1948</v>
      </c>
      <c r="D78" s="76"/>
    </row>
    <row r="79" customFormat="false" ht="18" hidden="false" customHeight="true" outlineLevel="1" collapsed="false">
      <c r="A79" s="222" t="s">
        <v>1949</v>
      </c>
      <c r="B79" s="76"/>
      <c r="C79" s="76"/>
      <c r="D79" s="76"/>
    </row>
    <row r="80" customFormat="false" ht="18" hidden="false" customHeight="true" outlineLevel="1" collapsed="false">
      <c r="A80" s="76" t="s">
        <v>1950</v>
      </c>
      <c r="B80" s="76"/>
      <c r="C80" s="76"/>
      <c r="D80" s="76"/>
    </row>
    <row r="81" customFormat="false" ht="18" hidden="false" customHeight="true" outlineLevel="1" collapsed="false">
      <c r="A81" s="76" t="s">
        <v>890</v>
      </c>
      <c r="B81" s="76"/>
      <c r="C81" s="76"/>
      <c r="D81" s="76"/>
    </row>
    <row r="82" customFormat="false" ht="18" hidden="false" customHeight="true" outlineLevel="1" collapsed="false">
      <c r="A82" s="76" t="s">
        <v>1951</v>
      </c>
      <c r="B82" s="76" t="s">
        <v>1952</v>
      </c>
      <c r="C82" s="76" t="s">
        <v>1953</v>
      </c>
      <c r="D82" s="76"/>
    </row>
    <row r="83" customFormat="false" ht="18" hidden="false" customHeight="true" outlineLevel="1" collapsed="false">
      <c r="A83" s="76" t="s">
        <v>1954</v>
      </c>
      <c r="B83" s="76" t="s">
        <v>1955</v>
      </c>
      <c r="C83" s="76" t="s">
        <v>1929</v>
      </c>
      <c r="D83" s="76"/>
    </row>
    <row r="84" customFormat="false" ht="18" hidden="false" customHeight="true" outlineLevel="1" collapsed="false">
      <c r="A84" s="76" t="s">
        <v>778</v>
      </c>
      <c r="B84" s="76" t="s">
        <v>1956</v>
      </c>
      <c r="C84" s="76" t="s">
        <v>1929</v>
      </c>
      <c r="D84" s="76"/>
    </row>
    <row r="85" customFormat="false" ht="18" hidden="false" customHeight="true" outlineLevel="1" collapsed="false">
      <c r="A85" s="222" t="s">
        <v>1957</v>
      </c>
      <c r="B85" s="76"/>
      <c r="C85" s="76"/>
      <c r="D85" s="222"/>
    </row>
    <row r="86" customFormat="false" ht="18" hidden="false" customHeight="true" outlineLevel="1" collapsed="false">
      <c r="A86" s="76" t="s">
        <v>1958</v>
      </c>
      <c r="B86" s="76" t="s">
        <v>1959</v>
      </c>
      <c r="C86" s="76" t="s">
        <v>1960</v>
      </c>
      <c r="D86" s="76"/>
    </row>
    <row r="87" customFormat="false" ht="18" hidden="false" customHeight="true" outlineLevel="1" collapsed="false">
      <c r="A87" s="76" t="s">
        <v>1074</v>
      </c>
      <c r="B87" s="76" t="s">
        <v>1961</v>
      </c>
      <c r="C87" s="76" t="s">
        <v>1962</v>
      </c>
      <c r="D87" s="76"/>
    </row>
    <row r="88" customFormat="false" ht="18" hidden="false" customHeight="true" outlineLevel="1" collapsed="false">
      <c r="A88" s="76" t="s">
        <v>1963</v>
      </c>
      <c r="B88" s="76" t="s">
        <v>1964</v>
      </c>
      <c r="C88" s="76" t="s">
        <v>1965</v>
      </c>
      <c r="D88" s="76"/>
    </row>
    <row r="89" customFormat="false" ht="18" hidden="false" customHeight="true" outlineLevel="1" collapsed="false">
      <c r="A89" s="76" t="s">
        <v>1966</v>
      </c>
      <c r="B89" s="76" t="s">
        <v>1967</v>
      </c>
      <c r="C89" s="76" t="s">
        <v>1968</v>
      </c>
      <c r="D89" s="76"/>
    </row>
    <row r="90" customFormat="false" ht="18" hidden="false" customHeight="true" outlineLevel="1" collapsed="false">
      <c r="A90" s="76" t="s">
        <v>1969</v>
      </c>
      <c r="B90" s="76" t="s">
        <v>1970</v>
      </c>
      <c r="C90" s="76" t="s">
        <v>1971</v>
      </c>
      <c r="D90" s="76"/>
    </row>
    <row r="91" customFormat="false" ht="18" hidden="false" customHeight="true" outlineLevel="1" collapsed="false">
      <c r="A91" s="76" t="s">
        <v>1972</v>
      </c>
      <c r="B91" s="76" t="s">
        <v>1973</v>
      </c>
      <c r="C91" s="76" t="s">
        <v>1974</v>
      </c>
      <c r="D91" s="76"/>
    </row>
    <row r="92" customFormat="false" ht="18" hidden="false" customHeight="true" outlineLevel="1" collapsed="false">
      <c r="A92" s="76" t="s">
        <v>1975</v>
      </c>
      <c r="B92" s="76" t="s">
        <v>1976</v>
      </c>
      <c r="C92" s="76" t="s">
        <v>1977</v>
      </c>
      <c r="D92" s="76"/>
    </row>
    <row r="93" customFormat="false" ht="18" hidden="false" customHeight="true" outlineLevel="1" collapsed="false">
      <c r="A93" s="76" t="s">
        <v>1978</v>
      </c>
      <c r="B93" s="76"/>
      <c r="C93" s="76"/>
      <c r="D93" s="76"/>
    </row>
    <row r="94" customFormat="false" ht="18" hidden="false" customHeight="true" outlineLevel="1" collapsed="false">
      <c r="A94" s="222" t="s">
        <v>1979</v>
      </c>
      <c r="B94" s="76"/>
      <c r="C94" s="76"/>
      <c r="D94" s="76"/>
    </row>
    <row r="95" customFormat="false" ht="18" hidden="false" customHeight="true" outlineLevel="0" collapsed="false">
      <c r="A95" s="76" t="s">
        <v>1980</v>
      </c>
      <c r="B95" s="76" t="s">
        <v>1981</v>
      </c>
      <c r="C95" s="76" t="s">
        <v>1982</v>
      </c>
      <c r="D95" s="76"/>
    </row>
    <row r="96" customFormat="false" ht="18" hidden="false" customHeight="true" outlineLevel="0" collapsed="false">
      <c r="A96" s="222" t="s">
        <v>1075</v>
      </c>
      <c r="B96" s="222" t="s">
        <v>1983</v>
      </c>
      <c r="C96" s="222"/>
      <c r="D96" s="76"/>
    </row>
    <row r="97" customFormat="false" ht="18" hidden="false" customHeight="true" outlineLevel="0" collapsed="false">
      <c r="A97" s="76" t="s">
        <v>1075</v>
      </c>
      <c r="B97" s="76" t="s">
        <v>1983</v>
      </c>
      <c r="C97" s="76" t="s">
        <v>1984</v>
      </c>
      <c r="D97" s="76"/>
    </row>
    <row r="98" customFormat="false" ht="18" hidden="false" customHeight="true" outlineLevel="0" collapsed="false">
      <c r="A98" s="76" t="s">
        <v>1985</v>
      </c>
      <c r="B98" s="76" t="s">
        <v>1986</v>
      </c>
      <c r="C98" s="76" t="s">
        <v>1987</v>
      </c>
      <c r="D98" s="76"/>
    </row>
    <row r="99" customFormat="false" ht="18" hidden="false" customHeight="true" outlineLevel="0" collapsed="false">
      <c r="A99" s="222" t="s">
        <v>1988</v>
      </c>
      <c r="B99" s="76"/>
      <c r="C99" s="76"/>
      <c r="D99" s="76"/>
    </row>
    <row r="100" customFormat="false" ht="18" hidden="false" customHeight="true" outlineLevel="0" collapsed="false">
      <c r="A100" s="222" t="s">
        <v>1989</v>
      </c>
      <c r="B100" s="76"/>
      <c r="C100" s="76"/>
      <c r="D100" s="76"/>
    </row>
    <row r="101" customFormat="false" ht="18" hidden="false" customHeight="true" outlineLevel="0" collapsed="false">
      <c r="A101" s="76" t="s">
        <v>1990</v>
      </c>
      <c r="B101" s="76" t="s">
        <v>1991</v>
      </c>
      <c r="C101" s="76" t="s">
        <v>1992</v>
      </c>
      <c r="D101" s="76"/>
    </row>
    <row r="102" customFormat="false" ht="18" hidden="false" customHeight="true" outlineLevel="0" collapsed="false">
      <c r="A102" s="76"/>
      <c r="B102" s="76"/>
      <c r="C102" s="76"/>
      <c r="D102" s="76"/>
    </row>
    <row r="103" customFormat="false" ht="18" hidden="false" customHeight="true" outlineLevel="0" collapsed="false">
      <c r="A103" s="76"/>
      <c r="B103" s="76"/>
      <c r="C103" s="76"/>
      <c r="D103" s="76"/>
    </row>
    <row r="104" customFormat="false" ht="18" hidden="false" customHeight="true" outlineLevel="0" collapsed="false">
      <c r="A104" s="76"/>
      <c r="B104" s="76"/>
      <c r="C104" s="76"/>
      <c r="D104" s="76"/>
    </row>
    <row r="105" customFormat="false" ht="18" hidden="false" customHeight="true" outlineLevel="0" collapsed="false">
      <c r="A105" s="76"/>
      <c r="B105" s="76"/>
      <c r="C105" s="76"/>
      <c r="D105" s="76"/>
    </row>
    <row r="106" customFormat="false" ht="18" hidden="false" customHeight="true" outlineLevel="0" collapsed="false">
      <c r="A106" s="76"/>
      <c r="B106" s="76"/>
      <c r="C106" s="76"/>
      <c r="D106" s="76"/>
    </row>
    <row r="107" customFormat="false" ht="18" hidden="false" customHeight="true" outlineLevel="0" collapsed="false">
      <c r="A107" s="76"/>
      <c r="B107" s="76"/>
      <c r="C107" s="76"/>
      <c r="D107" s="76"/>
    </row>
    <row r="108" customFormat="false" ht="18" hidden="false" customHeight="true" outlineLevel="0" collapsed="false">
      <c r="A108" s="76"/>
      <c r="B108" s="76"/>
      <c r="C108" s="76"/>
      <c r="D108" s="76"/>
    </row>
    <row r="109" customFormat="false" ht="18" hidden="false" customHeight="true" outlineLevel="0" collapsed="false">
      <c r="A109" s="76"/>
      <c r="B109" s="76"/>
      <c r="C109" s="76"/>
      <c r="D109" s="76"/>
    </row>
    <row r="110" customFormat="false" ht="18" hidden="false" customHeight="true" outlineLevel="0" collapsed="false">
      <c r="A110" s="76"/>
      <c r="B110" s="76"/>
      <c r="C110" s="76"/>
      <c r="D110" s="7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true"/>
  </sheetPr>
  <dimension ref="A1:W8"/>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F11" activeCellId="1" sqref="A4:B8 F11"/>
    </sheetView>
  </sheetViews>
  <sheetFormatPr defaultColWidth="9.15234375" defaultRowHeight="13.8" zeroHeight="false" outlineLevelRow="0" outlineLevelCol="1"/>
  <cols>
    <col collapsed="false" customWidth="true" hidden="false" outlineLevel="0" max="1" min="1" style="0" width="22.78"/>
    <col collapsed="false" customWidth="true" hidden="false" outlineLevel="0" max="2" min="2" style="0" width="10.09"/>
    <col collapsed="false" customWidth="true" hidden="false" outlineLevel="1" max="3" min="3" style="0" width="10.21"/>
    <col collapsed="false" customWidth="true" hidden="false" outlineLevel="1" max="4" min="4" style="0" width="7.37"/>
    <col collapsed="false" customWidth="true" hidden="false" outlineLevel="1" max="5" min="5" style="0" width="16.21"/>
    <col collapsed="false" customWidth="true" hidden="false" outlineLevel="0" max="6" min="6" style="0" width="13.72"/>
    <col collapsed="false" customWidth="true" hidden="false" outlineLevel="0" max="7" min="7" style="0" width="24.49"/>
    <col collapsed="false" customWidth="true" hidden="false" outlineLevel="0" max="8" min="8" style="0" width="18.48"/>
    <col collapsed="false" customWidth="true" hidden="false" outlineLevel="1" max="12" min="9" style="0" width="17.13"/>
    <col collapsed="false" customWidth="true" hidden="false" outlineLevel="0" max="13" min="13" style="0" width="16.66"/>
    <col collapsed="false" customWidth="true" hidden="true" outlineLevel="1" max="15" min="14" style="0" width="11.45"/>
    <col collapsed="false" customWidth="true" hidden="true" outlineLevel="1" max="16" min="16" style="0" width="7.25"/>
    <col collapsed="false" customWidth="true" hidden="true" outlineLevel="1" max="17" min="17" style="0" width="11.45"/>
    <col collapsed="false" customWidth="true" hidden="false" outlineLevel="0" max="18" min="18" style="0" width="17.23"/>
    <col collapsed="false" customWidth="true" hidden="true" outlineLevel="1" max="20" min="19" style="0" width="11.45"/>
    <col collapsed="false" customWidth="true" hidden="true" outlineLevel="1" max="21" min="21" style="0" width="7.25"/>
    <col collapsed="false" customWidth="true" hidden="true" outlineLevel="1" max="22" min="22" style="0" width="11.45"/>
    <col collapsed="false" customWidth="true" hidden="false" outlineLevel="0" max="23" min="23" style="0" width="22.56"/>
    <col collapsed="false" customWidth="true" hidden="false" outlineLevel="0" max="64" min="24" style="0" width="11.45"/>
  </cols>
  <sheetData>
    <row r="1" customFormat="false" ht="23.25" hidden="true" customHeight="true" outlineLevel="0" collapsed="false">
      <c r="A1" s="14" t="s">
        <v>10</v>
      </c>
      <c r="B1" s="14" t="s">
        <v>167</v>
      </c>
      <c r="C1" s="14" t="s">
        <v>168</v>
      </c>
      <c r="D1" s="14" t="s">
        <v>169</v>
      </c>
      <c r="E1" s="14" t="s">
        <v>36</v>
      </c>
      <c r="F1" s="62" t="s">
        <v>39</v>
      </c>
      <c r="G1" s="36" t="s">
        <v>42</v>
      </c>
      <c r="H1" s="36" t="s">
        <v>45</v>
      </c>
      <c r="I1" s="36" t="s">
        <v>48</v>
      </c>
      <c r="J1" s="36" t="s">
        <v>51</v>
      </c>
      <c r="K1" s="36" t="s">
        <v>54</v>
      </c>
      <c r="L1" s="36" t="s">
        <v>56</v>
      </c>
      <c r="M1" s="36" t="s">
        <v>59</v>
      </c>
      <c r="N1" s="36" t="s">
        <v>62</v>
      </c>
      <c r="O1" s="36" t="s">
        <v>64</v>
      </c>
      <c r="P1" s="36" t="s">
        <v>66</v>
      </c>
      <c r="Q1" s="36" t="s">
        <v>68</v>
      </c>
      <c r="R1" s="36" t="s">
        <v>70</v>
      </c>
      <c r="S1" s="36" t="s">
        <v>72</v>
      </c>
      <c r="T1" s="36" t="s">
        <v>74</v>
      </c>
      <c r="U1" s="36" t="s">
        <v>76</v>
      </c>
      <c r="V1" s="36" t="s">
        <v>78</v>
      </c>
      <c r="W1" s="14"/>
    </row>
    <row r="2" customFormat="false" ht="31.5" hidden="false" customHeight="true" outlineLevel="0" collapsed="false">
      <c r="A2" s="63" t="str">
        <f aca="false">HYPERLINK("https://www.bikalims.org/manual/clients/","Clients")</f>
        <v>Clients</v>
      </c>
      <c r="B2" s="64"/>
      <c r="C2" s="65" t="s">
        <v>170</v>
      </c>
      <c r="D2" s="65"/>
      <c r="E2" s="66"/>
      <c r="F2" s="54"/>
      <c r="G2" s="67"/>
      <c r="H2" s="68" t="s">
        <v>171</v>
      </c>
      <c r="I2" s="68"/>
      <c r="J2" s="68"/>
      <c r="K2" s="68"/>
      <c r="L2" s="68"/>
      <c r="M2" s="68" t="s">
        <v>172</v>
      </c>
      <c r="N2" s="68"/>
      <c r="O2" s="68"/>
      <c r="P2" s="68"/>
      <c r="Q2" s="68"/>
      <c r="R2" s="68" t="s">
        <v>173</v>
      </c>
      <c r="S2" s="68"/>
      <c r="T2" s="68"/>
      <c r="U2" s="68"/>
      <c r="V2" s="68"/>
      <c r="W2" s="69" t="str">
        <f aca="false">HYPERLINK("https://www.bikalabs.com","Creative Commons BYSA
Bika Lab Systems")</f>
        <v>Creative Commons BYSA
Bika Lab Systems</v>
      </c>
    </row>
    <row r="3" customFormat="false" ht="30" hidden="false" customHeight="true" outlineLevel="0" collapsed="false">
      <c r="A3" s="44" t="s">
        <v>174</v>
      </c>
      <c r="B3" s="44" t="s">
        <v>175</v>
      </c>
      <c r="C3" s="44" t="s">
        <v>176</v>
      </c>
      <c r="D3" s="44" t="s">
        <v>177</v>
      </c>
      <c r="E3" s="44" t="s">
        <v>178</v>
      </c>
      <c r="F3" s="45" t="s">
        <v>39</v>
      </c>
      <c r="G3" s="44" t="s">
        <v>43</v>
      </c>
      <c r="H3" s="44" t="s">
        <v>100</v>
      </c>
      <c r="I3" s="44" t="s">
        <v>101</v>
      </c>
      <c r="J3" s="44" t="s">
        <v>179</v>
      </c>
      <c r="K3" s="44" t="s">
        <v>103</v>
      </c>
      <c r="L3" s="44" t="s">
        <v>104</v>
      </c>
      <c r="M3" s="70" t="s">
        <v>180</v>
      </c>
      <c r="N3" s="44" t="s">
        <v>101</v>
      </c>
      <c r="O3" s="44" t="s">
        <v>102</v>
      </c>
      <c r="P3" s="44" t="s">
        <v>103</v>
      </c>
      <c r="Q3" s="44" t="s">
        <v>104</v>
      </c>
      <c r="R3" s="70" t="s">
        <v>180</v>
      </c>
      <c r="S3" s="71" t="s">
        <v>101</v>
      </c>
      <c r="T3" s="71" t="s">
        <v>102</v>
      </c>
      <c r="U3" s="71" t="s">
        <v>103</v>
      </c>
      <c r="V3" s="71" t="s">
        <v>104</v>
      </c>
      <c r="W3" s="72"/>
    </row>
    <row r="4" customFormat="false" ht="21" hidden="false" customHeight="true" outlineLevel="0" collapsed="false">
      <c r="A4" s="73" t="s">
        <v>181</v>
      </c>
      <c r="B4" s="74" t="s">
        <v>182</v>
      </c>
      <c r="C4" s="51"/>
      <c r="D4" s="51"/>
      <c r="E4" s="51"/>
      <c r="F4" s="75" t="s">
        <v>183</v>
      </c>
      <c r="G4" s="28" t="s">
        <v>184</v>
      </c>
      <c r="H4" s="73" t="s">
        <v>185</v>
      </c>
      <c r="I4" s="73" t="s">
        <v>50</v>
      </c>
      <c r="J4" s="73" t="s">
        <v>53</v>
      </c>
      <c r="K4" s="73" t="n">
        <v>8001</v>
      </c>
      <c r="L4" s="6" t="s">
        <v>58</v>
      </c>
      <c r="M4" s="73" t="s">
        <v>186</v>
      </c>
      <c r="N4" s="73" t="s">
        <v>50</v>
      </c>
      <c r="O4" s="73" t="s">
        <v>53</v>
      </c>
      <c r="P4" s="73" t="n">
        <v>8001</v>
      </c>
      <c r="Q4" s="6" t="s">
        <v>58</v>
      </c>
      <c r="R4" s="73" t="s">
        <v>186</v>
      </c>
      <c r="S4" s="73" t="s">
        <v>50</v>
      </c>
      <c r="T4" s="73" t="s">
        <v>53</v>
      </c>
      <c r="U4" s="73" t="n">
        <v>8001</v>
      </c>
      <c r="V4" s="6" t="s">
        <v>58</v>
      </c>
      <c r="W4" s="28"/>
    </row>
    <row r="5" customFormat="false" ht="21" hidden="false" customHeight="true" outlineLevel="0" collapsed="false">
      <c r="A5" s="73" t="s">
        <v>187</v>
      </c>
      <c r="B5" s="74" t="s">
        <v>188</v>
      </c>
      <c r="C5" s="51"/>
      <c r="D5" s="51"/>
      <c r="E5" s="51"/>
      <c r="F5" s="75" t="s">
        <v>189</v>
      </c>
      <c r="G5" s="28" t="s">
        <v>190</v>
      </c>
      <c r="H5" s="73" t="s">
        <v>191</v>
      </c>
      <c r="I5" s="73" t="s">
        <v>50</v>
      </c>
      <c r="J5" s="73" t="s">
        <v>53</v>
      </c>
      <c r="K5" s="73" t="n">
        <v>8001</v>
      </c>
      <c r="L5" s="6" t="s">
        <v>58</v>
      </c>
      <c r="M5" s="73" t="s">
        <v>192</v>
      </c>
      <c r="N5" s="73" t="s">
        <v>50</v>
      </c>
      <c r="O5" s="73" t="s">
        <v>53</v>
      </c>
      <c r="P5" s="73" t="n">
        <v>8001</v>
      </c>
      <c r="Q5" s="6" t="s">
        <v>58</v>
      </c>
      <c r="R5" s="73" t="s">
        <v>192</v>
      </c>
      <c r="S5" s="73" t="s">
        <v>50</v>
      </c>
      <c r="T5" s="73" t="s">
        <v>53</v>
      </c>
      <c r="U5" s="73" t="n">
        <v>8001</v>
      </c>
      <c r="V5" s="6" t="s">
        <v>58</v>
      </c>
      <c r="W5" s="73"/>
    </row>
    <row r="6" customFormat="false" ht="21" hidden="false" customHeight="true" outlineLevel="0" collapsed="false">
      <c r="A6" s="73" t="s">
        <v>193</v>
      </c>
      <c r="B6" s="74" t="s">
        <v>194</v>
      </c>
      <c r="C6" s="51"/>
      <c r="D6" s="51"/>
      <c r="E6" s="51"/>
      <c r="F6" s="75" t="s">
        <v>195</v>
      </c>
      <c r="G6" s="28" t="s">
        <v>196</v>
      </c>
      <c r="H6" s="73" t="s">
        <v>197</v>
      </c>
      <c r="I6" s="73" t="s">
        <v>50</v>
      </c>
      <c r="J6" s="73" t="s">
        <v>53</v>
      </c>
      <c r="K6" s="73" t="n">
        <v>8001</v>
      </c>
      <c r="L6" s="6" t="s">
        <v>58</v>
      </c>
      <c r="M6" s="73" t="s">
        <v>198</v>
      </c>
      <c r="N6" s="73" t="s">
        <v>50</v>
      </c>
      <c r="O6" s="73" t="s">
        <v>53</v>
      </c>
      <c r="P6" s="73" t="n">
        <v>8001</v>
      </c>
      <c r="Q6" s="6" t="s">
        <v>58</v>
      </c>
      <c r="R6" s="73" t="s">
        <v>198</v>
      </c>
      <c r="S6" s="73" t="s">
        <v>50</v>
      </c>
      <c r="T6" s="73" t="s">
        <v>53</v>
      </c>
      <c r="U6" s="73" t="n">
        <v>8001</v>
      </c>
      <c r="V6" s="6" t="s">
        <v>58</v>
      </c>
      <c r="W6" s="73"/>
    </row>
    <row r="7" customFormat="false" ht="21" hidden="false" customHeight="true" outlineLevel="0" collapsed="false">
      <c r="A7" s="73" t="s">
        <v>199</v>
      </c>
      <c r="B7" s="74" t="s">
        <v>200</v>
      </c>
      <c r="C7" s="51"/>
      <c r="D7" s="51"/>
      <c r="E7" s="51"/>
      <c r="F7" s="75" t="s">
        <v>201</v>
      </c>
      <c r="G7" s="28" t="s">
        <v>202</v>
      </c>
      <c r="H7" s="73" t="s">
        <v>203</v>
      </c>
      <c r="I7" s="73" t="s">
        <v>50</v>
      </c>
      <c r="J7" s="73" t="s">
        <v>53</v>
      </c>
      <c r="K7" s="73" t="n">
        <v>8001</v>
      </c>
      <c r="L7" s="6" t="s">
        <v>58</v>
      </c>
      <c r="M7" s="73" t="s">
        <v>204</v>
      </c>
      <c r="N7" s="73" t="s">
        <v>50</v>
      </c>
      <c r="O7" s="73" t="s">
        <v>53</v>
      </c>
      <c r="P7" s="73" t="n">
        <v>8001</v>
      </c>
      <c r="Q7" s="6" t="s">
        <v>58</v>
      </c>
      <c r="R7" s="73" t="s">
        <v>204</v>
      </c>
      <c r="S7" s="73" t="s">
        <v>50</v>
      </c>
      <c r="T7" s="73" t="s">
        <v>53</v>
      </c>
      <c r="U7" s="73" t="n">
        <v>8001</v>
      </c>
      <c r="V7" s="6" t="s">
        <v>58</v>
      </c>
      <c r="W7" s="73"/>
    </row>
    <row r="8" customFormat="false" ht="21" hidden="false" customHeight="true" outlineLevel="0" collapsed="false">
      <c r="A8" s="73" t="s">
        <v>205</v>
      </c>
      <c r="B8" s="74" t="s">
        <v>206</v>
      </c>
      <c r="C8" s="51"/>
      <c r="D8" s="51"/>
      <c r="E8" s="51"/>
      <c r="F8" s="75" t="s">
        <v>207</v>
      </c>
      <c r="G8" s="28" t="s">
        <v>208</v>
      </c>
      <c r="H8" s="73" t="s">
        <v>209</v>
      </c>
      <c r="I8" s="73" t="s">
        <v>50</v>
      </c>
      <c r="J8" s="73" t="s">
        <v>53</v>
      </c>
      <c r="K8" s="73" t="n">
        <v>8001</v>
      </c>
      <c r="L8" s="6" t="s">
        <v>58</v>
      </c>
      <c r="M8" s="73" t="s">
        <v>210</v>
      </c>
      <c r="N8" s="73" t="s">
        <v>50</v>
      </c>
      <c r="O8" s="73" t="s">
        <v>53</v>
      </c>
      <c r="P8" s="73" t="n">
        <v>8001</v>
      </c>
      <c r="Q8" s="6" t="s">
        <v>58</v>
      </c>
      <c r="R8" s="73" t="s">
        <v>210</v>
      </c>
      <c r="S8" s="73" t="s">
        <v>50</v>
      </c>
      <c r="T8" s="73" t="s">
        <v>53</v>
      </c>
      <c r="U8" s="73" t="n">
        <v>8001</v>
      </c>
      <c r="V8" s="6" t="s">
        <v>58</v>
      </c>
      <c r="W8" s="73"/>
    </row>
  </sheetData>
  <mergeCells count="4">
    <mergeCell ref="C2:D2"/>
    <mergeCell ref="H2:L2"/>
    <mergeCell ref="M2:Q2"/>
    <mergeCell ref="R2:V2"/>
  </mergeCells>
  <conditionalFormatting sqref="A1:W1">
    <cfRule type="expression" priority="2" aboveAverage="0" equalAverage="0" bottom="0" percent="0" rank="0" text="" dxfId="0">
      <formula>LEN(TRIM(A1))=0</formula>
    </cfRule>
  </conditionalFormatting>
  <dataValidations count="2">
    <dataValidation allowBlank="true" operator="equal" prompt="Click and enter a value from the list of items" showDropDown="false" showErrorMessage="true" showInputMessage="true" sqref="C4:D8" type="list">
      <formula1>"0,1"</formula1>
      <formula2>0</formula2>
    </dataValidation>
    <dataValidation allowBlank="true" operator="equal" showDropDown="false" showErrorMessage="true" showInputMessage="false" sqref="L4:L8 Q4:Q8 V4:V8" type="list">
      <formula1>'Countries, Currencies'!$B$3:$B$251</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true"/>
  </sheetPr>
  <dimension ref="A1:A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1"/>
  <cols>
    <col collapsed="false" customWidth="true" hidden="false" outlineLevel="0" max="1" min="1" style="0" width="23.24"/>
    <col collapsed="false" customWidth="true" hidden="false" outlineLevel="0" max="2" min="2" style="0" width="8.72"/>
    <col collapsed="false" customWidth="true" hidden="false" outlineLevel="0" max="3" min="3" style="0" width="13.38"/>
    <col collapsed="false" customWidth="true" hidden="false" outlineLevel="1" max="4" min="4" style="0" width="11"/>
    <col collapsed="false" customWidth="true" hidden="false" outlineLevel="1" max="5" min="5" style="0" width="14.98"/>
    <col collapsed="false" customWidth="true" hidden="false" outlineLevel="1" max="6" min="6" style="0" width="15.98"/>
    <col collapsed="false" customWidth="true" hidden="false" outlineLevel="1" max="7" min="7" style="0" width="19.84"/>
    <col collapsed="false" customWidth="true" hidden="false" outlineLevel="1" max="8" min="8" style="0" width="19.95"/>
    <col collapsed="false" customWidth="true" hidden="false" outlineLevel="0" max="9" min="9" style="0" width="14.98"/>
    <col collapsed="false" customWidth="true" hidden="false" outlineLevel="1" max="10" min="10" style="0" width="17.57"/>
    <col collapsed="false" customWidth="true" hidden="false" outlineLevel="1" max="11" min="11" style="0" width="15.87"/>
    <col collapsed="false" customWidth="true" hidden="false" outlineLevel="0" max="12" min="12" style="0" width="16.89"/>
    <col collapsed="false" customWidth="true" hidden="false" outlineLevel="0" max="13" min="13" style="0" width="21.32"/>
    <col collapsed="false" customWidth="true" hidden="false" outlineLevel="1" max="14" min="14" style="0" width="20.18"/>
    <col collapsed="false" customWidth="true" hidden="false" outlineLevel="1" max="15" min="15" style="0" width="18.02"/>
    <col collapsed="false" customWidth="true" hidden="false" outlineLevel="0" max="16" min="16" style="0" width="18.59"/>
    <col collapsed="false" customWidth="true" hidden="false" outlineLevel="1" max="17" min="17" style="0" width="12.13"/>
    <col collapsed="false" customWidth="true" hidden="false" outlineLevel="1" max="18" min="18" style="0" width="13.72"/>
    <col collapsed="false" customWidth="true" hidden="false" outlineLevel="1" max="19" min="19" style="0" width="7.6"/>
    <col collapsed="false" customWidth="true" hidden="false" outlineLevel="1" max="20" min="20" style="0" width="16.21"/>
    <col collapsed="false" customWidth="true" hidden="false" outlineLevel="0" max="21" min="21" style="0" width="22.56"/>
    <col collapsed="false" customWidth="false" hidden="false" outlineLevel="1" max="22" min="22" style="0" width="9.18"/>
    <col collapsed="false" customWidth="true" hidden="false" outlineLevel="1" max="23" min="23" style="0" width="14.85"/>
    <col collapsed="false" customWidth="false" hidden="false" outlineLevel="1" max="24" min="24" style="0" width="9.18"/>
    <col collapsed="false" customWidth="true" hidden="false" outlineLevel="1" max="25" min="25" style="0" width="13.6"/>
    <col collapsed="false" customWidth="true" hidden="false" outlineLevel="0" max="44" min="26" style="0" width="20.98"/>
    <col collapsed="false" customWidth="true" hidden="false" outlineLevel="0" max="64" min="45" style="0" width="11.45"/>
  </cols>
  <sheetData>
    <row r="1" customFormat="false" ht="23.25" hidden="true" customHeight="true" outlineLevel="0" collapsed="false">
      <c r="A1" s="14" t="s">
        <v>211</v>
      </c>
      <c r="B1" s="14" t="s">
        <v>80</v>
      </c>
      <c r="C1" s="76" t="s">
        <v>81</v>
      </c>
      <c r="D1" s="76" t="s">
        <v>82</v>
      </c>
      <c r="E1" s="14" t="s">
        <v>87</v>
      </c>
      <c r="F1" s="36" t="s">
        <v>88</v>
      </c>
      <c r="G1" s="36" t="s">
        <v>85</v>
      </c>
      <c r="H1" s="14" t="s">
        <v>96</v>
      </c>
      <c r="I1" s="62" t="s">
        <v>83</v>
      </c>
      <c r="J1" s="14" t="s">
        <v>212</v>
      </c>
      <c r="K1" s="77" t="s">
        <v>84</v>
      </c>
      <c r="L1" s="14" t="s">
        <v>42</v>
      </c>
      <c r="M1" s="14" t="s">
        <v>213</v>
      </c>
      <c r="N1" s="14" t="s">
        <v>214</v>
      </c>
      <c r="O1" s="14" t="s">
        <v>215</v>
      </c>
      <c r="P1" s="14" t="s">
        <v>45</v>
      </c>
      <c r="Q1" s="14" t="s">
        <v>48</v>
      </c>
      <c r="R1" s="14" t="s">
        <v>51</v>
      </c>
      <c r="S1" s="14" t="s">
        <v>54</v>
      </c>
      <c r="T1" s="14" t="s">
        <v>56</v>
      </c>
      <c r="U1" s="14" t="s">
        <v>59</v>
      </c>
      <c r="V1" s="14" t="s">
        <v>62</v>
      </c>
      <c r="W1" s="14" t="s">
        <v>64</v>
      </c>
      <c r="X1" s="14" t="s">
        <v>66</v>
      </c>
      <c r="Y1" s="14" t="s">
        <v>68</v>
      </c>
      <c r="Z1" s="14"/>
      <c r="AA1" s="14"/>
      <c r="AB1" s="14"/>
      <c r="AC1" s="14"/>
      <c r="AD1" s="14"/>
      <c r="AE1" s="14"/>
      <c r="AF1" s="14"/>
      <c r="AG1" s="14"/>
      <c r="AH1" s="14"/>
      <c r="AI1" s="14"/>
      <c r="AJ1" s="14"/>
      <c r="AK1" s="14"/>
      <c r="AL1" s="14"/>
      <c r="AM1" s="14"/>
      <c r="AN1" s="14"/>
      <c r="AO1" s="14"/>
      <c r="AP1" s="14"/>
      <c r="AQ1" s="14"/>
      <c r="AR1" s="14"/>
    </row>
    <row r="2" customFormat="false" ht="37.5" hidden="false" customHeight="true" outlineLevel="0" collapsed="false">
      <c r="A2" s="53" t="str">
        <f aca="false">HYPERLINK("https://www.bikalims.org/manual/clients/client-contacts-client-users","Client Contacts")</f>
        <v>Client Contacts</v>
      </c>
      <c r="B2" s="78" t="s">
        <v>216</v>
      </c>
      <c r="C2" s="78"/>
      <c r="D2" s="79"/>
      <c r="E2" s="64"/>
      <c r="F2" s="54"/>
      <c r="G2" s="66"/>
      <c r="H2" s="79"/>
      <c r="I2" s="80" t="s">
        <v>39</v>
      </c>
      <c r="J2" s="80"/>
      <c r="K2" s="80"/>
      <c r="L2" s="79"/>
      <c r="M2" s="68" t="s">
        <v>217</v>
      </c>
      <c r="N2" s="68"/>
      <c r="O2" s="68"/>
      <c r="P2" s="81" t="s">
        <v>171</v>
      </c>
      <c r="Q2" s="81"/>
      <c r="R2" s="81"/>
      <c r="S2" s="81"/>
      <c r="T2" s="81"/>
      <c r="U2" s="44" t="s">
        <v>172</v>
      </c>
      <c r="V2" s="44"/>
      <c r="W2" s="44"/>
      <c r="X2" s="44"/>
      <c r="Y2" s="44"/>
      <c r="Z2" s="18" t="str">
        <f aca="false">HYPERLINK("https://www.bikalabs.com","Creative Commons BYSA
Bika Lab Systems")</f>
        <v>Creative Commons BYSA
Bika Lab Systems</v>
      </c>
      <c r="AA2" s="82"/>
      <c r="AB2" s="82"/>
      <c r="AC2" s="82"/>
      <c r="AD2" s="82"/>
      <c r="AE2" s="82"/>
      <c r="AF2" s="82"/>
      <c r="AG2" s="82"/>
      <c r="AH2" s="82"/>
      <c r="AI2" s="82"/>
      <c r="AJ2" s="82"/>
      <c r="AK2" s="82"/>
      <c r="AL2" s="82"/>
      <c r="AM2" s="82"/>
      <c r="AN2" s="82"/>
      <c r="AO2" s="82"/>
      <c r="AP2" s="82"/>
      <c r="AQ2" s="82"/>
      <c r="AR2" s="82"/>
    </row>
    <row r="3" customFormat="false" ht="24" hidden="false" customHeight="true" outlineLevel="0" collapsed="false">
      <c r="A3" s="70" t="s">
        <v>218</v>
      </c>
      <c r="B3" s="44" t="s">
        <v>80</v>
      </c>
      <c r="C3" s="44" t="s">
        <v>219</v>
      </c>
      <c r="D3" s="44" t="s">
        <v>220</v>
      </c>
      <c r="E3" s="44" t="s">
        <v>87</v>
      </c>
      <c r="F3" s="44" t="s">
        <v>88</v>
      </c>
      <c r="G3" s="44" t="s">
        <v>95</v>
      </c>
      <c r="H3" s="70" t="s">
        <v>96</v>
      </c>
      <c r="I3" s="45" t="s">
        <v>221</v>
      </c>
      <c r="J3" s="44" t="s">
        <v>222</v>
      </c>
      <c r="K3" s="45" t="s">
        <v>223</v>
      </c>
      <c r="L3" s="44" t="s">
        <v>43</v>
      </c>
      <c r="M3" s="44" t="s">
        <v>224</v>
      </c>
      <c r="N3" s="44" t="s">
        <v>225</v>
      </c>
      <c r="O3" s="44" t="s">
        <v>226</v>
      </c>
      <c r="P3" s="44" t="s">
        <v>100</v>
      </c>
      <c r="Q3" s="70" t="s">
        <v>101</v>
      </c>
      <c r="R3" s="70" t="s">
        <v>179</v>
      </c>
      <c r="S3" s="70" t="s">
        <v>103</v>
      </c>
      <c r="T3" s="70" t="s">
        <v>104</v>
      </c>
      <c r="U3" s="83" t="s">
        <v>180</v>
      </c>
      <c r="V3" s="70" t="s">
        <v>101</v>
      </c>
      <c r="W3" s="20" t="s">
        <v>179</v>
      </c>
      <c r="X3" s="70" t="s">
        <v>103</v>
      </c>
      <c r="Y3" s="84" t="s">
        <v>104</v>
      </c>
      <c r="Z3" s="85"/>
      <c r="AA3" s="85"/>
      <c r="AB3" s="85"/>
      <c r="AC3" s="85"/>
      <c r="AD3" s="85"/>
      <c r="AE3" s="85"/>
      <c r="AF3" s="85"/>
      <c r="AG3" s="85"/>
      <c r="AH3" s="85"/>
      <c r="AI3" s="85"/>
      <c r="AJ3" s="85"/>
      <c r="AK3" s="85"/>
      <c r="AL3" s="85"/>
      <c r="AM3" s="85"/>
      <c r="AN3" s="85"/>
      <c r="AO3" s="85"/>
      <c r="AP3" s="85"/>
      <c r="AQ3" s="85"/>
      <c r="AR3" s="85"/>
    </row>
    <row r="4" customFormat="false" ht="21" hidden="false" customHeight="true" outlineLevel="0" collapsed="false">
      <c r="A4" s="51" t="s">
        <v>181</v>
      </c>
      <c r="B4" s="51" t="s">
        <v>105</v>
      </c>
      <c r="C4" s="86" t="s">
        <v>227</v>
      </c>
      <c r="D4" s="86" t="s">
        <v>228</v>
      </c>
      <c r="E4" s="28" t="s">
        <v>229</v>
      </c>
      <c r="F4" s="28" t="s">
        <v>229</v>
      </c>
      <c r="G4" s="28" t="s">
        <v>230</v>
      </c>
      <c r="H4" s="28" t="s">
        <v>115</v>
      </c>
      <c r="I4" s="87" t="s">
        <v>231</v>
      </c>
      <c r="J4" s="51" t="s">
        <v>232</v>
      </c>
      <c r="K4" s="87" t="s">
        <v>233</v>
      </c>
      <c r="L4" s="88" t="s">
        <v>234</v>
      </c>
      <c r="M4" s="88" t="s">
        <v>235</v>
      </c>
      <c r="N4" s="88" t="s">
        <v>236</v>
      </c>
      <c r="O4" s="88" t="s">
        <v>237</v>
      </c>
      <c r="P4" s="51" t="s">
        <v>185</v>
      </c>
      <c r="Q4" s="28" t="s">
        <v>50</v>
      </c>
      <c r="R4" s="28" t="s">
        <v>53</v>
      </c>
      <c r="S4" s="28" t="n">
        <v>8001</v>
      </c>
      <c r="T4" s="28" t="s">
        <v>58</v>
      </c>
      <c r="U4" s="51" t="s">
        <v>186</v>
      </c>
      <c r="V4" s="28" t="s">
        <v>50</v>
      </c>
      <c r="W4" s="28" t="s">
        <v>53</v>
      </c>
      <c r="X4" s="28" t="n">
        <v>8001</v>
      </c>
      <c r="Y4" s="28" t="s">
        <v>58</v>
      </c>
      <c r="Z4" s="28"/>
      <c r="AA4" s="28"/>
      <c r="AB4" s="28"/>
      <c r="AC4" s="28"/>
      <c r="AD4" s="28"/>
      <c r="AE4" s="28"/>
      <c r="AF4" s="28"/>
      <c r="AG4" s="28"/>
      <c r="AH4" s="28"/>
      <c r="AI4" s="28"/>
      <c r="AJ4" s="28"/>
      <c r="AK4" s="28"/>
      <c r="AL4" s="28"/>
      <c r="AM4" s="28"/>
      <c r="AN4" s="28"/>
      <c r="AO4" s="28"/>
      <c r="AP4" s="28"/>
      <c r="AQ4" s="28"/>
      <c r="AR4" s="28"/>
    </row>
    <row r="5" customFormat="false" ht="21" hidden="false" customHeight="true" outlineLevel="0" collapsed="false">
      <c r="A5" s="51" t="s">
        <v>181</v>
      </c>
      <c r="B5" s="51" t="s">
        <v>111</v>
      </c>
      <c r="C5" s="52" t="s">
        <v>238</v>
      </c>
      <c r="D5" s="28" t="s">
        <v>239</v>
      </c>
      <c r="E5" s="28" t="s">
        <v>240</v>
      </c>
      <c r="F5" s="28" t="s">
        <v>240</v>
      </c>
      <c r="G5" s="28" t="s">
        <v>113</v>
      </c>
      <c r="H5" s="28" t="s">
        <v>241</v>
      </c>
      <c r="I5" s="87" t="s">
        <v>242</v>
      </c>
      <c r="J5" s="51" t="s">
        <v>243</v>
      </c>
      <c r="K5" s="87" t="s">
        <v>244</v>
      </c>
      <c r="L5" s="6" t="s">
        <v>245</v>
      </c>
      <c r="M5" s="6" t="s">
        <v>235</v>
      </c>
      <c r="N5" s="6" t="s">
        <v>246</v>
      </c>
      <c r="O5" s="6" t="s">
        <v>237</v>
      </c>
      <c r="P5" s="51" t="s">
        <v>185</v>
      </c>
      <c r="Q5" s="28" t="s">
        <v>50</v>
      </c>
      <c r="R5" s="28" t="s">
        <v>53</v>
      </c>
      <c r="S5" s="28" t="n">
        <v>8001</v>
      </c>
      <c r="T5" s="28" t="s">
        <v>58</v>
      </c>
      <c r="U5" s="51" t="s">
        <v>186</v>
      </c>
      <c r="V5" s="28" t="s">
        <v>50</v>
      </c>
      <c r="W5" s="28" t="s">
        <v>53</v>
      </c>
      <c r="X5" s="28" t="n">
        <v>8001</v>
      </c>
      <c r="Y5" s="28" t="s">
        <v>58</v>
      </c>
      <c r="Z5" s="28"/>
      <c r="AA5" s="28"/>
      <c r="AB5" s="28"/>
      <c r="AC5" s="28"/>
      <c r="AD5" s="28"/>
      <c r="AE5" s="28"/>
      <c r="AF5" s="28"/>
      <c r="AG5" s="28"/>
      <c r="AH5" s="28"/>
      <c r="AI5" s="28"/>
      <c r="AJ5" s="28"/>
      <c r="AK5" s="28"/>
      <c r="AL5" s="28"/>
      <c r="AM5" s="28"/>
      <c r="AN5" s="28"/>
      <c r="AO5" s="28"/>
      <c r="AP5" s="28"/>
      <c r="AQ5" s="28"/>
      <c r="AR5" s="28"/>
    </row>
    <row r="6" customFormat="false" ht="21" hidden="false" customHeight="true" outlineLevel="0" collapsed="false">
      <c r="A6" s="51" t="s">
        <v>181</v>
      </c>
      <c r="B6" s="51" t="s">
        <v>111</v>
      </c>
      <c r="C6" s="52" t="s">
        <v>247</v>
      </c>
      <c r="D6" s="28" t="s">
        <v>248</v>
      </c>
      <c r="E6" s="28" t="s">
        <v>249</v>
      </c>
      <c r="F6" s="28" t="s">
        <v>249</v>
      </c>
      <c r="G6" s="28" t="s">
        <v>250</v>
      </c>
      <c r="H6" s="28" t="s">
        <v>251</v>
      </c>
      <c r="I6" s="87" t="s">
        <v>252</v>
      </c>
      <c r="J6" s="51" t="s">
        <v>253</v>
      </c>
      <c r="K6" s="87" t="s">
        <v>254</v>
      </c>
      <c r="L6" s="6" t="s">
        <v>255</v>
      </c>
      <c r="M6" s="6" t="s">
        <v>235</v>
      </c>
      <c r="N6" s="6" t="s">
        <v>256</v>
      </c>
      <c r="O6" s="6" t="s">
        <v>237</v>
      </c>
      <c r="P6" s="51" t="s">
        <v>185</v>
      </c>
      <c r="Q6" s="28" t="s">
        <v>50</v>
      </c>
      <c r="R6" s="28" t="s">
        <v>53</v>
      </c>
      <c r="S6" s="28" t="n">
        <v>8001</v>
      </c>
      <c r="T6" s="28" t="s">
        <v>58</v>
      </c>
      <c r="U6" s="51" t="s">
        <v>186</v>
      </c>
      <c r="V6" s="28" t="s">
        <v>50</v>
      </c>
      <c r="W6" s="28" t="s">
        <v>53</v>
      </c>
      <c r="X6" s="28" t="n">
        <v>8001</v>
      </c>
      <c r="Y6" s="28" t="s">
        <v>58</v>
      </c>
      <c r="Z6" s="28"/>
      <c r="AA6" s="28"/>
      <c r="AB6" s="28"/>
      <c r="AC6" s="28"/>
      <c r="AD6" s="28"/>
      <c r="AE6" s="28"/>
      <c r="AF6" s="28"/>
      <c r="AG6" s="28"/>
      <c r="AH6" s="28"/>
      <c r="AI6" s="28"/>
      <c r="AJ6" s="28"/>
      <c r="AK6" s="28"/>
      <c r="AL6" s="28"/>
      <c r="AM6" s="28"/>
      <c r="AN6" s="28"/>
      <c r="AO6" s="28"/>
      <c r="AP6" s="28"/>
      <c r="AQ6" s="28"/>
      <c r="AR6" s="28"/>
    </row>
    <row r="7" customFormat="false" ht="21" hidden="false" customHeight="true" outlineLevel="0" collapsed="false">
      <c r="A7" s="51" t="s">
        <v>187</v>
      </c>
      <c r="B7" s="51" t="s">
        <v>105</v>
      </c>
      <c r="C7" s="52" t="s">
        <v>257</v>
      </c>
      <c r="D7" s="28" t="s">
        <v>258</v>
      </c>
      <c r="E7" s="28" t="s">
        <v>259</v>
      </c>
      <c r="F7" s="28" t="s">
        <v>259</v>
      </c>
      <c r="G7" s="28" t="s">
        <v>260</v>
      </c>
      <c r="H7" s="28" t="s">
        <v>261</v>
      </c>
      <c r="I7" s="87" t="s">
        <v>262</v>
      </c>
      <c r="J7" s="51" t="s">
        <v>263</v>
      </c>
      <c r="K7" s="87" t="s">
        <v>264</v>
      </c>
      <c r="L7" s="6" t="s">
        <v>265</v>
      </c>
      <c r="M7" s="6" t="s">
        <v>235</v>
      </c>
      <c r="N7" s="6"/>
      <c r="O7" s="6" t="s">
        <v>237</v>
      </c>
      <c r="P7" s="51" t="s">
        <v>191</v>
      </c>
      <c r="Q7" s="28" t="s">
        <v>50</v>
      </c>
      <c r="R7" s="28" t="s">
        <v>53</v>
      </c>
      <c r="S7" s="28" t="n">
        <v>8001</v>
      </c>
      <c r="T7" s="28" t="s">
        <v>58</v>
      </c>
      <c r="U7" s="51" t="s">
        <v>192</v>
      </c>
      <c r="V7" s="28" t="s">
        <v>50</v>
      </c>
      <c r="W7" s="28" t="s">
        <v>53</v>
      </c>
      <c r="X7" s="28" t="n">
        <v>8001</v>
      </c>
      <c r="Y7" s="28" t="s">
        <v>58</v>
      </c>
      <c r="Z7" s="28"/>
      <c r="AA7" s="28"/>
      <c r="AB7" s="28"/>
      <c r="AC7" s="28"/>
      <c r="AD7" s="28"/>
      <c r="AE7" s="28"/>
      <c r="AF7" s="28"/>
      <c r="AG7" s="28"/>
      <c r="AH7" s="28"/>
      <c r="AI7" s="28"/>
      <c r="AJ7" s="28"/>
      <c r="AK7" s="28"/>
      <c r="AL7" s="28"/>
      <c r="AM7" s="28"/>
      <c r="AN7" s="28"/>
      <c r="AO7" s="28"/>
      <c r="AP7" s="28"/>
      <c r="AQ7" s="28"/>
      <c r="AR7" s="28"/>
    </row>
    <row r="8" customFormat="false" ht="21" hidden="false" customHeight="true" outlineLevel="0" collapsed="false">
      <c r="A8" s="51" t="s">
        <v>193</v>
      </c>
      <c r="B8" s="51" t="s">
        <v>111</v>
      </c>
      <c r="C8" s="52" t="s">
        <v>266</v>
      </c>
      <c r="D8" s="28" t="s">
        <v>267</v>
      </c>
      <c r="E8" s="28" t="s">
        <v>268</v>
      </c>
      <c r="F8" s="28" t="s">
        <v>268</v>
      </c>
      <c r="G8" s="28" t="s">
        <v>269</v>
      </c>
      <c r="H8" s="28" t="s">
        <v>270</v>
      </c>
      <c r="I8" s="87" t="s">
        <v>271</v>
      </c>
      <c r="J8" s="51" t="s">
        <v>272</v>
      </c>
      <c r="K8" s="87" t="s">
        <v>273</v>
      </c>
      <c r="L8" s="6" t="s">
        <v>274</v>
      </c>
      <c r="M8" s="6" t="s">
        <v>235</v>
      </c>
      <c r="N8" s="6"/>
      <c r="O8" s="6" t="s">
        <v>237</v>
      </c>
      <c r="P8" s="51" t="s">
        <v>197</v>
      </c>
      <c r="Q8" s="28" t="s">
        <v>50</v>
      </c>
      <c r="R8" s="28" t="s">
        <v>53</v>
      </c>
      <c r="S8" s="28" t="n">
        <v>8001</v>
      </c>
      <c r="T8" s="28" t="s">
        <v>58</v>
      </c>
      <c r="U8" s="51" t="s">
        <v>198</v>
      </c>
      <c r="V8" s="28" t="s">
        <v>50</v>
      </c>
      <c r="W8" s="28" t="s">
        <v>53</v>
      </c>
      <c r="X8" s="28" t="n">
        <v>8001</v>
      </c>
      <c r="Y8" s="28" t="s">
        <v>58</v>
      </c>
      <c r="Z8" s="28"/>
      <c r="AA8" s="28"/>
      <c r="AB8" s="28"/>
      <c r="AC8" s="28"/>
      <c r="AD8" s="28"/>
      <c r="AE8" s="28"/>
      <c r="AF8" s="28"/>
      <c r="AG8" s="28"/>
      <c r="AH8" s="28"/>
      <c r="AI8" s="28"/>
      <c r="AJ8" s="28"/>
      <c r="AK8" s="28"/>
      <c r="AL8" s="28"/>
      <c r="AM8" s="28"/>
      <c r="AN8" s="28"/>
      <c r="AO8" s="28"/>
      <c r="AP8" s="28"/>
      <c r="AQ8" s="28"/>
      <c r="AR8" s="28"/>
    </row>
    <row r="9" customFormat="false" ht="21" hidden="false" customHeight="true" outlineLevel="0" collapsed="false">
      <c r="A9" s="51" t="s">
        <v>199</v>
      </c>
      <c r="B9" s="51" t="s">
        <v>111</v>
      </c>
      <c r="C9" s="52" t="s">
        <v>275</v>
      </c>
      <c r="D9" s="28" t="s">
        <v>276</v>
      </c>
      <c r="E9" s="28" t="s">
        <v>277</v>
      </c>
      <c r="F9" s="28" t="s">
        <v>277</v>
      </c>
      <c r="G9" s="28" t="s">
        <v>278</v>
      </c>
      <c r="H9" s="28" t="s">
        <v>115</v>
      </c>
      <c r="I9" s="87" t="s">
        <v>279</v>
      </c>
      <c r="J9" s="51" t="s">
        <v>280</v>
      </c>
      <c r="K9" s="87" t="s">
        <v>281</v>
      </c>
      <c r="L9" s="6" t="s">
        <v>282</v>
      </c>
      <c r="M9" s="6" t="s">
        <v>235</v>
      </c>
      <c r="N9" s="6"/>
      <c r="O9" s="6" t="s">
        <v>237</v>
      </c>
      <c r="P9" s="51" t="s">
        <v>203</v>
      </c>
      <c r="Q9" s="28" t="s">
        <v>50</v>
      </c>
      <c r="R9" s="28" t="s">
        <v>53</v>
      </c>
      <c r="S9" s="28" t="n">
        <v>8001</v>
      </c>
      <c r="T9" s="28" t="s">
        <v>58</v>
      </c>
      <c r="U9" s="51" t="s">
        <v>204</v>
      </c>
      <c r="V9" s="28" t="s">
        <v>50</v>
      </c>
      <c r="W9" s="28" t="s">
        <v>53</v>
      </c>
      <c r="X9" s="28" t="n">
        <v>8001</v>
      </c>
      <c r="Y9" s="28" t="s">
        <v>58</v>
      </c>
      <c r="Z9" s="28"/>
      <c r="AA9" s="28"/>
      <c r="AB9" s="28"/>
      <c r="AC9" s="28"/>
      <c r="AD9" s="28"/>
      <c r="AE9" s="28"/>
      <c r="AF9" s="28"/>
      <c r="AG9" s="28"/>
      <c r="AH9" s="28"/>
      <c r="AI9" s="28"/>
      <c r="AJ9" s="28"/>
      <c r="AK9" s="28"/>
      <c r="AL9" s="28"/>
      <c r="AM9" s="28"/>
      <c r="AN9" s="28"/>
      <c r="AO9" s="28"/>
      <c r="AP9" s="28"/>
      <c r="AQ9" s="28"/>
      <c r="AR9" s="28"/>
    </row>
    <row r="10" customFormat="false" ht="21" hidden="false" customHeight="true" outlineLevel="0" collapsed="false">
      <c r="A10" s="51" t="s">
        <v>205</v>
      </c>
      <c r="B10" s="51" t="s">
        <v>111</v>
      </c>
      <c r="C10" s="52" t="s">
        <v>118</v>
      </c>
      <c r="D10" s="28" t="s">
        <v>283</v>
      </c>
      <c r="E10" s="28" t="s">
        <v>284</v>
      </c>
      <c r="F10" s="28" t="s">
        <v>284</v>
      </c>
      <c r="G10" s="28" t="s">
        <v>285</v>
      </c>
      <c r="H10" s="28" t="s">
        <v>286</v>
      </c>
      <c r="I10" s="87" t="s">
        <v>287</v>
      </c>
      <c r="J10" s="51" t="s">
        <v>288</v>
      </c>
      <c r="K10" s="87" t="s">
        <v>289</v>
      </c>
      <c r="L10" s="6" t="s">
        <v>290</v>
      </c>
      <c r="M10" s="6" t="s">
        <v>235</v>
      </c>
      <c r="N10" s="6"/>
      <c r="O10" s="6" t="s">
        <v>237</v>
      </c>
      <c r="P10" s="51" t="s">
        <v>209</v>
      </c>
      <c r="Q10" s="28" t="s">
        <v>50</v>
      </c>
      <c r="R10" s="28" t="s">
        <v>53</v>
      </c>
      <c r="S10" s="28" t="n">
        <v>8001</v>
      </c>
      <c r="T10" s="28" t="s">
        <v>58</v>
      </c>
      <c r="U10" s="51" t="s">
        <v>210</v>
      </c>
      <c r="V10" s="28" t="s">
        <v>50</v>
      </c>
      <c r="W10" s="28" t="s">
        <v>53</v>
      </c>
      <c r="X10" s="28" t="n">
        <v>8001</v>
      </c>
      <c r="Y10" s="28" t="s">
        <v>58</v>
      </c>
      <c r="Z10" s="28"/>
      <c r="AA10" s="28"/>
      <c r="AB10" s="28"/>
      <c r="AC10" s="28"/>
      <c r="AD10" s="28"/>
      <c r="AE10" s="28"/>
      <c r="AF10" s="28"/>
      <c r="AG10" s="28"/>
      <c r="AH10" s="28"/>
      <c r="AI10" s="28"/>
      <c r="AJ10" s="28"/>
      <c r="AK10" s="28"/>
      <c r="AL10" s="28"/>
      <c r="AM10" s="28"/>
      <c r="AN10" s="28"/>
      <c r="AO10" s="28"/>
      <c r="AP10" s="28"/>
      <c r="AQ10" s="28"/>
      <c r="AR10" s="28"/>
    </row>
  </sheetData>
  <mergeCells count="5">
    <mergeCell ref="B2:C2"/>
    <mergeCell ref="I2:K2"/>
    <mergeCell ref="M2:O2"/>
    <mergeCell ref="P2:T2"/>
    <mergeCell ref="U2:Y2"/>
  </mergeCells>
  <conditionalFormatting sqref="A1:AR1">
    <cfRule type="expression" priority="2" aboveAverage="0" equalAverage="0" bottom="0" percent="0" rank="0" text="" dxfId="0">
      <formula>LEN(TRIM(A1))=0</formula>
    </cfRule>
  </conditionalFormatting>
  <conditionalFormatting sqref="A4:A10">
    <cfRule type="expression" priority="3" aboveAverage="0" equalAverage="0" bottom="0" percent="0" rank="0" text="" dxfId="2">
      <formula>NOT(COUNTIF(INDIRECT("Clients!"&amp;"A$4:A"),A4)&gt;0)*NOT(ISBLANK(A4))</formula>
    </cfRule>
  </conditionalFormatting>
  <dataValidations count="4">
    <dataValidation allowBlank="true" operator="equal" prompt="Click and enter a value from range Clients!A4:A44" showDropDown="false" showErrorMessage="true" showInputMessage="true" sqref="A4:A10" type="list">
      <formula1>Clients!$A$4:$A10</formula1>
      <formula2>0</formula2>
    </dataValidation>
    <dataValidation allowBlank="true" operator="equal" showDropDown="false" showErrorMessage="true" showInputMessage="false" sqref="B4:B10" type="list">
      <formula1>Constants!$A$14:$A$25</formula1>
      <formula2>0</formula2>
    </dataValidation>
    <dataValidation allowBlank="true" operator="equal" prompt="Click and enter a value from range Constants!H2:H10" showDropDown="false" showErrorMessage="true" showInputMessage="true" sqref="M4:M10" type="list">
      <formula1>Constants!$H$3:$H$11</formula1>
      <formula2>0</formula2>
    </dataValidation>
    <dataValidation allowBlank="true" operator="equal" showDropDown="false" showErrorMessage="false" showInputMessage="false" sqref="T4:T10 Y4:Y10" type="list">
      <formula1>'Countries, Currencies'!$B$3:$B$251</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DD727"/>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6.87"/>
    <col collapsed="false" customWidth="true" hidden="false" outlineLevel="0" max="2" min="2" style="0" width="45.46"/>
    <col collapsed="false" customWidth="true" hidden="false" outlineLevel="0" max="3" min="3" style="0" width="25.5"/>
    <col collapsed="false" customWidth="true" hidden="false" outlineLevel="0" max="64" min="4" style="0" width="11.45"/>
  </cols>
  <sheetData>
    <row r="1" customFormat="false" ht="24.75" hidden="true" customHeight="true" outlineLevel="0" collapsed="false">
      <c r="A1" s="14" t="s">
        <v>149</v>
      </c>
      <c r="B1" s="14" t="s">
        <v>150</v>
      </c>
      <c r="C1" s="14"/>
    </row>
    <row r="2" customFormat="false" ht="37.5" hidden="false" customHeight="true" outlineLevel="0" collapsed="false">
      <c r="A2" s="53" t="s">
        <v>291</v>
      </c>
      <c r="B2" s="54"/>
      <c r="C2" s="89" t="str">
        <f aca="false">HYPERLINK("https://www.bikalabs.com","Creative Commons BYSA
Bika Lab Systems")</f>
        <v>Creative Commons BYSA
Bika Lab Systems</v>
      </c>
    </row>
    <row r="3" customFormat="false" ht="24" hidden="false" customHeight="true" outlineLevel="0" collapsed="false">
      <c r="A3" s="44" t="s">
        <v>153</v>
      </c>
      <c r="B3" s="44" t="s">
        <v>7</v>
      </c>
      <c r="C3" s="22"/>
    </row>
    <row r="4" customFormat="false" ht="21" hidden="false" customHeight="true" outlineLevel="0" collapsed="false">
      <c r="A4" s="48" t="s">
        <v>292</v>
      </c>
      <c r="B4" s="48" t="s">
        <v>293</v>
      </c>
      <c r="C4" s="28"/>
    </row>
    <row r="5" customFormat="false" ht="21" hidden="false" customHeight="true" outlineLevel="0" collapsed="false">
      <c r="A5" s="48" t="s">
        <v>294</v>
      </c>
      <c r="B5" s="48" t="s">
        <v>295</v>
      </c>
      <c r="C5" s="28"/>
    </row>
    <row r="6" customFormat="false" ht="21" hidden="false" customHeight="true" outlineLevel="0" collapsed="false">
      <c r="A6" s="49" t="s">
        <v>296</v>
      </c>
      <c r="B6" s="49"/>
      <c r="C6" s="28"/>
    </row>
    <row r="7" customFormat="false" ht="21" hidden="false" customHeight="true" outlineLevel="0" collapsed="false">
      <c r="A7" s="49" t="s">
        <v>297</v>
      </c>
      <c r="B7" s="49" t="s">
        <v>298</v>
      </c>
      <c r="C7" s="28"/>
    </row>
    <row r="8" customFormat="false" ht="21" hidden="false" customHeight="true" outlineLevel="0" collapsed="false">
      <c r="A8" s="49" t="s">
        <v>299</v>
      </c>
      <c r="B8" s="49" t="s">
        <v>300</v>
      </c>
      <c r="C8" s="28"/>
    </row>
    <row r="9" customFormat="false" ht="21" hidden="false" customHeight="true" outlineLevel="0" collapsed="false">
      <c r="A9" s="48" t="s">
        <v>301</v>
      </c>
      <c r="B9" s="48" t="s">
        <v>302</v>
      </c>
      <c r="C9" s="28"/>
    </row>
    <row r="10" customFormat="false" ht="21" hidden="false" customHeight="true" outlineLevel="0" collapsed="false">
      <c r="A10" s="49" t="s">
        <v>303</v>
      </c>
      <c r="B10" s="49" t="s">
        <v>304</v>
      </c>
      <c r="C10" s="28"/>
    </row>
    <row r="11" customFormat="false" ht="21" hidden="false" customHeight="true" outlineLevel="0" collapsed="false">
      <c r="A11" s="49" t="s">
        <v>305</v>
      </c>
      <c r="B11" s="49" t="s">
        <v>306</v>
      </c>
      <c r="C11" s="28"/>
    </row>
    <row r="12" customFormat="false" ht="21" hidden="false" customHeight="true" outlineLevel="0" collapsed="false">
      <c r="A12" s="49" t="s">
        <v>307</v>
      </c>
      <c r="B12" s="49" t="s">
        <v>308</v>
      </c>
      <c r="C12" s="28" t="s">
        <v>309</v>
      </c>
    </row>
    <row r="13" customFormat="false" ht="21" hidden="false" customHeight="true" outlineLevel="0" collapsed="false">
      <c r="A13" s="48" t="s">
        <v>310</v>
      </c>
      <c r="B13" s="48" t="s">
        <v>311</v>
      </c>
      <c r="C13" s="28"/>
    </row>
    <row r="14" customFormat="false" ht="21" hidden="false" customHeight="true" outlineLevel="0" collapsed="false">
      <c r="A14" s="48" t="s">
        <v>312</v>
      </c>
      <c r="B14" s="48" t="s">
        <v>313</v>
      </c>
      <c r="C14" s="28"/>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9999"/>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B8 A1"/>
    </sheetView>
  </sheetViews>
  <sheetFormatPr defaultColWidth="9.15234375" defaultRowHeight="13.8" zeroHeight="false" outlineLevelRow="0" outlineLevelCol="0"/>
  <cols>
    <col collapsed="false" customWidth="true" hidden="false" outlineLevel="0" max="1" min="1" style="0" width="22.78"/>
    <col collapsed="false" customWidth="true" hidden="false" outlineLevel="0" max="2" min="2" style="0" width="39.68"/>
    <col collapsed="false" customWidth="true" hidden="false" outlineLevel="0" max="3" min="3" style="0" width="23.47"/>
    <col collapsed="false" customWidth="true" hidden="false" outlineLevel="0" max="64" min="4" style="0" width="11.45"/>
  </cols>
  <sheetData>
    <row r="1" customFormat="false" ht="24.75" hidden="true" customHeight="true" outlineLevel="0" collapsed="false">
      <c r="A1" s="14" t="s">
        <v>149</v>
      </c>
      <c r="B1" s="14" t="s">
        <v>150</v>
      </c>
      <c r="C1" s="14"/>
    </row>
    <row r="2" customFormat="false" ht="37.5" hidden="false" customHeight="true" outlineLevel="0" collapsed="false">
      <c r="A2" s="53" t="str">
        <f aca="false">HYPERLINK("https://www.bikalims.org/manual/setup-and-configuration/sample-points-and-types","Container Types")</f>
        <v>Container Types</v>
      </c>
      <c r="B2" s="90" t="s">
        <v>314</v>
      </c>
      <c r="C2" s="91" t="str">
        <f aca="false">HYPERLINK("https://www.bikalabs.com","Creative Commons BYSA
Bika Lab Systems")</f>
        <v>Creative Commons BYSA
Bika Lab Systems</v>
      </c>
    </row>
    <row r="3" customFormat="false" ht="24" hidden="false" customHeight="true" outlineLevel="0" collapsed="false">
      <c r="A3" s="92" t="s">
        <v>153</v>
      </c>
      <c r="B3" s="92" t="s">
        <v>7</v>
      </c>
      <c r="C3" s="93"/>
    </row>
    <row r="4" customFormat="false" ht="21" hidden="false" customHeight="true" outlineLevel="0" collapsed="false">
      <c r="A4" s="73" t="s">
        <v>315</v>
      </c>
      <c r="B4" s="73"/>
      <c r="C4" s="73"/>
    </row>
    <row r="5" customFormat="false" ht="21" hidden="false" customHeight="true" outlineLevel="0" collapsed="false">
      <c r="A5" s="73" t="s">
        <v>316</v>
      </c>
      <c r="B5" s="73"/>
      <c r="C5" s="73"/>
    </row>
    <row r="6" customFormat="false" ht="21" hidden="false" customHeight="true" outlineLevel="0" collapsed="false">
      <c r="A6" s="94" t="s">
        <v>317</v>
      </c>
      <c r="B6" s="95" t="s">
        <v>318</v>
      </c>
      <c r="C6" s="73"/>
    </row>
    <row r="7" customFormat="false" ht="21" hidden="false" customHeight="true" outlineLevel="0" collapsed="false">
      <c r="A7" s="94" t="s">
        <v>319</v>
      </c>
      <c r="B7" s="95" t="s">
        <v>320</v>
      </c>
      <c r="C7" s="73"/>
    </row>
    <row r="8" customFormat="false" ht="21" hidden="false" customHeight="true" outlineLevel="0" collapsed="false">
      <c r="A8" s="94" t="s">
        <v>321</v>
      </c>
      <c r="B8" s="95" t="s">
        <v>322</v>
      </c>
      <c r="C8" s="73"/>
    </row>
  </sheetData>
  <conditionalFormatting sqref="A1:C1">
    <cfRule type="expression" priority="2" aboveAverage="0" equalAverage="0" bottom="0" percent="0" rank="0" text="" dxfId="0">
      <formula>LEN(TRIM(A1))=0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2022-10-13T11:16:06Z</dcterms:modified>
  <cp:revision>11</cp:revision>
  <dc:subject/>
  <dc:title/>
</cp:coreProperties>
</file>